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1. DESPACHO SUPERIOR\2. FEBRERO\RRHH\"/>
    </mc:Choice>
  </mc:AlternateContent>
  <bookViews>
    <workbookView xWindow="0" yWindow="0" windowWidth="28800" windowHeight="11835" tabRatio="513"/>
  </bookViews>
  <sheets>
    <sheet name="RENGLON 011" sheetId="1" r:id="rId1"/>
    <sheet name="RENGLON 022" sheetId="3" r:id="rId2"/>
    <sheet name="RENGLON 021" sheetId="2" r:id="rId3"/>
    <sheet name="RENGLON 029" sheetId="6" r:id="rId4"/>
    <sheet name="SUB GRUPO 18" sheetId="5" r:id="rId5"/>
  </sheets>
  <definedNames>
    <definedName name="_xlnm.Print_Area" localSheetId="0">'RENGLON 011'!$A$1:$P$40</definedName>
    <definedName name="_xlnm.Print_Area" localSheetId="1">'RENGLON 022'!$A$1:$O$21</definedName>
    <definedName name="_xlnm.Print_Titles" localSheetId="2">'RENGLON 021'!$1:$10</definedName>
  </definedNames>
  <calcPr calcId="152511"/>
</workbook>
</file>

<file path=xl/calcChain.xml><?xml version="1.0" encoding="utf-8"?>
<calcChain xmlns="http://schemas.openxmlformats.org/spreadsheetml/2006/main">
  <c r="P36" i="1" l="1"/>
  <c r="L57" i="1"/>
  <c r="O57" i="1"/>
  <c r="L56" i="1"/>
  <c r="O56" i="1"/>
  <c r="L55" i="1"/>
  <c r="O55" i="1"/>
  <c r="L54" i="1"/>
  <c r="O54" i="1" s="1"/>
  <c r="L53" i="1"/>
  <c r="O53" i="1"/>
  <c r="L52" i="1"/>
  <c r="O52" i="1"/>
  <c r="L51" i="1"/>
  <c r="O51" i="1"/>
  <c r="L50" i="1"/>
  <c r="O50" i="1" s="1"/>
  <c r="L49" i="1"/>
  <c r="O49" i="1"/>
  <c r="L48" i="1"/>
  <c r="O48" i="1"/>
  <c r="L47" i="1"/>
  <c r="O47" i="1"/>
  <c r="L46" i="1"/>
  <c r="O46" i="1" s="1"/>
  <c r="L45" i="1"/>
  <c r="O45" i="1"/>
  <c r="L44" i="1"/>
  <c r="O44" i="1"/>
  <c r="L43" i="1"/>
  <c r="O43" i="1"/>
  <c r="L42" i="1"/>
  <c r="O42" i="1" s="1"/>
  <c r="L41" i="1"/>
  <c r="O41" i="1"/>
  <c r="L40" i="1"/>
  <c r="O40" i="1"/>
  <c r="M39" i="1"/>
  <c r="L39" i="1"/>
  <c r="O39" i="1"/>
  <c r="L38" i="1"/>
  <c r="O38" i="1" s="1"/>
  <c r="L37" i="1"/>
  <c r="O37" i="1"/>
  <c r="L36" i="1"/>
  <c r="O36" i="1"/>
  <c r="L34" i="1"/>
  <c r="M34" i="1"/>
  <c r="L33" i="1"/>
  <c r="L32" i="1"/>
  <c r="L31" i="1"/>
  <c r="L30" i="1"/>
  <c r="L29" i="1"/>
  <c r="L28" i="1"/>
  <c r="O28" i="1"/>
  <c r="L27" i="1"/>
  <c r="O27" i="1"/>
  <c r="L26" i="1"/>
  <c r="O26" i="1"/>
  <c r="L25" i="1"/>
  <c r="L24" i="1"/>
  <c r="L23" i="1"/>
  <c r="O22" i="1"/>
  <c r="L21" i="1"/>
  <c r="L20" i="1"/>
  <c r="O20" i="1" s="1"/>
  <c r="L19" i="1"/>
  <c r="O19" i="1"/>
  <c r="L18" i="1"/>
  <c r="M18" i="1" s="1"/>
  <c r="L17" i="1"/>
  <c r="O17" i="1"/>
  <c r="L16" i="1"/>
  <c r="L15" i="1"/>
  <c r="L14" i="1"/>
  <c r="O14" i="1"/>
  <c r="L13" i="1"/>
  <c r="O13" i="1" s="1"/>
  <c r="L12" i="1"/>
  <c r="O12" i="1"/>
  <c r="L11" i="1"/>
  <c r="O11" i="1" s="1"/>
  <c r="I21" i="3"/>
  <c r="H21" i="3"/>
  <c r="F21" i="3"/>
  <c r="E21" i="3"/>
  <c r="J20" i="3"/>
  <c r="M20" i="3"/>
  <c r="J19" i="3"/>
  <c r="M19" i="3" s="1"/>
  <c r="J18" i="3"/>
  <c r="M18" i="3"/>
  <c r="J17" i="3"/>
  <c r="M17" i="3"/>
  <c r="J16" i="3"/>
  <c r="M16" i="3"/>
  <c r="J15" i="3"/>
  <c r="M15" i="3" s="1"/>
  <c r="J14" i="3"/>
  <c r="M14" i="3"/>
  <c r="J13" i="3"/>
  <c r="M13" i="3"/>
  <c r="J12" i="3"/>
  <c r="M12" i="3"/>
  <c r="J11" i="3"/>
  <c r="M11" i="3" s="1"/>
  <c r="B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7" i="3"/>
  <c r="B7" i="2"/>
  <c r="J21" i="3"/>
  <c r="M21" i="3" s="1"/>
</calcChain>
</file>

<file path=xl/sharedStrings.xml><?xml version="1.0" encoding="utf-8"?>
<sst xmlns="http://schemas.openxmlformats.org/spreadsheetml/2006/main" count="558" uniqueCount="246">
  <si>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</si>
  <si>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</si>
  <si>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</si>
  <si>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</si>
  <si>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</si>
  <si>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</si>
  <si>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</si>
  <si>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</si>
  <si>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</si>
  <si>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</si>
  <si>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</si>
  <si>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</si>
  <si>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</si>
  <si>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</si>
  <si>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</si>
  <si>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DESPACHO MINISTERIAL</t>
  </si>
  <si>
    <t>NOMBRE</t>
  </si>
  <si>
    <t>BONO MCD</t>
  </si>
  <si>
    <t>BONO PROFESIONAL</t>
  </si>
  <si>
    <t>COMPLEMENTO PERSONAL</t>
  </si>
  <si>
    <t>BONO DE ANTIGÜEDAD</t>
  </si>
  <si>
    <t>GASTOS DE REPRESENTACIÓN</t>
  </si>
  <si>
    <t>MONTO VIATICOS</t>
  </si>
  <si>
    <t>LIQUIDO</t>
  </si>
  <si>
    <t>PROFESIONAL II</t>
  </si>
  <si>
    <t>ASESOR PROFESIONAL ESPECIALIZADO III</t>
  </si>
  <si>
    <t xml:space="preserve">GLADYS ELIZABETH PALALA GALVEZ </t>
  </si>
  <si>
    <t>DIRECTOR EJECUTIVO IV</t>
  </si>
  <si>
    <t>SILVIA CAROLINA CASTILLO PERDOMO</t>
  </si>
  <si>
    <t>DIRECTOR TECNICO II</t>
  </si>
  <si>
    <t>ALFREDO TRINIDAD VELASQUEZ</t>
  </si>
  <si>
    <t>EVELYN JANET ALARCON GODOY</t>
  </si>
  <si>
    <t>RAFAEL ARISTIDES ORTIZ REYES</t>
  </si>
  <si>
    <t>JOSE ANTONIO LUJAN GARCIA</t>
  </si>
  <si>
    <t>SUBDIRECTOR TECNICO II</t>
  </si>
  <si>
    <t>PAOLA JANETH REYES CARRILLO</t>
  </si>
  <si>
    <t>MARTA LUZ CASTILLO CIFUENTES</t>
  </si>
  <si>
    <t>OSCAR ARTURO CONTRERAS CRUZ</t>
  </si>
  <si>
    <t>AUGUSTO ENRIQUE NORIEGA MORALES</t>
  </si>
  <si>
    <t>ASISTENTE ADMINISTRATIVO IV</t>
  </si>
  <si>
    <t>HONORARIOS</t>
  </si>
  <si>
    <t>*</t>
  </si>
  <si>
    <t>EL SEÑOR FLORENCIO LEON LOPEZ LABORÓ EN ESTA INSTITUCIÓN HASTA EL DÍA 15/02/2017.</t>
  </si>
  <si>
    <t>POR MOTIVO QUE SE LE RESCINDIÓ SU CONTRATO POR RENUNCIA.</t>
  </si>
  <si>
    <t>DORIAN ALEJANDRO DE LEÓN QUEVEDO</t>
  </si>
  <si>
    <t>TECNICOS</t>
  </si>
  <si>
    <t>TERESA CARLOTA MORALES DE VILLATORO</t>
  </si>
  <si>
    <t>VERNON ZADY AYALA RAMOS</t>
  </si>
  <si>
    <t>OVIDIO CORADO RAMÍREZ</t>
  </si>
  <si>
    <t>ZISI BETZABÉ ARCHILA NAVARRO</t>
  </si>
  <si>
    <t>SEBASTIAN ALVARADO COLOCHO</t>
  </si>
  <si>
    <t>MARCO ANTONIO GARCIA PEREZ</t>
  </si>
  <si>
    <t>PROFESIONALES</t>
  </si>
  <si>
    <t>MARILYN ANDREA VELÁSQUEZ RAMÍREZ</t>
  </si>
  <si>
    <t>ANDREA ISABEL FIGUEROA ARGUETA</t>
  </si>
  <si>
    <t>JESSIKA MARNELLY SOLIS MINAS</t>
  </si>
  <si>
    <t>LUCILA CONCEPCION MENÉNDEZ MELÉNDEZ</t>
  </si>
  <si>
    <t>JUNIOR ALEXANDER CHAJÓN TEPEU</t>
  </si>
  <si>
    <t>CARLOS FERNANDO PAZ GARCIA</t>
  </si>
  <si>
    <t>CARLOS ERNESTO GARRIDO REYNA</t>
  </si>
  <si>
    <t>DENIS ALFREDO PEÑA NUFIO</t>
  </si>
  <si>
    <t>REINA LUCY SALAZAR ESTRADA</t>
  </si>
  <si>
    <t>ROQUE AMADEO RAMÍREZ CHÁVEZ</t>
  </si>
  <si>
    <t>ISIS GABRIELA OROZCO ALVARADO</t>
  </si>
  <si>
    <t>MIGUEL ANGEL LUNA CHINCHILLA</t>
  </si>
  <si>
    <t>MARÍA EUGENIA MORALES FLORES DE SILVA</t>
  </si>
  <si>
    <t>CARLOS ESTUARDO JOSÉ ARCEYUZ MADRÍZ</t>
  </si>
  <si>
    <t>SERGIO ERNESTO YAX MORALES</t>
  </si>
  <si>
    <t>ALDINA MARÍA GUZMÁN NAVAS</t>
  </si>
  <si>
    <t>MEHALCAR ALBERTO ALVAREZ MEDINA</t>
  </si>
  <si>
    <t>CARMEN ESTIBALIZ CONTRERAS SANCHINELLI</t>
  </si>
  <si>
    <t>JORGE HUMBERTO ORDÓÑEZ DEL VALLE</t>
  </si>
  <si>
    <t>RAQUEL EUGENIA MENDOZA LINARES</t>
  </si>
  <si>
    <t>SERGIO LIONEL SOSA MORALES</t>
  </si>
  <si>
    <t>ANDREA CAROLINA RUIZ GORDILLO DE PIMENTEL</t>
  </si>
  <si>
    <t>ANDREA BEATRÍZ VILLAGRÁN ANTÓN</t>
  </si>
  <si>
    <t>MANUEL JOSÉ CHOCANO ESTRADA</t>
  </si>
  <si>
    <t>ALAIN ASTOLFO CIFUENTES CHAVARRIA</t>
  </si>
  <si>
    <t>JORGE MARIO RIVAS AMAYA</t>
  </si>
  <si>
    <t>OLGA ROSALINA ESCALANTE LEIVA</t>
  </si>
  <si>
    <t xml:space="preserve">ANNELISSE LAINFIESTA SOTO </t>
  </si>
  <si>
    <t>LUIS ENRIQUE ORTEGA ARANA</t>
  </si>
  <si>
    <t>THELMA GABRIELA FIGUEROA VIVAR</t>
  </si>
  <si>
    <t>AUDREY DOTRICE DE LEÓN FERRER</t>
  </si>
  <si>
    <t>ARIANA ISABEL RODAS GIRÓN</t>
  </si>
  <si>
    <t>KRISTIAN JOSÉ DUARTE MARTINEZ</t>
  </si>
  <si>
    <t>ESTUARDO RENE TORRES AGUILAR</t>
  </si>
  <si>
    <t>WALTER VINICIO CASTILLO MUÑOZ</t>
  </si>
  <si>
    <t>MARIO ROLANDO SOTO RODRIGUEZ</t>
  </si>
  <si>
    <t>ODILIO DE LEÓN CAMPOS</t>
  </si>
  <si>
    <t>ROBERTO ROMERO ZETINA</t>
  </si>
  <si>
    <t>DANIA ISMENE ORTÍZ RABANALES</t>
  </si>
  <si>
    <t>ADELA NICOLLE AGUIRRE CASTILLO</t>
  </si>
  <si>
    <t>DOMINGO PILAR PÚ MEDRANO</t>
  </si>
  <si>
    <t>JUAN CARLOS PINILLOS GARCÍA</t>
  </si>
  <si>
    <t>* SIN DESCUENTOS SE LES PAGARA EN NOMINA EN MARZO</t>
  </si>
  <si>
    <r>
      <t xml:space="preserve">FLORENCIO LEON LOPEZ  </t>
    </r>
    <r>
      <rPr>
        <b/>
        <sz val="12"/>
        <rFont val="Calibri"/>
        <family val="2"/>
      </rPr>
      <t>*</t>
    </r>
  </si>
  <si>
    <t xml:space="preserve">MARCOS ERMENEGILDO ELIAS ALVARADO </t>
  </si>
  <si>
    <t>ANALISTA DE RECURSOS HUMANOS II</t>
  </si>
  <si>
    <t>HEIDY MARILY POCON JOAQUIN</t>
  </si>
  <si>
    <t xml:space="preserve">MARTINA JUAREZ COCHÉ DE MORALES </t>
  </si>
  <si>
    <t>LILIAN CAROLINA CHINCHILLA</t>
  </si>
  <si>
    <t>PROFESIONAL ADMINISTRATIVO I</t>
  </si>
  <si>
    <t>HANNALLY JOHANNA  GARCIA GARCIA DE COLINDRES</t>
  </si>
  <si>
    <t>KATHERINE SUCELY GODOY BERNAL</t>
  </si>
  <si>
    <t>SILVIA YOLANDA MARROQUIN MORALES</t>
  </si>
  <si>
    <t>ASISTENTE DE ADQUISICIONES III</t>
  </si>
  <si>
    <t>KIMBERLI DAYANA LÓPEZ VELÁSQUEZ</t>
  </si>
  <si>
    <t>ASISTENTE ADMINISTRATIVO II</t>
  </si>
  <si>
    <t>ANDREA MARÍA SALGUERO BÚCARO</t>
  </si>
  <si>
    <t>KENTHON ADAM MEDINA LARA</t>
  </si>
  <si>
    <t>ASISTENTE JURIDICO III</t>
  </si>
  <si>
    <t xml:space="preserve">SILVIA ORALIA BOC CONCOA </t>
  </si>
  <si>
    <t>ASISTENTE JURIDICO IV</t>
  </si>
  <si>
    <t>JULIO CESAR CASTAÑEDA LUCAS</t>
  </si>
  <si>
    <t>PROFESIONAL JURIDICO II</t>
  </si>
  <si>
    <t>GLADYS LILY ALVEÑO HERNANDEZ</t>
  </si>
  <si>
    <t>AUDITOR II</t>
  </si>
  <si>
    <t xml:space="preserve">MARTA LISBETT SIC AVILA </t>
  </si>
  <si>
    <t>AUXILIAR DE RECURSOS HUMANOS III</t>
  </si>
  <si>
    <t>CLAUDIA MARIA PATZAN CHITAY</t>
  </si>
  <si>
    <t>CONSERJE</t>
  </si>
  <si>
    <t>MARTA EDISA GUERRA RUANO</t>
  </si>
  <si>
    <t>JESSICA DINORA LÓPEZ LÓPEZ</t>
  </si>
  <si>
    <t>ROSA ELVIRA LIC VÁSQUEZ</t>
  </si>
  <si>
    <t>MAYA IXMUCANÉ SIPAC PATAL</t>
  </si>
  <si>
    <t>COORDINADOR ADMINISTRATIVO</t>
  </si>
  <si>
    <t>AMELLY PAOLA CIFUENTES GARCÍA</t>
  </si>
  <si>
    <t>AUXILIAR PROFESIONAL ADMINISTRATIVO I</t>
  </si>
  <si>
    <t xml:space="preserve">OSCAR RENÉ LOARCA GUTIERREZ </t>
  </si>
  <si>
    <t>JEFE DE COMPRAS</t>
  </si>
  <si>
    <t>ELMER CHAVEZ BOC</t>
  </si>
  <si>
    <t>OPERADOR DE AUDIOVISUALES</t>
  </si>
  <si>
    <t>PEDRO DE JESÚS RODRÍGUEZ GIRÓN</t>
  </si>
  <si>
    <t>PROFESIONAL ADMINSTRATIVO II</t>
  </si>
  <si>
    <t>VERÓNICA YESENIA ZACARÍAS ZABALETA</t>
  </si>
  <si>
    <t>PROFESIONAL FINANCIERO II</t>
  </si>
  <si>
    <t>NARDY KARINA AJU ROMERO</t>
  </si>
  <si>
    <t xml:space="preserve">JOSE ANTONIO GUZMAN GARCIA </t>
  </si>
  <si>
    <t xml:space="preserve">VICTOR SABAN SICAN </t>
  </si>
  <si>
    <t>PEDRO ISAIAS SINAJ AVILA</t>
  </si>
  <si>
    <t>OSMIN CORADO CÁRDENAS</t>
  </si>
  <si>
    <t>SUBJEFE DE DEPARTAMENTO DE CONTABILIDAD UDAF</t>
  </si>
  <si>
    <t>SIDA ESPERANZA LUCAS MARTINEZ</t>
  </si>
  <si>
    <t>SUBJEFE DE DEPARTAMENTO DE TESORERIA UDAF</t>
  </si>
  <si>
    <t xml:space="preserve">VERONICA ELIZABETH MÉNDEZ ROSALES </t>
  </si>
  <si>
    <t>ASISTENTE ADMINISTRATIVO III</t>
  </si>
  <si>
    <t xml:space="preserve">MARCELO CHURUNEL QUISQUINÁ </t>
  </si>
  <si>
    <t>VIGILANTE</t>
  </si>
  <si>
    <t xml:space="preserve">VITALINO CHOC CAC </t>
  </si>
  <si>
    <t>ALBA MARINA PÉREZ QUINTANA</t>
  </si>
  <si>
    <t>ARCHIVADOR</t>
  </si>
  <si>
    <t>WAGNER OSWALDO ESTEBAN</t>
  </si>
  <si>
    <t xml:space="preserve">MARCOS FERNANDO SIMAJ TALA </t>
  </si>
  <si>
    <t>OSCAR ANIBAL LEB GONZÁLEZ</t>
  </si>
  <si>
    <t>KIMBERLY LARISA HERNÁNDEZ CRUZ</t>
  </si>
  <si>
    <t>JESSY PAOLA CONSTANZA MARTÍNEZ</t>
  </si>
  <si>
    <t>MADELLYN ESMERALDA IGUARDIA ORTÍZ</t>
  </si>
  <si>
    <t xml:space="preserve">ASISTENTE ADMINISTRATIVO IV </t>
  </si>
  <si>
    <t>CARLOS ENRIQUE RODAS MIRANDA</t>
  </si>
  <si>
    <t>KARLA MARÍA CHOY ALVARADO</t>
  </si>
  <si>
    <t>ASISTENTE DE PLANIFICACIÓN IV</t>
  </si>
  <si>
    <t>MARÍA HELENA ESTRADA SAMAYOA</t>
  </si>
  <si>
    <t>WENDY ELIZABETH DUARTE JUAREZ DE CARDONA</t>
  </si>
  <si>
    <t>TELMA JUDITH ARRIOLA GUDIEL DE CERVANTES</t>
  </si>
  <si>
    <t>ANTONIO CUPERTINO PEREIRA PORRES</t>
  </si>
  <si>
    <t>DENIS WILFREDO LÓPEZ JAUREGUI</t>
  </si>
  <si>
    <t>CONDUCTOR</t>
  </si>
  <si>
    <t>JOSE LUIS CHEA URRUELA</t>
  </si>
  <si>
    <t>MINISTRO DE CULTURA Y DEPORTES</t>
  </si>
  <si>
    <t>MAXIMILIANO ANTONIO ARAUJO Y ARAUJO</t>
  </si>
  <si>
    <t>VICEMINISTRO DE CULTURA</t>
  </si>
  <si>
    <t>JUAN ALBERTO MONZON ESQUIVEL</t>
  </si>
  <si>
    <t>VICEMINISTRO DE PATROMINO CULTURAL Y NATURAL</t>
  </si>
  <si>
    <t>EDWING ANTONIO PEREZ CORZO</t>
  </si>
  <si>
    <t>VICEMINISTRA DEL DEPORTE Y LA RECREACION</t>
  </si>
  <si>
    <t>MANUEL ENRIQUE PICHIYA TZAJ</t>
  </si>
  <si>
    <t>ASISTENTE PROFESIONAL III</t>
  </si>
  <si>
    <t>DORCAS ISABEL GONZALEZ Y GONZALEZ</t>
  </si>
  <si>
    <t>ERICK BERNAL MARROQUIN ROSALES</t>
  </si>
  <si>
    <t xml:space="preserve">JEFE TECNICO PROFESIONAL I </t>
  </si>
  <si>
    <t>MARIA TERESA CALI ACUTA</t>
  </si>
  <si>
    <t>PROFESIONAL I</t>
  </si>
  <si>
    <t>EGARD FERNANDO LOPEZ</t>
  </si>
  <si>
    <t>PROFESIONAL JEFE II</t>
  </si>
  <si>
    <t>ANA JANNETTE REYES ORTIZ</t>
  </si>
  <si>
    <t>SECRETARIO EJECUTIVO I</t>
  </si>
  <si>
    <t>JUAN JOSE YAT OXOM</t>
  </si>
  <si>
    <t>TECNICO EN INFORMATICA I</t>
  </si>
  <si>
    <t>RAFAEL ESTUARDO JIMENEZ VELASQUEZ</t>
  </si>
  <si>
    <t>JEFE TECNICO PROFESIONAL III</t>
  </si>
  <si>
    <t>PABLO FERNANDO ARMIJO MORALES</t>
  </si>
  <si>
    <t>TECNICO PROFESIONAL I</t>
  </si>
  <si>
    <t>ANGEL RAUL HERRERA AREVALO</t>
  </si>
  <si>
    <t>TECNICO PROFESIONAL II</t>
  </si>
  <si>
    <t>SONIA MARGARITA CHILE PEREZ</t>
  </si>
  <si>
    <t>LAZARO QUELEX YOC</t>
  </si>
  <si>
    <t>TRABAJADOR ESPECIALIZADO III</t>
  </si>
  <si>
    <t>EDY PATRICIA VELASQUEZ CASTRO DE ORTIZ</t>
  </si>
  <si>
    <t>TRABAJADOR OPERATIVO IV</t>
  </si>
  <si>
    <t>PETRONA TECUN TEPAZ</t>
  </si>
  <si>
    <t>CARLOS AUGUSTO MENDEZ</t>
  </si>
  <si>
    <t>JUAN PABLO RODRIGUEZ CIGUENZA</t>
  </si>
  <si>
    <t>WILSON ISAAC LOPEZ AREVALO</t>
  </si>
  <si>
    <t>DINA ALEJANDRA DONIS MORALES</t>
  </si>
  <si>
    <t>HAMILTON ALFREDO BARRIOS LOPEZ</t>
  </si>
  <si>
    <t>TECNICO I</t>
  </si>
  <si>
    <t>ANA MARIA ISABEL PEREZ OSORIO</t>
  </si>
  <si>
    <t>SULMA DANITZA GUZMAN CERVANTES DE CASTELLANOS</t>
  </si>
  <si>
    <t>ASISTENTE PROFESIONAL IV</t>
  </si>
  <si>
    <t>MARIANO SICAY CRUZ</t>
  </si>
  <si>
    <t>ERICK ORLANDO SALAZAR COYOY</t>
  </si>
  <si>
    <t>DANIEL MELGAR GIRON</t>
  </si>
  <si>
    <t>ASDRUBAL YEBEL LOPEZ DE LEON</t>
  </si>
  <si>
    <t>CELIA MARIA OVALLE VALDES</t>
  </si>
  <si>
    <t>ASESOR PROFESIONAL ESPECIALIZADO IV</t>
  </si>
  <si>
    <t>BYRON ALEXANDER LOPEZ</t>
  </si>
  <si>
    <t>SERGIO ALEJANDRO ANTILLON HERNANDEZ</t>
  </si>
  <si>
    <t>PROFESIONAL III</t>
  </si>
  <si>
    <t>HILDA GEORGINA VALENZUELA DOMINGUEZ</t>
  </si>
  <si>
    <t>ESWIN BAUDILIO CATALAN HERNANDEZ</t>
  </si>
  <si>
    <t>OSCAR GILBERTO ESQUIT CUA</t>
  </si>
  <si>
    <t>DOMINGO GUMERCINDO VASQUEZ ACEYTUNO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</si>
  <si>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</si>
  <si>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</si>
  <si>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</si>
  <si>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</si>
  <si>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</si>
  <si>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ALBA AIDE GONZALEZ GABRIEL DE MOLINA</t>
  </si>
  <si>
    <t>ESTUARDO JOSE ESTUPINIAN LEIVA</t>
  </si>
  <si>
    <t>MARIO RICARDO GANDARA MENDOZA</t>
  </si>
  <si>
    <t>ANTONIA ISABEL PEREZ JEREZ</t>
  </si>
  <si>
    <t>ROBERTO GERMAN DIONICIO NAVARRO</t>
  </si>
  <si>
    <t>PEDRO LUIS GARCIA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</si>
  <si>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</si>
  <si>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</si>
  <si>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</si>
  <si>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</si>
  <si>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</si>
  <si>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</si>
  <si>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 xml:space="preserve">                                                                                                                SIN MOVIMIENTO</t>
  </si>
  <si>
    <t>DIETAS</t>
  </si>
  <si>
    <t>Q. -</t>
  </si>
  <si>
    <t>CARLOS ALBERTO RAMÍREZ GUZMÁN</t>
  </si>
  <si>
    <t>ERICK ARMANDO PADILLA CANO</t>
  </si>
  <si>
    <t xml:space="preserve">Q.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</si>
</sst>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</numFmts>
  <fonts count="26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1" fillId="0" borderId="0" applyFill="0" applyBorder="0" applyAlignment="0" applyProtection="0"/>
    <xf numFmtId="44" fontId="4" fillId="0" borderId="0" applyFill="0" applyBorder="0" applyAlignment="0" applyProtection="0"/>
    <xf numFmtId="0" fontId="11" fillId="0" borderId="0"/>
    <xf numFmtId="0" fontId="11" fillId="0" borderId="0"/>
    <xf numFmtId="0" fontId="4" fillId="0" borderId="0"/>
    <xf numFmtId="44" fontId="4" fillId="0" borderId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horizontal="center"/>
    </xf>
    <xf numFmtId="0" fontId="0" fillId="4" borderId="0" xfId="0" applyFill="1"/>
    <xf numFmtId="0" fontId="7" fillId="4" borderId="0" xfId="0" applyFont="1" applyFill="1"/>
    <xf numFmtId="44" fontId="1" fillId="0" borderId="0" xfId="5"/>
    <xf numFmtId="44" fontId="1" fillId="0" borderId="0" xfId="5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/>
    <xf numFmtId="44" fontId="1" fillId="0" borderId="0" xfId="5" applyAlignment="1">
      <alignment horizontal="center" wrapText="1"/>
    </xf>
    <xf numFmtId="0" fontId="0" fillId="4" borderId="0" xfId="0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" fillId="0" borderId="0" xfId="5" applyAlignment="1">
      <alignment horizontal="right"/>
    </xf>
    <xf numFmtId="164" fontId="14" fillId="4" borderId="3" xfId="3" applyNumberFormat="1" applyFont="1" applyFill="1" applyBorder="1"/>
    <xf numFmtId="164" fontId="14" fillId="4" borderId="3" xfId="3" applyNumberFormat="1" applyFont="1" applyFill="1" applyBorder="1" applyAlignment="1"/>
    <xf numFmtId="164" fontId="14" fillId="4" borderId="4" xfId="3" applyNumberFormat="1" applyFont="1" applyFill="1" applyBorder="1" applyAlignment="1"/>
    <xf numFmtId="164" fontId="14" fillId="4" borderId="5" xfId="3" applyNumberFormat="1" applyFont="1" applyFill="1" applyBorder="1" applyAlignment="1"/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4" borderId="3" xfId="7" applyFont="1" applyFill="1" applyBorder="1" applyAlignment="1"/>
    <xf numFmtId="0" fontId="16" fillId="3" borderId="10" xfId="0" applyFont="1" applyFill="1" applyBorder="1" applyAlignment="1">
      <alignment horizontal="center" vertical="center" wrapText="1"/>
    </xf>
    <xf numFmtId="0" fontId="14" fillId="4" borderId="3" xfId="0" applyFont="1" applyFill="1" applyBorder="1"/>
    <xf numFmtId="0" fontId="14" fillId="4" borderId="3" xfId="0" applyFont="1" applyFill="1" applyBorder="1" applyAlignment="1">
      <alignment wrapText="1"/>
    </xf>
    <xf numFmtId="44" fontId="14" fillId="4" borderId="3" xfId="5" applyFont="1" applyFill="1" applyBorder="1" applyAlignment="1">
      <alignment horizontal="center" wrapText="1"/>
    </xf>
    <xf numFmtId="165" fontId="14" fillId="4" borderId="3" xfId="3" applyNumberFormat="1" applyFont="1" applyFill="1" applyBorder="1"/>
    <xf numFmtId="165" fontId="14" fillId="4" borderId="3" xfId="0" applyNumberFormat="1" applyFont="1" applyFill="1" applyBorder="1"/>
    <xf numFmtId="165" fontId="14" fillId="4" borderId="3" xfId="3" applyNumberFormat="1" applyFont="1" applyFill="1" applyBorder="1" applyAlignment="1"/>
    <xf numFmtId="0" fontId="14" fillId="4" borderId="3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wrapText="1"/>
    </xf>
    <xf numFmtId="44" fontId="14" fillId="4" borderId="3" xfId="5" applyFont="1" applyFill="1" applyBorder="1" applyAlignment="1">
      <alignment horizontal="center"/>
    </xf>
    <xf numFmtId="165" fontId="14" fillId="4" borderId="3" xfId="0" applyNumberFormat="1" applyFont="1" applyFill="1" applyBorder="1" applyAlignment="1"/>
    <xf numFmtId="165" fontId="18" fillId="4" borderId="3" xfId="0" applyNumberFormat="1" applyFont="1" applyFill="1" applyBorder="1"/>
    <xf numFmtId="0" fontId="17" fillId="4" borderId="3" xfId="0" applyFont="1" applyFill="1" applyBorder="1"/>
    <xf numFmtId="165" fontId="14" fillId="4" borderId="3" xfId="3" applyNumberFormat="1" applyFont="1" applyFill="1" applyBorder="1" applyAlignment="1">
      <alignment horizontal="left" wrapText="1"/>
    </xf>
    <xf numFmtId="0" fontId="17" fillId="4" borderId="3" xfId="0" applyFont="1" applyFill="1" applyBorder="1" applyAlignment="1"/>
    <xf numFmtId="0" fontId="17" fillId="4" borderId="3" xfId="0" applyFont="1" applyFill="1" applyBorder="1" applyAlignment="1">
      <alignment horizontal="justify"/>
    </xf>
    <xf numFmtId="44" fontId="18" fillId="4" borderId="3" xfId="0" applyNumberFormat="1" applyFont="1" applyFill="1" applyBorder="1"/>
    <xf numFmtId="0" fontId="17" fillId="0" borderId="3" xfId="7" applyFont="1" applyBorder="1" applyAlignment="1"/>
    <xf numFmtId="0" fontId="16" fillId="3" borderId="11" xfId="0" applyFont="1" applyFill="1" applyBorder="1" applyAlignment="1">
      <alignment horizontal="center" vertical="center" wrapText="1"/>
    </xf>
    <xf numFmtId="2" fontId="7" fillId="4" borderId="0" xfId="0" applyNumberFormat="1" applyFont="1" applyFill="1"/>
    <xf numFmtId="4" fontId="7" fillId="4" borderId="0" xfId="0" applyNumberFormat="1" applyFont="1" applyFill="1"/>
    <xf numFmtId="44" fontId="7" fillId="4" borderId="0" xfId="0" applyNumberFormat="1" applyFont="1" applyFill="1"/>
    <xf numFmtId="44" fontId="0" fillId="4" borderId="0" xfId="0" applyNumberFormat="1" applyFill="1"/>
    <xf numFmtId="0" fontId="7" fillId="0" borderId="0" xfId="0" applyFont="1" applyFill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9" fillId="0" borderId="0" xfId="8" applyFont="1" applyAlignment="1"/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20" fillId="0" borderId="3" xfId="0" applyFont="1" applyBorder="1"/>
    <xf numFmtId="0" fontId="18" fillId="4" borderId="3" xfId="0" applyFont="1" applyFill="1" applyBorder="1"/>
    <xf numFmtId="44" fontId="14" fillId="4" borderId="3" xfId="6" applyNumberFormat="1" applyFont="1" applyFill="1" applyBorder="1" applyAlignment="1"/>
    <xf numFmtId="164" fontId="14" fillId="4" borderId="3" xfId="0" applyNumberFormat="1" applyFont="1" applyFill="1" applyBorder="1" applyAlignment="1"/>
    <xf numFmtId="164" fontId="14" fillId="4" borderId="3" xfId="0" applyNumberFormat="1" applyFont="1" applyFill="1" applyBorder="1"/>
    <xf numFmtId="0" fontId="18" fillId="0" borderId="3" xfId="0" applyFont="1" applyFill="1" applyBorder="1"/>
    <xf numFmtId="166" fontId="14" fillId="4" borderId="3" xfId="6" applyNumberFormat="1" applyFont="1" applyFill="1" applyBorder="1" applyAlignment="1"/>
    <xf numFmtId="166" fontId="18" fillId="0" borderId="3" xfId="0" applyNumberFormat="1" applyFont="1" applyFill="1" applyBorder="1"/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/>
    <xf numFmtId="0" fontId="18" fillId="4" borderId="4" xfId="0" applyFont="1" applyFill="1" applyBorder="1"/>
    <xf numFmtId="44" fontId="14" fillId="4" borderId="4" xfId="6" applyNumberFormat="1" applyFont="1" applyFill="1" applyBorder="1" applyAlignment="1"/>
    <xf numFmtId="164" fontId="14" fillId="4" borderId="4" xfId="3" applyNumberFormat="1" applyFont="1" applyFill="1" applyBorder="1"/>
    <xf numFmtId="164" fontId="14" fillId="4" borderId="4" xfId="0" applyNumberFormat="1" applyFont="1" applyFill="1" applyBorder="1" applyAlignment="1"/>
    <xf numFmtId="164" fontId="14" fillId="4" borderId="4" xfId="0" applyNumberFormat="1" applyFont="1" applyFill="1" applyBorder="1"/>
    <xf numFmtId="0" fontId="18" fillId="4" borderId="12" xfId="0" applyFont="1" applyFill="1" applyBorder="1"/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/>
    <xf numFmtId="164" fontId="18" fillId="4" borderId="14" xfId="0" applyNumberFormat="1" applyFont="1" applyFill="1" applyBorder="1"/>
    <xf numFmtId="44" fontId="18" fillId="4" borderId="14" xfId="0" applyNumberFormat="1" applyFont="1" applyFill="1" applyBorder="1"/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/>
    <xf numFmtId="44" fontId="14" fillId="4" borderId="5" xfId="6" applyNumberFormat="1" applyFont="1" applyFill="1" applyBorder="1" applyAlignment="1"/>
    <xf numFmtId="164" fontId="14" fillId="4" borderId="5" xfId="3" applyNumberFormat="1" applyFont="1" applyFill="1" applyBorder="1"/>
    <xf numFmtId="164" fontId="14" fillId="4" borderId="5" xfId="0" applyNumberFormat="1" applyFont="1" applyFill="1" applyBorder="1" applyAlignment="1"/>
    <xf numFmtId="164" fontId="14" fillId="0" borderId="5" xfId="0" applyNumberFormat="1" applyFont="1" applyFill="1" applyBorder="1"/>
    <xf numFmtId="164" fontId="14" fillId="0" borderId="5" xfId="0" applyNumberFormat="1" applyFont="1" applyFill="1" applyBorder="1" applyAlignment="1"/>
    <xf numFmtId="164" fontId="18" fillId="0" borderId="16" xfId="0" applyNumberFormat="1" applyFont="1" applyFill="1" applyBorder="1"/>
    <xf numFmtId="0" fontId="7" fillId="0" borderId="0" xfId="0" applyFont="1" applyAlignment="1">
      <alignment vertical="center"/>
    </xf>
    <xf numFmtId="166" fontId="18" fillId="4" borderId="3" xfId="0" applyNumberFormat="1" applyFont="1" applyFill="1" applyBorder="1" applyAlignment="1"/>
    <xf numFmtId="164" fontId="18" fillId="4" borderId="3" xfId="0" applyNumberFormat="1" applyFont="1" applyFill="1" applyBorder="1" applyAlignment="1"/>
    <xf numFmtId="166" fontId="18" fillId="4" borderId="3" xfId="0" applyNumberFormat="1" applyFont="1" applyFill="1" applyBorder="1" applyAlignment="1">
      <alignment horizontal="right"/>
    </xf>
    <xf numFmtId="166" fontId="18" fillId="4" borderId="3" xfId="5" applyNumberFormat="1" applyFont="1" applyFill="1" applyBorder="1" applyAlignment="1"/>
    <xf numFmtId="166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vertical="center"/>
    </xf>
    <xf numFmtId="164" fontId="21" fillId="4" borderId="3" xfId="0" applyNumberFormat="1" applyFont="1" applyFill="1" applyBorder="1" applyAlignment="1"/>
    <xf numFmtId="44" fontId="17" fillId="4" borderId="3" xfId="5" applyFont="1" applyFill="1" applyBorder="1" applyAlignment="1"/>
    <xf numFmtId="44" fontId="17" fillId="4" borderId="3" xfId="5" applyFont="1" applyFill="1" applyBorder="1"/>
    <xf numFmtId="44" fontId="17" fillId="4" borderId="3" xfId="5" applyFont="1" applyFill="1" applyBorder="1" applyAlignment="1">
      <alignment wrapText="1"/>
    </xf>
    <xf numFmtId="0" fontId="20" fillId="4" borderId="3" xfId="0" applyFont="1" applyFill="1" applyBorder="1" applyAlignment="1">
      <alignment vertical="center"/>
    </xf>
    <xf numFmtId="166" fontId="14" fillId="4" borderId="3" xfId="1" applyNumberFormat="1" applyFont="1" applyFill="1" applyBorder="1" applyAlignment="1"/>
    <xf numFmtId="164" fontId="14" fillId="4" borderId="3" xfId="1" applyNumberFormat="1" applyFont="1" applyFill="1" applyBorder="1" applyAlignment="1"/>
    <xf numFmtId="44" fontId="14" fillId="4" borderId="3" xfId="1" applyNumberFormat="1" applyFont="1" applyFill="1" applyBorder="1" applyAlignment="1"/>
    <xf numFmtId="44" fontId="14" fillId="4" borderId="3" xfId="1" applyNumberFormat="1" applyFont="1" applyFill="1" applyBorder="1"/>
    <xf numFmtId="44" fontId="17" fillId="4" borderId="3" xfId="5" applyFont="1" applyFill="1" applyBorder="1" applyAlignment="1">
      <alignment horizontal="left" wrapText="1"/>
    </xf>
    <xf numFmtId="0" fontId="18" fillId="4" borderId="3" xfId="0" applyFont="1" applyFill="1" applyBorder="1" applyAlignment="1">
      <alignment vertical="center" wrapText="1"/>
    </xf>
    <xf numFmtId="44" fontId="14" fillId="4" borderId="3" xfId="1" applyNumberFormat="1" applyFont="1" applyFill="1" applyBorder="1" applyAlignment="1">
      <alignment wrapText="1"/>
    </xf>
    <xf numFmtId="0" fontId="16" fillId="6" borderId="3" xfId="0" applyFont="1" applyFill="1" applyBorder="1" applyAlignment="1">
      <alignment horizontal="center"/>
    </xf>
    <xf numFmtId="0" fontId="14" fillId="4" borderId="17" xfId="0" applyFont="1" applyFill="1" applyBorder="1" applyAlignment="1">
      <alignment wrapText="1"/>
    </xf>
    <xf numFmtId="44" fontId="14" fillId="4" borderId="17" xfId="5" applyFont="1" applyFill="1" applyBorder="1" applyAlignment="1"/>
    <xf numFmtId="164" fontId="14" fillId="4" borderId="17" xfId="3" applyNumberFormat="1" applyFont="1" applyFill="1" applyBorder="1" applyAlignment="1"/>
    <xf numFmtId="165" fontId="14" fillId="4" borderId="17" xfId="3" applyNumberFormat="1" applyFont="1" applyFill="1" applyBorder="1" applyAlignment="1"/>
    <xf numFmtId="165" fontId="14" fillId="4" borderId="17" xfId="0" applyNumberFormat="1" applyFont="1" applyFill="1" applyBorder="1" applyAlignment="1"/>
    <xf numFmtId="165" fontId="14" fillId="4" borderId="17" xfId="0" applyNumberFormat="1" applyFont="1" applyFill="1" applyBorder="1"/>
    <xf numFmtId="165" fontId="18" fillId="4" borderId="17" xfId="0" applyNumberFormat="1" applyFont="1" applyFill="1" applyBorder="1"/>
    <xf numFmtId="0" fontId="18" fillId="4" borderId="3" xfId="7" applyFont="1" applyFill="1" applyBorder="1" applyAlignment="1"/>
    <xf numFmtId="44" fontId="1" fillId="0" borderId="0" xfId="5" applyAlignment="1">
      <alignment horizontal="right" wrapText="1"/>
    </xf>
    <xf numFmtId="44" fontId="1" fillId="4" borderId="3" xfId="5" applyFill="1" applyBorder="1" applyAlignment="1">
      <alignment horizontal="right"/>
    </xf>
    <xf numFmtId="44" fontId="1" fillId="4" borderId="12" xfId="5" applyFill="1" applyBorder="1"/>
    <xf numFmtId="44" fontId="1" fillId="4" borderId="14" xfId="5" applyFill="1" applyBorder="1" applyAlignment="1">
      <alignment horizontal="right"/>
    </xf>
    <xf numFmtId="44" fontId="1" fillId="0" borderId="14" xfId="5" applyBorder="1" applyAlignment="1">
      <alignment horizontal="right"/>
    </xf>
    <xf numFmtId="44" fontId="1" fillId="0" borderId="14" xfId="5" applyBorder="1"/>
    <xf numFmtId="44" fontId="1" fillId="0" borderId="14" xfId="5" applyBorder="1" applyAlignment="1">
      <alignment horizontal="center" wrapText="1"/>
    </xf>
    <xf numFmtId="44" fontId="1" fillId="0" borderId="16" xfId="5" applyBorder="1" applyAlignment="1">
      <alignment horizontal="center" wrapText="1"/>
    </xf>
    <xf numFmtId="44" fontId="13" fillId="3" borderId="18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2" fillId="0" borderId="0" xfId="0" applyFont="1"/>
    <xf numFmtId="14" fontId="0" fillId="0" borderId="0" xfId="0" applyNumberFormat="1"/>
    <xf numFmtId="0" fontId="2" fillId="8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justify" vertical="center"/>
    </xf>
    <xf numFmtId="44" fontId="2" fillId="0" borderId="3" xfId="10" applyFont="1" applyFill="1" applyBorder="1" applyAlignment="1">
      <alignment horizontal="justify" vertical="center" wrapText="1"/>
    </xf>
    <xf numFmtId="44" fontId="0" fillId="0" borderId="3" xfId="10" applyFont="1" applyBorder="1" applyAlignment="1">
      <alignment horizontal="justify" vertical="center"/>
    </xf>
    <xf numFmtId="0" fontId="24" fillId="0" borderId="3" xfId="0" applyFont="1" applyFill="1" applyBorder="1" applyAlignment="1">
      <alignment horizontal="justify" vertical="center"/>
    </xf>
    <xf numFmtId="0" fontId="24" fillId="0" borderId="3" xfId="0" applyFont="1" applyFill="1" applyBorder="1" applyAlignment="1" applyProtection="1">
      <alignment horizontal="justify" vertical="center"/>
    </xf>
    <xf numFmtId="44" fontId="24" fillId="0" borderId="3" xfId="10" applyFont="1" applyFill="1" applyBorder="1" applyAlignment="1">
      <alignment horizontal="justify" vertical="center" wrapText="1"/>
    </xf>
    <xf numFmtId="44" fontId="24" fillId="0" borderId="3" xfId="10" applyFont="1" applyBorder="1" applyAlignment="1">
      <alignment horizontal="justify" vertical="center"/>
    </xf>
    <xf numFmtId="0" fontId="0" fillId="8" borderId="3" xfId="0" applyFill="1" applyBorder="1" applyAlignment="1">
      <alignment horizontal="center"/>
    </xf>
    <xf numFmtId="44" fontId="4" fillId="0" borderId="0" xfId="10"/>
    <xf numFmtId="0" fontId="13" fillId="3" borderId="32" xfId="0" applyFont="1" applyFill="1" applyBorder="1" applyAlignment="1">
      <alignment horizontal="center" vertical="center" wrapText="1"/>
    </xf>
    <xf numFmtId="0" fontId="0" fillId="0" borderId="3" xfId="0" applyBorder="1"/>
    <xf numFmtId="0" fontId="25" fillId="0" borderId="4" xfId="0" applyFont="1" applyFill="1" applyBorder="1" applyAlignment="1">
      <alignment horizontal="left"/>
    </xf>
    <xf numFmtId="44" fontId="1" fillId="0" borderId="4" xfId="5" applyFill="1" applyBorder="1"/>
    <xf numFmtId="44" fontId="1" fillId="0" borderId="4" xfId="5" applyBorder="1"/>
    <xf numFmtId="0" fontId="25" fillId="0" borderId="3" xfId="0" applyFont="1" applyFill="1" applyBorder="1" applyAlignment="1">
      <alignment horizontal="left"/>
    </xf>
    <xf numFmtId="44" fontId="1" fillId="0" borderId="3" xfId="5" applyFill="1" applyBorder="1" applyAlignment="1">
      <alignment wrapText="1"/>
    </xf>
    <xf numFmtId="44" fontId="1" fillId="0" borderId="3" xfId="5" applyBorder="1"/>
    <xf numFmtId="44" fontId="1" fillId="0" borderId="3" xfId="5" applyFill="1" applyBorder="1"/>
    <xf numFmtId="165" fontId="0" fillId="0" borderId="3" xfId="0" applyNumberFormat="1" applyBorder="1"/>
    <xf numFmtId="165" fontId="1" fillId="0" borderId="3" xfId="5" applyNumberFormat="1" applyFill="1" applyBorder="1"/>
    <xf numFmtId="165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5" xfId="0" applyBorder="1"/>
    <xf numFmtId="165" fontId="0" fillId="0" borderId="5" xfId="0" applyNumberFormat="1" applyFill="1" applyBorder="1"/>
    <xf numFmtId="44" fontId="1" fillId="0" borderId="5" xfId="5" applyBorder="1"/>
    <xf numFmtId="44" fontId="1" fillId="0" borderId="16" xfId="5" applyBorder="1"/>
    <xf numFmtId="44" fontId="0" fillId="0" borderId="33" xfId="0" applyNumberFormat="1" applyBorder="1"/>
    <xf numFmtId="44" fontId="0" fillId="0" borderId="34" xfId="0" applyNumberFormat="1" applyBorder="1"/>
    <xf numFmtId="0" fontId="0" fillId="0" borderId="34" xfId="0" applyFill="1" applyBorder="1"/>
    <xf numFmtId="0" fontId="0" fillId="0" borderId="34" xfId="0" applyBorder="1"/>
    <xf numFmtId="4" fontId="0" fillId="0" borderId="34" xfId="0" applyNumberFormat="1" applyBorder="1"/>
    <xf numFmtId="165" fontId="0" fillId="0" borderId="34" xfId="0" applyNumberFormat="1" applyFill="1" applyBorder="1" applyAlignment="1">
      <alignment wrapText="1"/>
    </xf>
    <xf numFmtId="0" fontId="0" fillId="0" borderId="35" xfId="0" applyBorder="1"/>
    <xf numFmtId="0" fontId="12" fillId="0" borderId="3" xfId="0" applyFont="1" applyBorder="1"/>
    <xf numFmtId="0" fontId="12" fillId="0" borderId="5" xfId="0" applyFont="1" applyBorder="1"/>
    <xf numFmtId="165" fontId="22" fillId="4" borderId="0" xfId="0" applyNumberFormat="1" applyFont="1" applyFill="1" applyBorder="1" applyAlignment="1">
      <alignment horizontal="center" wrapText="1"/>
    </xf>
    <xf numFmtId="44" fontId="1" fillId="3" borderId="18" xfId="5" applyFill="1" applyBorder="1" applyAlignment="1">
      <alignment horizontal="center" vertical="center" wrapText="1"/>
    </xf>
    <xf numFmtId="44" fontId="1" fillId="3" borderId="1" xfId="5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8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44" fontId="13" fillId="3" borderId="12" xfId="5" applyFont="1" applyFill="1" applyBorder="1" applyAlignment="1">
      <alignment horizontal="center" vertical="center" wrapText="1"/>
    </xf>
    <xf numFmtId="44" fontId="13" fillId="3" borderId="19" xfId="5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44" fontId="1" fillId="3" borderId="18" xfId="5" applyFill="1" applyBorder="1" applyAlignment="1">
      <alignment horizontal="right" vertical="center" wrapText="1"/>
    </xf>
    <xf numFmtId="44" fontId="1" fillId="3" borderId="1" xfId="5" applyFill="1" applyBorder="1" applyAlignment="1">
      <alignment horizontal="right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</cellXfs>
  <cellStyles count="11">
    <cellStyle name="20% - Énfasis1 10 2" xfId="1"/>
    <cellStyle name="20% - Énfasis1 13 2" xfId="2"/>
    <cellStyle name="Millares 2" xfId="3"/>
    <cellStyle name="Millares 6 2 2" xfId="4"/>
    <cellStyle name="Moneda" xfId="5" builtinId="4"/>
    <cellStyle name="Moneda 2" xfId="6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190500</xdr:rowOff>
    </xdr:from>
    <xdr:to>
      <xdr:col>2</xdr:col>
      <xdr:colOff>2705100</xdr:colOff>
      <xdr:row>5</xdr:row>
      <xdr:rowOff>66675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5242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217003</xdr:colOff>
      <xdr:row>1</xdr:row>
      <xdr:rowOff>187825</xdr:rowOff>
    </xdr:from>
    <xdr:to>
      <xdr:col>2</xdr:col>
      <xdr:colOff>2327412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8" y="353477"/>
          <a:ext cx="2110409" cy="83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66675</xdr:rowOff>
    </xdr:from>
    <xdr:to>
      <xdr:col>1</xdr:col>
      <xdr:colOff>1628775</xdr:colOff>
      <xdr:row>7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171450</xdr:rowOff>
    </xdr:from>
    <xdr:to>
      <xdr:col>1</xdr:col>
      <xdr:colOff>1514475</xdr:colOff>
      <xdr:row>5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247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T57"/>
  <sheetViews>
    <sheetView tabSelected="1" zoomScaleNormal="100" workbookViewId="0">
      <selection activeCell="O55" sqref="O55"/>
    </sheetView>
  </sheetViews>
  <sheetFormatPr baseColWidth="10" defaultColWidth="11.5703125" defaultRowHeight="12.75" x14ac:dyDescent="0.2"/>
  <cols>
    <col min="1" max="1" width="10.5703125" customWidth="1"/>
    <col min="2" max="2" width="5.5703125" style="13" customWidth="1"/>
    <col min="3" max="3" width="48.85546875" style="8" customWidth="1"/>
    <col min="4" max="4" width="45.140625" customWidth="1"/>
    <col min="5" max="5" width="17" style="4" customWidth="1"/>
    <col min="6" max="6" width="13.140625" style="4" customWidth="1"/>
    <col min="7" max="15" width="17" style="4" customWidth="1"/>
    <col min="16" max="16" width="21.42578125" style="10" customWidth="1"/>
  </cols>
  <sheetData>
    <row r="2" spans="2:20" ht="19.5" x14ac:dyDescent="0.3">
      <c r="B2" s="14"/>
      <c r="C2" s="174" t="s">
        <v>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20" ht="19.5" x14ac:dyDescent="0.3">
      <c r="C3" s="175" t="s">
        <v>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20" ht="19.5" customHeight="1" x14ac:dyDescent="0.25">
      <c r="B4" s="172" t="s">
        <v>15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2:20" x14ac:dyDescent="0.2">
      <c r="B5" s="176" t="s">
        <v>2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2:20" ht="14.25" customHeight="1" x14ac:dyDescent="0.2">
      <c r="B6" s="176" t="s">
        <v>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2:20" ht="14.25" customHeight="1" x14ac:dyDescent="0.2">
      <c r="B7" s="173">
        <v>42794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2:20" ht="13.5" thickBot="1" x14ac:dyDescent="0.25">
      <c r="B8" s="14"/>
      <c r="C8" s="7"/>
    </row>
    <row r="9" spans="2:20" s="13" customFormat="1" ht="13.5" customHeight="1" thickBot="1" x14ac:dyDescent="0.25">
      <c r="B9" s="177" t="s">
        <v>4</v>
      </c>
      <c r="C9" s="177" t="s">
        <v>16</v>
      </c>
      <c r="D9" s="177" t="s">
        <v>9</v>
      </c>
      <c r="E9" s="179" t="s">
        <v>10</v>
      </c>
      <c r="F9" s="179" t="s">
        <v>14</v>
      </c>
      <c r="G9" s="179"/>
      <c r="H9" s="179"/>
      <c r="I9" s="179"/>
      <c r="J9" s="179"/>
      <c r="K9" s="179"/>
      <c r="L9" s="179"/>
      <c r="M9" s="179" t="s">
        <v>12</v>
      </c>
      <c r="N9" s="125"/>
      <c r="O9" s="179" t="s">
        <v>13</v>
      </c>
      <c r="P9" s="170" t="s">
        <v>22</v>
      </c>
    </row>
    <row r="10" spans="2:20" s="13" customFormat="1" ht="26.25" thickBot="1" x14ac:dyDescent="0.25">
      <c r="B10" s="178"/>
      <c r="C10" s="178"/>
      <c r="D10" s="178"/>
      <c r="E10" s="180"/>
      <c r="F10" s="17" t="s">
        <v>17</v>
      </c>
      <c r="G10" s="17" t="s">
        <v>18</v>
      </c>
      <c r="H10" s="17" t="s">
        <v>11</v>
      </c>
      <c r="I10" s="17" t="s">
        <v>19</v>
      </c>
      <c r="J10" s="17" t="s">
        <v>20</v>
      </c>
      <c r="K10" s="17" t="s">
        <v>21</v>
      </c>
      <c r="L10" s="17" t="s">
        <v>5</v>
      </c>
      <c r="M10" s="180"/>
      <c r="N10" s="126" t="s">
        <v>241</v>
      </c>
      <c r="O10" s="180"/>
      <c r="P10" s="171"/>
    </row>
    <row r="11" spans="2:20" ht="15.75" x14ac:dyDescent="0.25">
      <c r="B11" s="27">
        <v>1</v>
      </c>
      <c r="C11" s="28" t="s">
        <v>168</v>
      </c>
      <c r="D11" s="109" t="s">
        <v>169</v>
      </c>
      <c r="E11" s="110">
        <v>17500</v>
      </c>
      <c r="F11" s="111">
        <v>6000</v>
      </c>
      <c r="G11" s="112">
        <v>375</v>
      </c>
      <c r="H11" s="112">
        <v>250</v>
      </c>
      <c r="I11" s="112">
        <v>6000</v>
      </c>
      <c r="J11" s="113"/>
      <c r="K11" s="112">
        <v>12000</v>
      </c>
      <c r="L11" s="112">
        <f>SUM(E11:F11:K11)</f>
        <v>42125</v>
      </c>
      <c r="M11" s="114">
        <v>6739</v>
      </c>
      <c r="N11" s="114" t="s">
        <v>242</v>
      </c>
      <c r="O11" s="115">
        <f>+L11-M11</f>
        <v>35386</v>
      </c>
      <c r="P11" s="119"/>
      <c r="Q11" s="2"/>
      <c r="R11" s="2"/>
      <c r="S11" s="2"/>
      <c r="T11" s="2"/>
    </row>
    <row r="12" spans="2:20" ht="15.75" x14ac:dyDescent="0.25">
      <c r="B12" s="29">
        <f>+B11+1</f>
        <v>2</v>
      </c>
      <c r="C12" s="30" t="s">
        <v>170</v>
      </c>
      <c r="D12" s="31" t="s">
        <v>171</v>
      </c>
      <c r="E12" s="32">
        <v>12773</v>
      </c>
      <c r="F12" s="20">
        <v>6000</v>
      </c>
      <c r="G12" s="33">
        <v>375</v>
      </c>
      <c r="H12" s="33">
        <v>250</v>
      </c>
      <c r="I12" s="33">
        <v>5000</v>
      </c>
      <c r="J12" s="34"/>
      <c r="K12" s="33">
        <v>12000</v>
      </c>
      <c r="L12" s="35">
        <f>SUM(E12:K12)</f>
        <v>36398</v>
      </c>
      <c r="M12" s="114">
        <v>5462.22</v>
      </c>
      <c r="N12" s="114" t="s">
        <v>242</v>
      </c>
      <c r="O12" s="115">
        <f>+L12-M12</f>
        <v>30935.78</v>
      </c>
      <c r="P12" s="120"/>
      <c r="Q12" s="11"/>
      <c r="R12" s="2"/>
      <c r="S12" s="2"/>
      <c r="T12" s="2"/>
    </row>
    <row r="13" spans="2:20" ht="31.5" x14ac:dyDescent="0.25">
      <c r="B13" s="29">
        <f t="shared" ref="B13:B57" si="0">+B12+1</f>
        <v>3</v>
      </c>
      <c r="C13" s="36" t="s">
        <v>172</v>
      </c>
      <c r="D13" s="31" t="s">
        <v>173</v>
      </c>
      <c r="E13" s="32">
        <v>12773</v>
      </c>
      <c r="F13" s="20">
        <v>6000</v>
      </c>
      <c r="G13" s="33">
        <v>375</v>
      </c>
      <c r="H13" s="33">
        <v>250</v>
      </c>
      <c r="I13" s="35">
        <v>5000</v>
      </c>
      <c r="J13" s="33"/>
      <c r="K13" s="35">
        <v>12000</v>
      </c>
      <c r="L13" s="35">
        <f>SUM(E13:K13)</f>
        <v>36398</v>
      </c>
      <c r="M13" s="114">
        <v>5462.22</v>
      </c>
      <c r="N13" s="114" t="s">
        <v>242</v>
      </c>
      <c r="O13" s="115">
        <f>+L13-M13</f>
        <v>30935.78</v>
      </c>
      <c r="P13" s="120"/>
      <c r="Q13" s="169"/>
      <c r="R13" s="169"/>
      <c r="S13" s="2"/>
      <c r="T13" s="2"/>
    </row>
    <row r="14" spans="2:20" ht="31.5" x14ac:dyDescent="0.25">
      <c r="B14" s="29">
        <f t="shared" si="0"/>
        <v>4</v>
      </c>
      <c r="C14" s="116" t="s">
        <v>174</v>
      </c>
      <c r="D14" s="37" t="s">
        <v>175</v>
      </c>
      <c r="E14" s="38">
        <v>12773</v>
      </c>
      <c r="F14" s="21">
        <v>6000</v>
      </c>
      <c r="G14" s="35">
        <v>375</v>
      </c>
      <c r="H14" s="35">
        <v>250</v>
      </c>
      <c r="I14" s="35">
        <v>5000</v>
      </c>
      <c r="J14" s="39"/>
      <c r="K14" s="35">
        <v>12000</v>
      </c>
      <c r="L14" s="35">
        <f>SUM(E14:K14)</f>
        <v>36398</v>
      </c>
      <c r="M14" s="114">
        <v>5455.99</v>
      </c>
      <c r="N14" s="114" t="s">
        <v>242</v>
      </c>
      <c r="O14" s="115">
        <f>+L14-M14</f>
        <v>30942.010000000002</v>
      </c>
      <c r="P14" s="120"/>
      <c r="Q14" s="2"/>
      <c r="R14" s="2"/>
      <c r="S14" s="2"/>
      <c r="T14" s="2"/>
    </row>
    <row r="15" spans="2:20" ht="15.75" x14ac:dyDescent="0.25">
      <c r="B15" s="29">
        <f t="shared" si="0"/>
        <v>5</v>
      </c>
      <c r="C15" s="30" t="s">
        <v>176</v>
      </c>
      <c r="D15" s="31" t="s">
        <v>177</v>
      </c>
      <c r="E15" s="38">
        <v>2281</v>
      </c>
      <c r="F15" s="21">
        <v>1000</v>
      </c>
      <c r="G15" s="35"/>
      <c r="H15" s="35">
        <v>250</v>
      </c>
      <c r="I15" s="35">
        <v>800</v>
      </c>
      <c r="J15" s="39">
        <v>50</v>
      </c>
      <c r="K15" s="35"/>
      <c r="L15" s="35">
        <f t="shared" ref="L15:L38" si="1">SUM(E15:K15)</f>
        <v>4381</v>
      </c>
      <c r="M15" s="114">
        <v>619.65</v>
      </c>
      <c r="N15" s="114" t="s">
        <v>242</v>
      </c>
      <c r="O15" s="40">
        <v>3761.35</v>
      </c>
      <c r="P15" s="120"/>
      <c r="Q15" s="2"/>
      <c r="R15" s="2"/>
      <c r="S15" s="2"/>
      <c r="T15" s="2"/>
    </row>
    <row r="16" spans="2:20" ht="15.75" x14ac:dyDescent="0.25">
      <c r="B16" s="29">
        <f t="shared" si="0"/>
        <v>6</v>
      </c>
      <c r="C16" s="30" t="s">
        <v>178</v>
      </c>
      <c r="D16" s="31" t="s">
        <v>177</v>
      </c>
      <c r="E16" s="38">
        <v>2281</v>
      </c>
      <c r="F16" s="21">
        <v>1000</v>
      </c>
      <c r="G16" s="35"/>
      <c r="H16" s="35">
        <v>250</v>
      </c>
      <c r="I16" s="35">
        <v>800</v>
      </c>
      <c r="J16" s="39">
        <v>50</v>
      </c>
      <c r="K16" s="35"/>
      <c r="L16" s="35">
        <f t="shared" si="1"/>
        <v>4381</v>
      </c>
      <c r="M16" s="114">
        <v>619.65</v>
      </c>
      <c r="N16" s="114" t="s">
        <v>242</v>
      </c>
      <c r="O16" s="40">
        <v>3761.35</v>
      </c>
      <c r="P16" s="120"/>
      <c r="Q16" s="2"/>
      <c r="R16" s="2"/>
      <c r="S16" s="2"/>
      <c r="T16" s="2"/>
    </row>
    <row r="17" spans="2:20" ht="15.75" x14ac:dyDescent="0.25">
      <c r="B17" s="29">
        <f t="shared" si="0"/>
        <v>7</v>
      </c>
      <c r="C17" s="30" t="s">
        <v>179</v>
      </c>
      <c r="D17" s="31" t="s">
        <v>180</v>
      </c>
      <c r="E17" s="38">
        <v>1991</v>
      </c>
      <c r="F17" s="21">
        <v>1000</v>
      </c>
      <c r="G17" s="35"/>
      <c r="H17" s="35">
        <v>250</v>
      </c>
      <c r="I17" s="35">
        <v>700</v>
      </c>
      <c r="J17" s="39">
        <v>50</v>
      </c>
      <c r="K17" s="35"/>
      <c r="L17" s="35">
        <f t="shared" si="1"/>
        <v>3991</v>
      </c>
      <c r="M17" s="114">
        <v>523.74</v>
      </c>
      <c r="N17" s="114" t="s">
        <v>242</v>
      </c>
      <c r="O17" s="40">
        <f>+L17-M17</f>
        <v>3467.26</v>
      </c>
      <c r="P17" s="120"/>
      <c r="Q17" s="2"/>
      <c r="R17" s="2"/>
      <c r="S17" s="2"/>
      <c r="T17" s="2"/>
    </row>
    <row r="18" spans="2:20" ht="15.75" x14ac:dyDescent="0.25">
      <c r="B18" s="29">
        <f t="shared" si="0"/>
        <v>8</v>
      </c>
      <c r="C18" s="41" t="s">
        <v>181</v>
      </c>
      <c r="D18" s="31" t="s">
        <v>182</v>
      </c>
      <c r="E18" s="32">
        <v>3295</v>
      </c>
      <c r="F18" s="21">
        <v>1800</v>
      </c>
      <c r="G18" s="42"/>
      <c r="H18" s="42">
        <v>250</v>
      </c>
      <c r="I18" s="42">
        <v>1800</v>
      </c>
      <c r="J18" s="39"/>
      <c r="K18" s="35"/>
      <c r="L18" s="35">
        <f t="shared" si="1"/>
        <v>7145</v>
      </c>
      <c r="M18" s="114">
        <f>L18-O18</f>
        <v>1206.1199999999999</v>
      </c>
      <c r="N18" s="114" t="s">
        <v>242</v>
      </c>
      <c r="O18" s="40">
        <v>5938.88</v>
      </c>
      <c r="P18" s="120"/>
      <c r="Q18" s="2"/>
      <c r="R18" s="2"/>
      <c r="S18" s="2"/>
      <c r="T18" s="2"/>
    </row>
    <row r="19" spans="2:20" ht="15.75" x14ac:dyDescent="0.25">
      <c r="B19" s="29">
        <f t="shared" si="0"/>
        <v>9</v>
      </c>
      <c r="C19" s="41" t="s">
        <v>183</v>
      </c>
      <c r="D19" s="31" t="s">
        <v>184</v>
      </c>
      <c r="E19" s="38">
        <v>4219</v>
      </c>
      <c r="F19" s="21">
        <v>1800</v>
      </c>
      <c r="G19" s="35"/>
      <c r="H19" s="35">
        <v>250</v>
      </c>
      <c r="I19" s="35">
        <v>1800</v>
      </c>
      <c r="J19" s="39"/>
      <c r="K19" s="35"/>
      <c r="L19" s="35">
        <f t="shared" si="1"/>
        <v>8069</v>
      </c>
      <c r="M19" s="114">
        <v>963.04</v>
      </c>
      <c r="N19" s="114" t="s">
        <v>242</v>
      </c>
      <c r="O19" s="40">
        <f>+L19-M19</f>
        <v>7105.96</v>
      </c>
      <c r="P19" s="121"/>
      <c r="Q19" s="2"/>
      <c r="R19" s="2"/>
      <c r="S19" s="2"/>
      <c r="T19" s="2"/>
    </row>
    <row r="20" spans="2:20" ht="15.75" x14ac:dyDescent="0.25">
      <c r="B20" s="29">
        <f t="shared" si="0"/>
        <v>10</v>
      </c>
      <c r="C20" s="41" t="s">
        <v>185</v>
      </c>
      <c r="D20" s="31" t="s">
        <v>186</v>
      </c>
      <c r="E20" s="38">
        <v>1286</v>
      </c>
      <c r="F20" s="21">
        <v>1000</v>
      </c>
      <c r="G20" s="35"/>
      <c r="H20" s="35">
        <v>250</v>
      </c>
      <c r="I20" s="35">
        <v>800</v>
      </c>
      <c r="J20" s="39">
        <v>35</v>
      </c>
      <c r="K20" s="35"/>
      <c r="L20" s="35">
        <f t="shared" si="1"/>
        <v>3371</v>
      </c>
      <c r="M20" s="114">
        <v>436.94</v>
      </c>
      <c r="N20" s="114" t="s">
        <v>242</v>
      </c>
      <c r="O20" s="40">
        <f>+L20-M20</f>
        <v>2934.06</v>
      </c>
      <c r="P20" s="120"/>
      <c r="Q20" s="2"/>
      <c r="R20" s="2"/>
      <c r="S20" s="2"/>
      <c r="T20" s="2"/>
    </row>
    <row r="21" spans="2:20" ht="15.75" x14ac:dyDescent="0.25">
      <c r="B21" s="29">
        <f t="shared" si="0"/>
        <v>11</v>
      </c>
      <c r="C21" s="41" t="s">
        <v>187</v>
      </c>
      <c r="D21" s="31" t="s">
        <v>188</v>
      </c>
      <c r="E21" s="32">
        <v>1698</v>
      </c>
      <c r="F21" s="21">
        <v>1000</v>
      </c>
      <c r="G21" s="42"/>
      <c r="H21" s="42">
        <v>250</v>
      </c>
      <c r="I21" s="42">
        <v>600</v>
      </c>
      <c r="J21" s="39">
        <v>50</v>
      </c>
      <c r="K21" s="35"/>
      <c r="L21" s="35">
        <f t="shared" si="1"/>
        <v>3598</v>
      </c>
      <c r="M21" s="114">
        <v>468.72</v>
      </c>
      <c r="N21" s="114" t="s">
        <v>242</v>
      </c>
      <c r="O21" s="40">
        <v>3129.28</v>
      </c>
      <c r="P21" s="120"/>
      <c r="Q21" s="2"/>
      <c r="R21" s="2"/>
      <c r="S21" s="2"/>
      <c r="T21" s="2"/>
    </row>
    <row r="22" spans="2:20" ht="15.75" x14ac:dyDescent="0.25">
      <c r="B22" s="29">
        <f t="shared" si="0"/>
        <v>12</v>
      </c>
      <c r="C22" s="41" t="s">
        <v>189</v>
      </c>
      <c r="D22" s="31" t="s">
        <v>190</v>
      </c>
      <c r="E22" s="32">
        <v>2315</v>
      </c>
      <c r="F22" s="21">
        <v>1000</v>
      </c>
      <c r="G22" s="42"/>
      <c r="H22" s="42">
        <v>250</v>
      </c>
      <c r="I22" s="42">
        <v>600</v>
      </c>
      <c r="J22" s="39">
        <v>50</v>
      </c>
      <c r="K22" s="35"/>
      <c r="L22" s="35">
        <v>4215</v>
      </c>
      <c r="M22" s="114">
        <v>555.1</v>
      </c>
      <c r="N22" s="114" t="s">
        <v>242</v>
      </c>
      <c r="O22" s="40">
        <f>L22-M22</f>
        <v>3659.9</v>
      </c>
      <c r="P22" s="120"/>
      <c r="Q22" s="2"/>
      <c r="R22" s="2"/>
      <c r="S22" s="2"/>
      <c r="T22" s="2"/>
    </row>
    <row r="23" spans="2:20" ht="15.75" x14ac:dyDescent="0.25">
      <c r="B23" s="29">
        <f t="shared" si="0"/>
        <v>13</v>
      </c>
      <c r="C23" s="41" t="s">
        <v>191</v>
      </c>
      <c r="D23" s="31" t="s">
        <v>192</v>
      </c>
      <c r="E23" s="38">
        <v>1575</v>
      </c>
      <c r="F23" s="21">
        <v>1000</v>
      </c>
      <c r="G23" s="35"/>
      <c r="H23" s="35">
        <v>250</v>
      </c>
      <c r="I23" s="35">
        <v>600</v>
      </c>
      <c r="J23" s="39">
        <v>50</v>
      </c>
      <c r="K23" s="35"/>
      <c r="L23" s="35">
        <f t="shared" si="1"/>
        <v>3475</v>
      </c>
      <c r="M23" s="114">
        <v>451.5</v>
      </c>
      <c r="N23" s="114" t="s">
        <v>242</v>
      </c>
      <c r="O23" s="40">
        <v>3023.5</v>
      </c>
      <c r="P23" s="121"/>
      <c r="Q23" s="2"/>
      <c r="R23" s="2"/>
      <c r="S23" s="2"/>
      <c r="T23" s="2"/>
    </row>
    <row r="24" spans="2:20" ht="15.75" x14ac:dyDescent="0.25">
      <c r="B24" s="29">
        <f t="shared" si="0"/>
        <v>14</v>
      </c>
      <c r="C24" s="41" t="s">
        <v>193</v>
      </c>
      <c r="D24" s="31" t="s">
        <v>194</v>
      </c>
      <c r="E24" s="38">
        <v>1701</v>
      </c>
      <c r="F24" s="21">
        <v>1000</v>
      </c>
      <c r="G24" s="35"/>
      <c r="H24" s="35">
        <v>250</v>
      </c>
      <c r="I24" s="35">
        <v>800</v>
      </c>
      <c r="J24" s="39">
        <v>50</v>
      </c>
      <c r="K24" s="35"/>
      <c r="L24" s="35">
        <f t="shared" si="1"/>
        <v>3801</v>
      </c>
      <c r="M24" s="114">
        <v>497.14</v>
      </c>
      <c r="N24" s="114" t="s">
        <v>242</v>
      </c>
      <c r="O24" s="40">
        <v>3303.86</v>
      </c>
      <c r="P24" s="120">
        <v>210</v>
      </c>
      <c r="Q24" s="2"/>
      <c r="R24" s="2"/>
      <c r="S24" s="2"/>
      <c r="T24" s="2"/>
    </row>
    <row r="25" spans="2:20" ht="15.75" x14ac:dyDescent="0.25">
      <c r="B25" s="29">
        <f t="shared" si="0"/>
        <v>15</v>
      </c>
      <c r="C25" s="30" t="s">
        <v>195</v>
      </c>
      <c r="D25" s="31" t="s">
        <v>194</v>
      </c>
      <c r="E25" s="38">
        <v>1701</v>
      </c>
      <c r="F25" s="21">
        <v>1000</v>
      </c>
      <c r="G25" s="35"/>
      <c r="H25" s="35">
        <v>250</v>
      </c>
      <c r="I25" s="35">
        <v>800</v>
      </c>
      <c r="J25" s="39">
        <v>50</v>
      </c>
      <c r="K25" s="35"/>
      <c r="L25" s="35">
        <f t="shared" si="1"/>
        <v>3801</v>
      </c>
      <c r="M25" s="114">
        <v>497.14</v>
      </c>
      <c r="N25" s="114" t="s">
        <v>242</v>
      </c>
      <c r="O25" s="40">
        <v>3303.86</v>
      </c>
      <c r="P25" s="120"/>
      <c r="Q25" s="2"/>
      <c r="R25" s="2"/>
      <c r="S25" s="2"/>
      <c r="T25" s="2"/>
    </row>
    <row r="26" spans="2:20" ht="15.75" x14ac:dyDescent="0.25">
      <c r="B26" s="29">
        <f t="shared" si="0"/>
        <v>16</v>
      </c>
      <c r="C26" s="30" t="s">
        <v>196</v>
      </c>
      <c r="D26" s="31" t="s">
        <v>197</v>
      </c>
      <c r="E26" s="38">
        <v>1168</v>
      </c>
      <c r="F26" s="21">
        <v>1000</v>
      </c>
      <c r="G26" s="35"/>
      <c r="H26" s="35">
        <v>250</v>
      </c>
      <c r="I26" s="35">
        <v>500</v>
      </c>
      <c r="J26" s="39">
        <v>50</v>
      </c>
      <c r="K26" s="35"/>
      <c r="L26" s="35">
        <f t="shared" si="1"/>
        <v>2968</v>
      </c>
      <c r="M26" s="114">
        <v>375.2</v>
      </c>
      <c r="N26" s="114" t="s">
        <v>242</v>
      </c>
      <c r="O26" s="40">
        <f>+L26-M26</f>
        <v>2592.8000000000002</v>
      </c>
      <c r="P26" s="121">
        <v>82.5</v>
      </c>
      <c r="Q26" s="2"/>
      <c r="R26" s="2"/>
      <c r="S26" s="2"/>
      <c r="T26" s="2"/>
    </row>
    <row r="27" spans="2:20" ht="15.75" x14ac:dyDescent="0.25">
      <c r="B27" s="29">
        <f t="shared" si="0"/>
        <v>17</v>
      </c>
      <c r="C27" s="30" t="s">
        <v>198</v>
      </c>
      <c r="D27" s="31" t="s">
        <v>199</v>
      </c>
      <c r="E27" s="38">
        <v>1105</v>
      </c>
      <c r="F27" s="21">
        <v>1000</v>
      </c>
      <c r="G27" s="35"/>
      <c r="H27" s="35">
        <v>250</v>
      </c>
      <c r="I27" s="35">
        <v>500</v>
      </c>
      <c r="J27" s="39">
        <v>75</v>
      </c>
      <c r="K27" s="35"/>
      <c r="L27" s="35">
        <f t="shared" si="1"/>
        <v>2930</v>
      </c>
      <c r="M27" s="114">
        <v>431.7</v>
      </c>
      <c r="N27" s="114" t="s">
        <v>242</v>
      </c>
      <c r="O27" s="40">
        <f>+L27-M27</f>
        <v>2498.3000000000002</v>
      </c>
      <c r="P27" s="120"/>
      <c r="Q27" s="2"/>
      <c r="R27" s="2"/>
      <c r="S27" s="2"/>
      <c r="T27" s="2"/>
    </row>
    <row r="28" spans="2:20" ht="15.75" x14ac:dyDescent="0.25">
      <c r="B28" s="29">
        <f t="shared" si="0"/>
        <v>18</v>
      </c>
      <c r="C28" s="30" t="s">
        <v>200</v>
      </c>
      <c r="D28" s="31" t="s">
        <v>199</v>
      </c>
      <c r="E28" s="38">
        <v>1105</v>
      </c>
      <c r="F28" s="21">
        <v>1000</v>
      </c>
      <c r="G28" s="35"/>
      <c r="H28" s="35">
        <v>250</v>
      </c>
      <c r="I28" s="35">
        <v>500</v>
      </c>
      <c r="J28" s="39">
        <v>35</v>
      </c>
      <c r="K28" s="35"/>
      <c r="L28" s="35">
        <f t="shared" si="1"/>
        <v>2890</v>
      </c>
      <c r="M28" s="114">
        <v>369.6</v>
      </c>
      <c r="N28" s="114" t="s">
        <v>242</v>
      </c>
      <c r="O28" s="40">
        <f>+L28-M28</f>
        <v>2520.4</v>
      </c>
      <c r="P28" s="120"/>
      <c r="Q28" s="2"/>
      <c r="R28" s="2"/>
      <c r="S28" s="2"/>
      <c r="T28" s="2"/>
    </row>
    <row r="29" spans="2:20" ht="15.75" x14ac:dyDescent="0.25">
      <c r="B29" s="29">
        <f t="shared" si="0"/>
        <v>19</v>
      </c>
      <c r="C29" s="30" t="s">
        <v>201</v>
      </c>
      <c r="D29" s="31" t="s">
        <v>199</v>
      </c>
      <c r="E29" s="32">
        <v>1105</v>
      </c>
      <c r="F29" s="21">
        <v>1000</v>
      </c>
      <c r="G29" s="42"/>
      <c r="H29" s="42">
        <v>250</v>
      </c>
      <c r="I29" s="42">
        <v>450</v>
      </c>
      <c r="J29" s="39">
        <v>50</v>
      </c>
      <c r="K29" s="35"/>
      <c r="L29" s="35">
        <f t="shared" si="1"/>
        <v>2855</v>
      </c>
      <c r="M29" s="114">
        <v>364.7</v>
      </c>
      <c r="N29" s="114" t="s">
        <v>242</v>
      </c>
      <c r="O29" s="40">
        <v>2490.3000000000002</v>
      </c>
      <c r="P29" s="120"/>
      <c r="Q29" s="2"/>
      <c r="R29" s="2"/>
      <c r="S29" s="2"/>
      <c r="T29" s="2"/>
    </row>
    <row r="30" spans="2:20" ht="15.75" x14ac:dyDescent="0.25">
      <c r="B30" s="29">
        <f t="shared" si="0"/>
        <v>20</v>
      </c>
      <c r="C30" s="30" t="s">
        <v>202</v>
      </c>
      <c r="D30" s="31" t="s">
        <v>199</v>
      </c>
      <c r="E30" s="38">
        <v>1105</v>
      </c>
      <c r="F30" s="21">
        <v>1000</v>
      </c>
      <c r="G30" s="35"/>
      <c r="H30" s="35">
        <v>250</v>
      </c>
      <c r="I30" s="35">
        <v>450</v>
      </c>
      <c r="J30" s="39">
        <v>50</v>
      </c>
      <c r="K30" s="35"/>
      <c r="L30" s="35">
        <f t="shared" si="1"/>
        <v>2855</v>
      </c>
      <c r="M30" s="114">
        <v>364.7</v>
      </c>
      <c r="N30" s="114" t="s">
        <v>242</v>
      </c>
      <c r="O30" s="40">
        <v>2490.0300000000002</v>
      </c>
      <c r="P30" s="120"/>
      <c r="Q30" s="2"/>
      <c r="R30" s="2"/>
      <c r="S30" s="2"/>
      <c r="T30" s="2"/>
    </row>
    <row r="31" spans="2:20" ht="15.75" x14ac:dyDescent="0.25">
      <c r="B31" s="29">
        <f t="shared" si="0"/>
        <v>21</v>
      </c>
      <c r="C31" s="30" t="s">
        <v>203</v>
      </c>
      <c r="D31" s="31" t="s">
        <v>199</v>
      </c>
      <c r="E31" s="32">
        <v>1105</v>
      </c>
      <c r="F31" s="21">
        <v>1000</v>
      </c>
      <c r="G31" s="42"/>
      <c r="H31" s="42">
        <v>250</v>
      </c>
      <c r="I31" s="42">
        <v>500</v>
      </c>
      <c r="J31" s="39">
        <v>50</v>
      </c>
      <c r="K31" s="35"/>
      <c r="L31" s="35">
        <f t="shared" si="1"/>
        <v>2905</v>
      </c>
      <c r="M31" s="114">
        <v>371.7</v>
      </c>
      <c r="N31" s="114" t="s">
        <v>242</v>
      </c>
      <c r="O31" s="40">
        <v>2533.3000000000002</v>
      </c>
      <c r="P31" s="120"/>
      <c r="Q31" s="2"/>
      <c r="R31" s="2"/>
      <c r="S31" s="2"/>
      <c r="T31" s="2"/>
    </row>
    <row r="32" spans="2:20" ht="15.75" x14ac:dyDescent="0.25">
      <c r="B32" s="29">
        <f t="shared" si="0"/>
        <v>22</v>
      </c>
      <c r="C32" s="43" t="s">
        <v>204</v>
      </c>
      <c r="D32" s="37" t="s">
        <v>24</v>
      </c>
      <c r="E32" s="38">
        <v>3525</v>
      </c>
      <c r="F32" s="21">
        <v>1800</v>
      </c>
      <c r="G32" s="35">
        <v>375</v>
      </c>
      <c r="H32" s="35">
        <v>250</v>
      </c>
      <c r="I32" s="35">
        <v>1800</v>
      </c>
      <c r="J32" s="39"/>
      <c r="K32" s="35"/>
      <c r="L32" s="35">
        <f t="shared" si="1"/>
        <v>7750</v>
      </c>
      <c r="M32" s="114">
        <v>1328.33</v>
      </c>
      <c r="N32" s="114" t="s">
        <v>242</v>
      </c>
      <c r="O32" s="40">
        <v>6421.67</v>
      </c>
      <c r="P32" s="120"/>
      <c r="Q32" s="2"/>
      <c r="R32" s="2"/>
      <c r="S32" s="2"/>
      <c r="T32" s="2"/>
    </row>
    <row r="33" spans="2:20" ht="15.75" x14ac:dyDescent="0.25">
      <c r="B33" s="29">
        <f t="shared" si="0"/>
        <v>23</v>
      </c>
      <c r="C33" s="43" t="s">
        <v>205</v>
      </c>
      <c r="D33" s="37" t="s">
        <v>206</v>
      </c>
      <c r="E33" s="32">
        <v>1302</v>
      </c>
      <c r="F33" s="21">
        <v>1000</v>
      </c>
      <c r="G33" s="42"/>
      <c r="H33" s="42">
        <v>250</v>
      </c>
      <c r="I33" s="42">
        <v>600</v>
      </c>
      <c r="J33" s="39"/>
      <c r="K33" s="35"/>
      <c r="L33" s="35">
        <f t="shared" si="1"/>
        <v>3152</v>
      </c>
      <c r="M33" s="114">
        <v>406.28</v>
      </c>
      <c r="N33" s="114" t="s">
        <v>242</v>
      </c>
      <c r="O33" s="40">
        <v>2745.72</v>
      </c>
      <c r="P33" s="120"/>
      <c r="Q33" s="2"/>
      <c r="R33" s="2"/>
      <c r="S33" s="2"/>
      <c r="T33" s="2"/>
    </row>
    <row r="34" spans="2:20" ht="15.75" x14ac:dyDescent="0.25">
      <c r="B34" s="29">
        <f t="shared" si="0"/>
        <v>24</v>
      </c>
      <c r="C34" s="43" t="s">
        <v>207</v>
      </c>
      <c r="D34" s="37" t="s">
        <v>194</v>
      </c>
      <c r="E34" s="38">
        <v>1701</v>
      </c>
      <c r="F34" s="21">
        <v>1000</v>
      </c>
      <c r="G34" s="35"/>
      <c r="H34" s="35">
        <v>250</v>
      </c>
      <c r="I34" s="35">
        <v>1000</v>
      </c>
      <c r="J34" s="39"/>
      <c r="K34" s="35"/>
      <c r="L34" s="35">
        <f t="shared" si="1"/>
        <v>3951</v>
      </c>
      <c r="M34" s="114">
        <f>L34-O34</f>
        <v>518.13999999999987</v>
      </c>
      <c r="N34" s="114" t="s">
        <v>242</v>
      </c>
      <c r="O34" s="40">
        <v>3432.86</v>
      </c>
      <c r="P34" s="120"/>
      <c r="Q34" s="2"/>
      <c r="R34" s="2"/>
      <c r="S34" s="2"/>
      <c r="T34" s="2"/>
    </row>
    <row r="35" spans="2:20" ht="14.25" customHeight="1" x14ac:dyDescent="0.25">
      <c r="B35" s="29">
        <f t="shared" si="0"/>
        <v>25</v>
      </c>
      <c r="C35" s="44" t="s">
        <v>208</v>
      </c>
      <c r="D35" s="37" t="s">
        <v>209</v>
      </c>
      <c r="E35" s="38">
        <v>2441</v>
      </c>
      <c r="F35" s="21">
        <v>1000</v>
      </c>
      <c r="G35" s="35"/>
      <c r="H35" s="35">
        <v>250</v>
      </c>
      <c r="I35" s="35">
        <v>1000</v>
      </c>
      <c r="J35" s="39">
        <v>75</v>
      </c>
      <c r="K35" s="35"/>
      <c r="L35" s="35">
        <v>4766</v>
      </c>
      <c r="M35" s="114">
        <v>737.4</v>
      </c>
      <c r="N35" s="114" t="s">
        <v>242</v>
      </c>
      <c r="O35" s="40">
        <v>4028.6</v>
      </c>
      <c r="P35" s="120"/>
      <c r="Q35" s="2"/>
      <c r="R35" s="2"/>
      <c r="S35" s="2"/>
      <c r="T35" s="2"/>
    </row>
    <row r="36" spans="2:20" ht="15.75" x14ac:dyDescent="0.25">
      <c r="B36" s="29">
        <f t="shared" si="0"/>
        <v>26</v>
      </c>
      <c r="C36" s="44" t="s">
        <v>210</v>
      </c>
      <c r="D36" s="37" t="s">
        <v>199</v>
      </c>
      <c r="E36" s="38">
        <v>1105</v>
      </c>
      <c r="F36" s="21">
        <v>1000</v>
      </c>
      <c r="G36" s="35"/>
      <c r="H36" s="35">
        <v>250</v>
      </c>
      <c r="I36" s="35">
        <v>500</v>
      </c>
      <c r="J36" s="39"/>
      <c r="K36" s="35"/>
      <c r="L36" s="35">
        <f t="shared" si="1"/>
        <v>2855</v>
      </c>
      <c r="M36" s="114">
        <v>364.7</v>
      </c>
      <c r="N36" s="114" t="s">
        <v>242</v>
      </c>
      <c r="O36" s="40">
        <f t="shared" ref="O36:O57" si="2">+L36-M36</f>
        <v>2490.3000000000002</v>
      </c>
      <c r="P36" s="121">
        <f>583.65+234</f>
        <v>817.65</v>
      </c>
      <c r="Q36" s="2"/>
      <c r="R36" s="2"/>
      <c r="S36" s="2"/>
      <c r="T36" s="2"/>
    </row>
    <row r="37" spans="2:20" ht="15.75" x14ac:dyDescent="0.25">
      <c r="B37" s="29">
        <f t="shared" si="0"/>
        <v>27</v>
      </c>
      <c r="C37" s="44" t="s">
        <v>211</v>
      </c>
      <c r="D37" s="37" t="s">
        <v>24</v>
      </c>
      <c r="E37" s="38">
        <v>3525</v>
      </c>
      <c r="F37" s="21">
        <v>1800</v>
      </c>
      <c r="G37" s="35">
        <v>375</v>
      </c>
      <c r="H37" s="35">
        <v>250</v>
      </c>
      <c r="I37" s="35">
        <v>1800</v>
      </c>
      <c r="J37" s="39"/>
      <c r="K37" s="35"/>
      <c r="L37" s="35">
        <f t="shared" si="1"/>
        <v>7750</v>
      </c>
      <c r="M37" s="114">
        <v>1328.33</v>
      </c>
      <c r="N37" s="114" t="s">
        <v>242</v>
      </c>
      <c r="O37" s="40">
        <f t="shared" si="2"/>
        <v>6421.67</v>
      </c>
      <c r="P37" s="120"/>
      <c r="Q37" s="2"/>
      <c r="R37" s="2"/>
      <c r="S37" s="2"/>
      <c r="T37" s="2"/>
    </row>
    <row r="38" spans="2:20" ht="15.75" x14ac:dyDescent="0.25">
      <c r="B38" s="29">
        <f t="shared" si="0"/>
        <v>28</v>
      </c>
      <c r="C38" s="44" t="s">
        <v>212</v>
      </c>
      <c r="D38" s="37" t="s">
        <v>24</v>
      </c>
      <c r="E38" s="38">
        <v>3525</v>
      </c>
      <c r="F38" s="21">
        <v>1800</v>
      </c>
      <c r="G38" s="35">
        <v>375</v>
      </c>
      <c r="H38" s="35">
        <v>250</v>
      </c>
      <c r="I38" s="35">
        <v>1800</v>
      </c>
      <c r="J38" s="39"/>
      <c r="K38" s="35"/>
      <c r="L38" s="35">
        <f t="shared" si="1"/>
        <v>7750</v>
      </c>
      <c r="M38" s="114">
        <v>1328.33</v>
      </c>
      <c r="N38" s="114" t="s">
        <v>242</v>
      </c>
      <c r="O38" s="40">
        <f t="shared" si="2"/>
        <v>6421.67</v>
      </c>
      <c r="P38" s="120"/>
      <c r="Q38" s="2"/>
      <c r="R38" s="2"/>
      <c r="S38" s="2"/>
      <c r="T38" s="2"/>
    </row>
    <row r="39" spans="2:20" ht="15.75" x14ac:dyDescent="0.25">
      <c r="B39" s="29">
        <f t="shared" si="0"/>
        <v>29</v>
      </c>
      <c r="C39" s="28" t="s">
        <v>213</v>
      </c>
      <c r="D39" s="28" t="s">
        <v>25</v>
      </c>
      <c r="E39" s="38">
        <v>6297</v>
      </c>
      <c r="F39" s="21">
        <v>4000</v>
      </c>
      <c r="G39" s="35">
        <v>375</v>
      </c>
      <c r="H39" s="35">
        <v>250</v>
      </c>
      <c r="I39" s="35">
        <v>3000</v>
      </c>
      <c r="J39" s="39"/>
      <c r="K39" s="35"/>
      <c r="L39" s="35">
        <f t="shared" ref="L39:L50" si="3">+E39+F39+G39+H39+I39</f>
        <v>13922</v>
      </c>
      <c r="M39" s="45">
        <f>373.89+183.75+410.16+2050.8</f>
        <v>3018.6000000000004</v>
      </c>
      <c r="N39" s="114" t="s">
        <v>242</v>
      </c>
      <c r="O39" s="45">
        <f t="shared" si="2"/>
        <v>10903.4</v>
      </c>
      <c r="P39" s="120"/>
      <c r="Q39" s="2"/>
      <c r="R39" s="2"/>
      <c r="S39" s="2"/>
      <c r="T39" s="2"/>
    </row>
    <row r="40" spans="2:20" ht="15.75" x14ac:dyDescent="0.25">
      <c r="B40" s="29">
        <f t="shared" si="0"/>
        <v>30</v>
      </c>
      <c r="C40" s="28" t="s">
        <v>214</v>
      </c>
      <c r="D40" s="28" t="s">
        <v>215</v>
      </c>
      <c r="E40" s="38">
        <v>6759</v>
      </c>
      <c r="F40" s="21">
        <v>3000</v>
      </c>
      <c r="G40" s="35">
        <v>375</v>
      </c>
      <c r="H40" s="35">
        <v>250</v>
      </c>
      <c r="I40" s="35">
        <v>1800</v>
      </c>
      <c r="J40" s="39"/>
      <c r="K40" s="35"/>
      <c r="L40" s="35">
        <f t="shared" si="3"/>
        <v>12184</v>
      </c>
      <c r="M40" s="45">
        <v>2469.25</v>
      </c>
      <c r="N40" s="114" t="s">
        <v>242</v>
      </c>
      <c r="O40" s="45">
        <f t="shared" si="2"/>
        <v>9714.75</v>
      </c>
      <c r="P40" s="120"/>
      <c r="Q40" s="2"/>
      <c r="R40" s="2"/>
      <c r="S40" s="2"/>
      <c r="T40" s="2"/>
    </row>
    <row r="41" spans="2:20" ht="15.75" x14ac:dyDescent="0.25">
      <c r="B41" s="29">
        <f t="shared" si="0"/>
        <v>31</v>
      </c>
      <c r="C41" s="28" t="s">
        <v>216</v>
      </c>
      <c r="D41" s="28" t="s">
        <v>24</v>
      </c>
      <c r="E41" s="38">
        <v>3525</v>
      </c>
      <c r="F41" s="21">
        <v>1800</v>
      </c>
      <c r="G41" s="35">
        <v>375</v>
      </c>
      <c r="H41" s="35">
        <v>250</v>
      </c>
      <c r="I41" s="35"/>
      <c r="J41" s="39"/>
      <c r="K41" s="35"/>
      <c r="L41" s="35">
        <f t="shared" si="3"/>
        <v>5950</v>
      </c>
      <c r="M41" s="45">
        <v>1268.71</v>
      </c>
      <c r="N41" s="114" t="s">
        <v>242</v>
      </c>
      <c r="O41" s="45">
        <f t="shared" si="2"/>
        <v>4681.29</v>
      </c>
      <c r="P41" s="120"/>
    </row>
    <row r="42" spans="2:20" ht="15.75" x14ac:dyDescent="0.25">
      <c r="B42" s="29">
        <f t="shared" si="0"/>
        <v>32</v>
      </c>
      <c r="C42" s="44" t="s">
        <v>217</v>
      </c>
      <c r="D42" s="37" t="s">
        <v>218</v>
      </c>
      <c r="E42" s="38">
        <v>3757</v>
      </c>
      <c r="F42" s="21">
        <v>1800</v>
      </c>
      <c r="G42" s="35"/>
      <c r="H42" s="35">
        <v>250</v>
      </c>
      <c r="I42" s="35">
        <v>1800</v>
      </c>
      <c r="J42" s="39"/>
      <c r="K42" s="35"/>
      <c r="L42" s="35">
        <f t="shared" si="3"/>
        <v>7607</v>
      </c>
      <c r="M42" s="45">
        <v>1469.71</v>
      </c>
      <c r="N42" s="114" t="s">
        <v>242</v>
      </c>
      <c r="O42" s="45">
        <f t="shared" si="2"/>
        <v>6137.29</v>
      </c>
      <c r="P42" s="121"/>
    </row>
    <row r="43" spans="2:20" ht="15.75" x14ac:dyDescent="0.25">
      <c r="B43" s="29">
        <f t="shared" si="0"/>
        <v>33</v>
      </c>
      <c r="C43" s="28" t="s">
        <v>219</v>
      </c>
      <c r="D43" s="28" t="s">
        <v>182</v>
      </c>
      <c r="E43" s="38">
        <v>3295</v>
      </c>
      <c r="F43" s="21">
        <v>1800</v>
      </c>
      <c r="G43" s="35">
        <v>375</v>
      </c>
      <c r="H43" s="35">
        <v>250</v>
      </c>
      <c r="I43" s="35"/>
      <c r="J43" s="39"/>
      <c r="K43" s="35"/>
      <c r="L43" s="35">
        <f t="shared" si="3"/>
        <v>5720</v>
      </c>
      <c r="M43" s="45">
        <v>820.5</v>
      </c>
      <c r="N43" s="114" t="s">
        <v>242</v>
      </c>
      <c r="O43" s="45">
        <f>+L43-M43</f>
        <v>4899.5</v>
      </c>
      <c r="P43" s="122"/>
    </row>
    <row r="44" spans="2:20" ht="15.75" x14ac:dyDescent="0.25">
      <c r="B44" s="29">
        <f t="shared" si="0"/>
        <v>34</v>
      </c>
      <c r="C44" s="46" t="s">
        <v>220</v>
      </c>
      <c r="D44" s="46" t="s">
        <v>199</v>
      </c>
      <c r="E44" s="38">
        <v>1105</v>
      </c>
      <c r="F44" s="21">
        <v>1000</v>
      </c>
      <c r="G44" s="35"/>
      <c r="H44" s="35">
        <v>250</v>
      </c>
      <c r="I44" s="35"/>
      <c r="J44" s="39"/>
      <c r="K44" s="35"/>
      <c r="L44" s="35">
        <f t="shared" si="3"/>
        <v>2355</v>
      </c>
      <c r="M44" s="45">
        <v>294.7</v>
      </c>
      <c r="N44" s="114" t="s">
        <v>242</v>
      </c>
      <c r="O44" s="45">
        <f>+L44-M44</f>
        <v>2060.3000000000002</v>
      </c>
      <c r="P44" s="122"/>
    </row>
    <row r="45" spans="2:20" ht="15.75" x14ac:dyDescent="0.25">
      <c r="B45" s="29">
        <f t="shared" si="0"/>
        <v>35</v>
      </c>
      <c r="C45" s="46" t="s">
        <v>221</v>
      </c>
      <c r="D45" s="46" t="s">
        <v>197</v>
      </c>
      <c r="E45" s="38">
        <v>1168</v>
      </c>
      <c r="F45" s="21">
        <v>1000</v>
      </c>
      <c r="G45" s="35"/>
      <c r="H45" s="35">
        <v>250</v>
      </c>
      <c r="I45" s="35"/>
      <c r="J45" s="39"/>
      <c r="K45" s="35"/>
      <c r="L45" s="35">
        <f t="shared" si="3"/>
        <v>2418</v>
      </c>
      <c r="M45" s="45">
        <v>303.52</v>
      </c>
      <c r="N45" s="114" t="s">
        <v>242</v>
      </c>
      <c r="O45" s="45">
        <f>+L45-M45</f>
        <v>2114.48</v>
      </c>
      <c r="P45" s="122"/>
    </row>
    <row r="46" spans="2:20" ht="15.75" x14ac:dyDescent="0.25">
      <c r="B46" s="29">
        <f t="shared" si="0"/>
        <v>36</v>
      </c>
      <c r="C46" s="46" t="s">
        <v>222</v>
      </c>
      <c r="D46" s="46" t="s">
        <v>34</v>
      </c>
      <c r="E46" s="38">
        <v>8216</v>
      </c>
      <c r="F46" s="21">
        <v>5000</v>
      </c>
      <c r="G46" s="35"/>
      <c r="H46" s="35">
        <v>250</v>
      </c>
      <c r="I46" s="35">
        <v>2500</v>
      </c>
      <c r="J46" s="39"/>
      <c r="K46" s="35"/>
      <c r="L46" s="35">
        <f t="shared" si="3"/>
        <v>15966</v>
      </c>
      <c r="M46" s="45">
        <v>3497.79</v>
      </c>
      <c r="N46" s="114" t="s">
        <v>242</v>
      </c>
      <c r="O46" s="45">
        <f t="shared" si="2"/>
        <v>12468.21</v>
      </c>
      <c r="P46" s="122"/>
    </row>
    <row r="47" spans="2:20" ht="15.75" x14ac:dyDescent="0.25">
      <c r="B47" s="29">
        <f t="shared" si="0"/>
        <v>37</v>
      </c>
      <c r="C47" s="46" t="s">
        <v>223</v>
      </c>
      <c r="D47" s="46" t="s">
        <v>34</v>
      </c>
      <c r="E47" s="38">
        <v>8216</v>
      </c>
      <c r="F47" s="21">
        <v>5000</v>
      </c>
      <c r="G47" s="35">
        <v>375</v>
      </c>
      <c r="H47" s="35">
        <v>250</v>
      </c>
      <c r="I47" s="35">
        <v>2500</v>
      </c>
      <c r="J47" s="39"/>
      <c r="K47" s="35"/>
      <c r="L47" s="35">
        <f t="shared" si="3"/>
        <v>16341</v>
      </c>
      <c r="M47" s="45">
        <v>3585.7</v>
      </c>
      <c r="N47" s="114" t="s">
        <v>242</v>
      </c>
      <c r="O47" s="45">
        <f t="shared" si="2"/>
        <v>12755.3</v>
      </c>
      <c r="P47" s="122"/>
    </row>
    <row r="48" spans="2:20" ht="15.75" x14ac:dyDescent="0.25">
      <c r="B48" s="29">
        <f t="shared" si="0"/>
        <v>38</v>
      </c>
      <c r="C48" s="46" t="s">
        <v>224</v>
      </c>
      <c r="D48" s="46" t="s">
        <v>29</v>
      </c>
      <c r="E48" s="38">
        <v>10261</v>
      </c>
      <c r="F48" s="21">
        <v>5000</v>
      </c>
      <c r="G48" s="35">
        <v>375</v>
      </c>
      <c r="H48" s="35">
        <v>250</v>
      </c>
      <c r="I48" s="35">
        <v>4000</v>
      </c>
      <c r="J48" s="39"/>
      <c r="K48" s="35"/>
      <c r="L48" s="35">
        <f t="shared" si="3"/>
        <v>19886</v>
      </c>
      <c r="M48" s="45">
        <v>4416.8</v>
      </c>
      <c r="N48" s="114" t="s">
        <v>242</v>
      </c>
      <c r="O48" s="45">
        <f t="shared" si="2"/>
        <v>15469.2</v>
      </c>
      <c r="P48" s="123"/>
    </row>
    <row r="49" spans="2:16" ht="15.75" x14ac:dyDescent="0.25">
      <c r="B49" s="29">
        <f t="shared" si="0"/>
        <v>39</v>
      </c>
      <c r="C49" s="46" t="s">
        <v>225</v>
      </c>
      <c r="D49" s="46" t="s">
        <v>25</v>
      </c>
      <c r="E49" s="38">
        <v>6297</v>
      </c>
      <c r="F49" s="21">
        <v>4000</v>
      </c>
      <c r="G49" s="35">
        <v>375</v>
      </c>
      <c r="H49" s="35">
        <v>250</v>
      </c>
      <c r="I49" s="35">
        <v>2000</v>
      </c>
      <c r="J49" s="39"/>
      <c r="K49" s="35"/>
      <c r="L49" s="35">
        <f t="shared" si="3"/>
        <v>12922</v>
      </c>
      <c r="M49" s="45">
        <v>2613.85</v>
      </c>
      <c r="N49" s="114" t="s">
        <v>242</v>
      </c>
      <c r="O49" s="45">
        <f t="shared" si="2"/>
        <v>10308.15</v>
      </c>
      <c r="P49" s="123"/>
    </row>
    <row r="50" spans="2:16" ht="15.75" x14ac:dyDescent="0.25">
      <c r="B50" s="29">
        <f t="shared" si="0"/>
        <v>40</v>
      </c>
      <c r="C50" s="46" t="s">
        <v>226</v>
      </c>
      <c r="D50" s="46" t="s">
        <v>25</v>
      </c>
      <c r="E50" s="38">
        <v>6297</v>
      </c>
      <c r="F50" s="21">
        <v>4000</v>
      </c>
      <c r="G50" s="35">
        <v>375</v>
      </c>
      <c r="H50" s="35">
        <v>250</v>
      </c>
      <c r="I50" s="35">
        <v>2000</v>
      </c>
      <c r="J50" s="39"/>
      <c r="K50" s="35"/>
      <c r="L50" s="35">
        <f t="shared" si="3"/>
        <v>12922</v>
      </c>
      <c r="M50" s="45">
        <v>2784.16</v>
      </c>
      <c r="N50" s="114" t="s">
        <v>242</v>
      </c>
      <c r="O50" s="45">
        <f t="shared" si="2"/>
        <v>10137.84</v>
      </c>
      <c r="P50" s="123"/>
    </row>
    <row r="51" spans="2:16" ht="15.75" x14ac:dyDescent="0.25">
      <c r="B51" s="29">
        <f t="shared" si="0"/>
        <v>41</v>
      </c>
      <c r="C51" s="46" t="s">
        <v>227</v>
      </c>
      <c r="D51" s="46" t="s">
        <v>197</v>
      </c>
      <c r="E51" s="38">
        <v>1168</v>
      </c>
      <c r="F51" s="21">
        <v>1000</v>
      </c>
      <c r="G51" s="35">
        <v>0</v>
      </c>
      <c r="H51" s="35">
        <v>250</v>
      </c>
      <c r="I51" s="35">
        <v>200</v>
      </c>
      <c r="J51" s="39">
        <v>75</v>
      </c>
      <c r="K51" s="35"/>
      <c r="L51" s="35">
        <f>+E51+F51+G51+H51+I51+J51</f>
        <v>2693</v>
      </c>
      <c r="M51" s="45">
        <v>342.02</v>
      </c>
      <c r="N51" s="114" t="s">
        <v>242</v>
      </c>
      <c r="O51" s="45">
        <f t="shared" si="2"/>
        <v>2350.98</v>
      </c>
      <c r="P51" s="123"/>
    </row>
    <row r="52" spans="2:16" ht="15.75" x14ac:dyDescent="0.25">
      <c r="B52" s="29">
        <f t="shared" si="0"/>
        <v>42</v>
      </c>
      <c r="C52" s="46" t="s">
        <v>228</v>
      </c>
      <c r="D52" s="46" t="s">
        <v>197</v>
      </c>
      <c r="E52" s="38">
        <v>1168</v>
      </c>
      <c r="F52" s="21">
        <v>1000</v>
      </c>
      <c r="G52" s="35"/>
      <c r="H52" s="35">
        <v>250</v>
      </c>
      <c r="I52" s="35">
        <v>500</v>
      </c>
      <c r="J52" s="39">
        <v>35</v>
      </c>
      <c r="K52" s="35"/>
      <c r="L52" s="35">
        <f t="shared" ref="L52:L57" si="4">+E52+F52+G52+H52+I52+J52</f>
        <v>2953</v>
      </c>
      <c r="M52" s="45">
        <v>378.42</v>
      </c>
      <c r="N52" s="114" t="s">
        <v>242</v>
      </c>
      <c r="O52" s="45">
        <f t="shared" si="2"/>
        <v>2574.58</v>
      </c>
      <c r="P52" s="123"/>
    </row>
    <row r="53" spans="2:16" ht="15.75" x14ac:dyDescent="0.25">
      <c r="B53" s="29">
        <f t="shared" si="0"/>
        <v>43</v>
      </c>
      <c r="C53" s="46" t="s">
        <v>229</v>
      </c>
      <c r="D53" s="46" t="s">
        <v>29</v>
      </c>
      <c r="E53" s="38">
        <v>10261</v>
      </c>
      <c r="F53" s="21">
        <v>5000</v>
      </c>
      <c r="G53" s="35"/>
      <c r="H53" s="35">
        <v>250</v>
      </c>
      <c r="I53" s="35">
        <v>4000</v>
      </c>
      <c r="J53" s="39"/>
      <c r="K53" s="35"/>
      <c r="L53" s="35">
        <f t="shared" si="4"/>
        <v>19511</v>
      </c>
      <c r="M53" s="45">
        <v>4328.88</v>
      </c>
      <c r="N53" s="114" t="s">
        <v>242</v>
      </c>
      <c r="O53" s="45">
        <f t="shared" si="2"/>
        <v>15182.119999999999</v>
      </c>
      <c r="P53" s="123"/>
    </row>
    <row r="54" spans="2:16" ht="15.75" x14ac:dyDescent="0.25">
      <c r="B54" s="29">
        <f t="shared" si="0"/>
        <v>44</v>
      </c>
      <c r="C54" s="46" t="s">
        <v>230</v>
      </c>
      <c r="D54" s="46" t="s">
        <v>34</v>
      </c>
      <c r="E54" s="38">
        <v>8216</v>
      </c>
      <c r="F54" s="21">
        <v>5000</v>
      </c>
      <c r="G54" s="35">
        <v>375</v>
      </c>
      <c r="H54" s="35">
        <v>250</v>
      </c>
      <c r="I54" s="35">
        <v>4000</v>
      </c>
      <c r="J54" s="39"/>
      <c r="K54" s="35"/>
      <c r="L54" s="35">
        <f t="shared" si="4"/>
        <v>17841</v>
      </c>
      <c r="M54" s="45">
        <v>3937.36</v>
      </c>
      <c r="N54" s="114" t="s">
        <v>242</v>
      </c>
      <c r="O54" s="45">
        <f t="shared" si="2"/>
        <v>13903.64</v>
      </c>
      <c r="P54" s="123"/>
    </row>
    <row r="55" spans="2:16" ht="15.75" x14ac:dyDescent="0.25">
      <c r="B55" s="29">
        <f t="shared" si="0"/>
        <v>45</v>
      </c>
      <c r="C55" s="46" t="s">
        <v>231</v>
      </c>
      <c r="D55" s="46" t="s">
        <v>29</v>
      </c>
      <c r="E55" s="38">
        <v>10261</v>
      </c>
      <c r="F55" s="21">
        <v>5000</v>
      </c>
      <c r="G55" s="35">
        <v>375</v>
      </c>
      <c r="H55" s="35">
        <v>250</v>
      </c>
      <c r="I55" s="35">
        <v>4000</v>
      </c>
      <c r="J55" s="39"/>
      <c r="K55" s="35"/>
      <c r="L55" s="35">
        <f t="shared" si="4"/>
        <v>19886</v>
      </c>
      <c r="M55" s="45">
        <v>4416.8</v>
      </c>
      <c r="N55" s="114" t="s">
        <v>242</v>
      </c>
      <c r="O55" s="45">
        <f t="shared" si="2"/>
        <v>15469.2</v>
      </c>
      <c r="P55" s="123"/>
    </row>
    <row r="56" spans="2:16" ht="15.75" x14ac:dyDescent="0.25">
      <c r="B56" s="29">
        <f t="shared" si="0"/>
        <v>46</v>
      </c>
      <c r="C56" s="46" t="s">
        <v>232</v>
      </c>
      <c r="D56" s="46" t="s">
        <v>34</v>
      </c>
      <c r="E56" s="38">
        <v>8216</v>
      </c>
      <c r="F56" s="21">
        <v>5000</v>
      </c>
      <c r="G56" s="35">
        <v>375</v>
      </c>
      <c r="H56" s="35">
        <v>250</v>
      </c>
      <c r="I56" s="35">
        <v>4000</v>
      </c>
      <c r="J56" s="39"/>
      <c r="K56" s="35"/>
      <c r="L56" s="35">
        <f t="shared" si="4"/>
        <v>17841</v>
      </c>
      <c r="M56" s="45">
        <v>3937.36</v>
      </c>
      <c r="N56" s="114" t="s">
        <v>242</v>
      </c>
      <c r="O56" s="45">
        <f t="shared" si="2"/>
        <v>13903.64</v>
      </c>
      <c r="P56" s="123"/>
    </row>
    <row r="57" spans="2:16" ht="16.5" thickBot="1" x14ac:dyDescent="0.3">
      <c r="B57" s="47">
        <f t="shared" si="0"/>
        <v>47</v>
      </c>
      <c r="C57" s="46" t="s">
        <v>233</v>
      </c>
      <c r="D57" s="46" t="s">
        <v>25</v>
      </c>
      <c r="E57" s="38">
        <v>6297</v>
      </c>
      <c r="F57" s="21">
        <v>4000</v>
      </c>
      <c r="G57" s="35">
        <v>375</v>
      </c>
      <c r="H57" s="35">
        <v>250</v>
      </c>
      <c r="I57" s="35">
        <v>2000</v>
      </c>
      <c r="J57" s="39"/>
      <c r="K57" s="35"/>
      <c r="L57" s="35">
        <f t="shared" si="4"/>
        <v>12922</v>
      </c>
      <c r="M57" s="45">
        <v>2784.16</v>
      </c>
      <c r="N57" s="114" t="s">
        <v>242</v>
      </c>
      <c r="O57" s="45">
        <f t="shared" si="2"/>
        <v>10137.84</v>
      </c>
      <c r="P57" s="124"/>
    </row>
  </sheetData>
  <mergeCells count="15">
    <mergeCell ref="Q13:R13"/>
    <mergeCell ref="P9:P10"/>
    <mergeCell ref="B4:O4"/>
    <mergeCell ref="B7:O7"/>
    <mergeCell ref="C2:O2"/>
    <mergeCell ref="C3:O3"/>
    <mergeCell ref="B5:O5"/>
    <mergeCell ref="B6:O6"/>
    <mergeCell ref="B9:B10"/>
    <mergeCell ref="D9:D10"/>
    <mergeCell ref="M9:M10"/>
    <mergeCell ref="E9:E10"/>
    <mergeCell ref="O9:O10"/>
    <mergeCell ref="C9:C10"/>
    <mergeCell ref="F9:L9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Q24"/>
  <sheetViews>
    <sheetView zoomScale="115" zoomScaleNormal="115" workbookViewId="0">
      <selection activeCell="C13" sqref="C13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9.710937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3" width="15.42578125" customWidth="1"/>
    <col min="14" max="14" width="15.28515625" style="5" customWidth="1"/>
  </cols>
  <sheetData>
    <row r="2" spans="2:17" ht="19.5" customHeight="1" x14ac:dyDescent="0.3">
      <c r="C2" s="174" t="s">
        <v>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2:17" ht="19.5" x14ac:dyDescent="0.3">
      <c r="B3" s="1"/>
      <c r="C3" s="175" t="s">
        <v>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2:17" ht="15" x14ac:dyDescent="0.25">
      <c r="B4" s="172" t="s">
        <v>15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2:17" x14ac:dyDescent="0.2">
      <c r="B5" s="176" t="s">
        <v>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17" ht="14.25" customHeight="1" x14ac:dyDescent="0.2">
      <c r="B6" s="176" t="s">
        <v>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7" ht="14.25" customHeight="1" x14ac:dyDescent="0.2">
      <c r="B7" s="173">
        <f>+'RENGLON 011'!B7:O7</f>
        <v>42794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2:17" ht="13.5" thickBot="1" x14ac:dyDescent="0.25"/>
    <row r="9" spans="2:17" s="15" customFormat="1" ht="20.25" customHeight="1" thickBot="1" x14ac:dyDescent="0.25">
      <c r="B9" s="187" t="s">
        <v>4</v>
      </c>
      <c r="C9" s="178" t="s">
        <v>16</v>
      </c>
      <c r="D9" s="186" t="s">
        <v>9</v>
      </c>
      <c r="E9" s="183" t="s">
        <v>10</v>
      </c>
      <c r="F9" s="185" t="s">
        <v>14</v>
      </c>
      <c r="G9" s="185"/>
      <c r="H9" s="185"/>
      <c r="I9" s="185"/>
      <c r="J9" s="186"/>
      <c r="K9" s="142"/>
      <c r="L9" s="191" t="s">
        <v>12</v>
      </c>
      <c r="M9" s="183" t="s">
        <v>23</v>
      </c>
      <c r="N9" s="181" t="s">
        <v>22</v>
      </c>
    </row>
    <row r="10" spans="2:17" s="12" customFormat="1" ht="36" customHeight="1" thickBot="1" x14ac:dyDescent="0.25">
      <c r="B10" s="188"/>
      <c r="C10" s="189"/>
      <c r="D10" s="190"/>
      <c r="E10" s="184"/>
      <c r="F10" s="18" t="s">
        <v>17</v>
      </c>
      <c r="G10" s="18" t="s">
        <v>19</v>
      </c>
      <c r="H10" s="18" t="s">
        <v>18</v>
      </c>
      <c r="I10" s="18" t="s">
        <v>11</v>
      </c>
      <c r="J10" s="18" t="s">
        <v>5</v>
      </c>
      <c r="K10" s="128" t="s">
        <v>241</v>
      </c>
      <c r="L10" s="192"/>
      <c r="M10" s="184"/>
      <c r="N10" s="182"/>
    </row>
    <row r="11" spans="2:17" s="2" customFormat="1" ht="16.5" thickBot="1" x14ac:dyDescent="0.3">
      <c r="B11" s="69">
        <v>1</v>
      </c>
      <c r="C11" s="70" t="s">
        <v>26</v>
      </c>
      <c r="D11" s="71" t="s">
        <v>27</v>
      </c>
      <c r="E11" s="72">
        <v>25000</v>
      </c>
      <c r="F11" s="22"/>
      <c r="G11" s="22"/>
      <c r="H11" s="73">
        <v>375</v>
      </c>
      <c r="I11" s="73">
        <v>250</v>
      </c>
      <c r="J11" s="74">
        <f t="shared" ref="J11:J21" si="0">SUM(E11:I11)</f>
        <v>25625</v>
      </c>
      <c r="K11" s="74" t="s">
        <v>242</v>
      </c>
      <c r="L11" s="75">
        <v>5762.25</v>
      </c>
      <c r="M11" s="74">
        <f>J11-L11</f>
        <v>19862.75</v>
      </c>
      <c r="N11" s="76"/>
    </row>
    <row r="12" spans="2:17" s="2" customFormat="1" ht="16.5" thickBot="1" x14ac:dyDescent="0.3">
      <c r="B12" s="77">
        <v>2</v>
      </c>
      <c r="C12" s="61" t="s">
        <v>28</v>
      </c>
      <c r="D12" s="66" t="s">
        <v>29</v>
      </c>
      <c r="E12" s="63">
        <v>10261</v>
      </c>
      <c r="F12" s="20">
        <v>5000</v>
      </c>
      <c r="G12" s="20"/>
      <c r="H12" s="20">
        <v>375</v>
      </c>
      <c r="I12" s="20">
        <v>250</v>
      </c>
      <c r="J12" s="64">
        <f t="shared" si="0"/>
        <v>15886</v>
      </c>
      <c r="K12" s="74" t="s">
        <v>242</v>
      </c>
      <c r="L12" s="65">
        <v>3479.04</v>
      </c>
      <c r="M12" s="64">
        <f>SUM(J12-L12)</f>
        <v>12406.96</v>
      </c>
      <c r="N12" s="78"/>
    </row>
    <row r="13" spans="2:17" s="3" customFormat="1" ht="16.5" thickBot="1" x14ac:dyDescent="0.3">
      <c r="B13" s="77">
        <v>3</v>
      </c>
      <c r="C13" s="66" t="s">
        <v>30</v>
      </c>
      <c r="D13" s="62" t="s">
        <v>29</v>
      </c>
      <c r="E13" s="63">
        <v>10261</v>
      </c>
      <c r="F13" s="20">
        <v>5000</v>
      </c>
      <c r="G13" s="21"/>
      <c r="H13" s="20"/>
      <c r="I13" s="20">
        <v>250</v>
      </c>
      <c r="J13" s="64">
        <f t="shared" si="0"/>
        <v>15511</v>
      </c>
      <c r="K13" s="74" t="s">
        <v>242</v>
      </c>
      <c r="L13" s="65">
        <v>4240.78</v>
      </c>
      <c r="M13" s="64">
        <f>SUM(J13-L13)</f>
        <v>11270.220000000001</v>
      </c>
      <c r="N13" s="79"/>
      <c r="Q13" s="49"/>
    </row>
    <row r="14" spans="2:17" s="3" customFormat="1" ht="16.5" thickBot="1" x14ac:dyDescent="0.3">
      <c r="B14" s="77">
        <v>4</v>
      </c>
      <c r="C14" s="66" t="s">
        <v>31</v>
      </c>
      <c r="D14" s="62" t="s">
        <v>29</v>
      </c>
      <c r="E14" s="63">
        <v>10261</v>
      </c>
      <c r="F14" s="20">
        <v>5000</v>
      </c>
      <c r="G14" s="20">
        <v>4000</v>
      </c>
      <c r="H14" s="20">
        <v>375</v>
      </c>
      <c r="I14" s="20">
        <v>250</v>
      </c>
      <c r="J14" s="64">
        <f t="shared" si="0"/>
        <v>19886</v>
      </c>
      <c r="K14" s="74" t="s">
        <v>242</v>
      </c>
      <c r="L14" s="65">
        <v>4476.8</v>
      </c>
      <c r="M14" s="64">
        <f>SUM(J14-L14)</f>
        <v>15409.2</v>
      </c>
      <c r="N14" s="79"/>
    </row>
    <row r="15" spans="2:17" s="3" customFormat="1" ht="16.5" thickBot="1" x14ac:dyDescent="0.3">
      <c r="B15" s="77">
        <v>5</v>
      </c>
      <c r="C15" s="66" t="s">
        <v>32</v>
      </c>
      <c r="D15" s="62" t="s">
        <v>29</v>
      </c>
      <c r="E15" s="63">
        <v>10261</v>
      </c>
      <c r="F15" s="20">
        <v>5000</v>
      </c>
      <c r="G15" s="21">
        <v>4000</v>
      </c>
      <c r="H15" s="20">
        <v>375</v>
      </c>
      <c r="I15" s="20">
        <v>250</v>
      </c>
      <c r="J15" s="64">
        <f t="shared" si="0"/>
        <v>19886</v>
      </c>
      <c r="K15" s="74" t="s">
        <v>242</v>
      </c>
      <c r="L15" s="65">
        <v>4416.8</v>
      </c>
      <c r="M15" s="64">
        <f>J15-L15</f>
        <v>15469.2</v>
      </c>
      <c r="N15" s="79"/>
      <c r="P15" s="48"/>
    </row>
    <row r="16" spans="2:17" s="3" customFormat="1" ht="16.5" thickBot="1" x14ac:dyDescent="0.3">
      <c r="B16" s="77">
        <v>6</v>
      </c>
      <c r="C16" s="66" t="s">
        <v>33</v>
      </c>
      <c r="D16" s="62" t="s">
        <v>29</v>
      </c>
      <c r="E16" s="63">
        <v>10261</v>
      </c>
      <c r="F16" s="20">
        <v>5000</v>
      </c>
      <c r="G16" s="21">
        <v>4000</v>
      </c>
      <c r="H16" s="20">
        <v>375</v>
      </c>
      <c r="I16" s="20">
        <v>250</v>
      </c>
      <c r="J16" s="64">
        <f t="shared" si="0"/>
        <v>19886</v>
      </c>
      <c r="K16" s="74" t="s">
        <v>242</v>
      </c>
      <c r="L16" s="65">
        <v>4416.8</v>
      </c>
      <c r="M16" s="64">
        <f>SUM(J16-L16)</f>
        <v>15469.2</v>
      </c>
      <c r="N16" s="79"/>
      <c r="Q16" s="49"/>
    </row>
    <row r="17" spans="1:17" s="3" customFormat="1" ht="16.5" thickBot="1" x14ac:dyDescent="0.3">
      <c r="B17" s="77">
        <v>7</v>
      </c>
      <c r="C17" s="62" t="s">
        <v>35</v>
      </c>
      <c r="D17" s="62" t="s">
        <v>34</v>
      </c>
      <c r="E17" s="63">
        <v>8216</v>
      </c>
      <c r="F17" s="20">
        <v>5000</v>
      </c>
      <c r="G17" s="21"/>
      <c r="H17" s="20">
        <v>375</v>
      </c>
      <c r="I17" s="20">
        <v>250</v>
      </c>
      <c r="J17" s="64">
        <f t="shared" si="0"/>
        <v>13841</v>
      </c>
      <c r="K17" s="74" t="s">
        <v>242</v>
      </c>
      <c r="L17" s="67">
        <v>2999.6</v>
      </c>
      <c r="M17" s="64">
        <f>SUM(J17-L17)</f>
        <v>10841.4</v>
      </c>
      <c r="N17" s="80"/>
      <c r="O17" s="50"/>
      <c r="P17" s="50"/>
      <c r="Q17" s="50"/>
    </row>
    <row r="18" spans="1:17" s="3" customFormat="1" ht="16.5" thickBot="1" x14ac:dyDescent="0.3">
      <c r="B18" s="77">
        <v>8</v>
      </c>
      <c r="C18" s="66" t="s">
        <v>36</v>
      </c>
      <c r="D18" s="66" t="s">
        <v>34</v>
      </c>
      <c r="E18" s="63">
        <v>8216</v>
      </c>
      <c r="F18" s="20">
        <v>5000</v>
      </c>
      <c r="G18" s="21"/>
      <c r="H18" s="20">
        <v>375</v>
      </c>
      <c r="I18" s="20">
        <v>250</v>
      </c>
      <c r="J18" s="64">
        <f t="shared" si="0"/>
        <v>13841</v>
      </c>
      <c r="K18" s="74" t="s">
        <v>242</v>
      </c>
      <c r="L18" s="65">
        <v>2999.6</v>
      </c>
      <c r="M18" s="64">
        <f>J18-L18</f>
        <v>10841.4</v>
      </c>
      <c r="N18" s="80"/>
      <c r="O18" s="50"/>
      <c r="P18" s="50"/>
      <c r="Q18" s="50"/>
    </row>
    <row r="19" spans="1:17" s="3" customFormat="1" ht="16.5" thickBot="1" x14ac:dyDescent="0.3">
      <c r="B19" s="77">
        <v>9</v>
      </c>
      <c r="C19" s="62" t="s">
        <v>37</v>
      </c>
      <c r="D19" s="62" t="s">
        <v>34</v>
      </c>
      <c r="E19" s="63">
        <v>8216</v>
      </c>
      <c r="F19" s="20">
        <v>5000</v>
      </c>
      <c r="G19" s="21"/>
      <c r="H19" s="20">
        <v>375</v>
      </c>
      <c r="I19" s="20">
        <v>250</v>
      </c>
      <c r="J19" s="64">
        <f t="shared" si="0"/>
        <v>13841</v>
      </c>
      <c r="K19" s="74" t="s">
        <v>242</v>
      </c>
      <c r="L19" s="65">
        <v>2999.6</v>
      </c>
      <c r="M19" s="64">
        <f>J19-L19</f>
        <v>10841.4</v>
      </c>
      <c r="N19" s="78"/>
    </row>
    <row r="20" spans="1:17" s="2" customFormat="1" ht="16.5" thickBot="1" x14ac:dyDescent="0.3">
      <c r="B20" s="77">
        <v>10</v>
      </c>
      <c r="C20" s="66" t="s">
        <v>38</v>
      </c>
      <c r="D20" s="62" t="s">
        <v>25</v>
      </c>
      <c r="E20" s="63">
        <v>6297</v>
      </c>
      <c r="F20" s="20">
        <v>4000</v>
      </c>
      <c r="G20" s="21">
        <v>2000</v>
      </c>
      <c r="H20" s="20"/>
      <c r="I20" s="20">
        <v>250</v>
      </c>
      <c r="J20" s="64">
        <f t="shared" si="0"/>
        <v>12547</v>
      </c>
      <c r="K20" s="74" t="s">
        <v>242</v>
      </c>
      <c r="L20" s="68">
        <v>2530.9699999999998</v>
      </c>
      <c r="M20" s="64">
        <f>SUM(J20-L20)</f>
        <v>10016.030000000001</v>
      </c>
      <c r="N20" s="79"/>
      <c r="O20" s="51"/>
      <c r="P20" s="51"/>
      <c r="Q20" s="51"/>
    </row>
    <row r="21" spans="1:17" s="52" customFormat="1" ht="16.5" thickBot="1" x14ac:dyDescent="0.3">
      <c r="B21" s="81">
        <v>11</v>
      </c>
      <c r="C21" s="82" t="s">
        <v>96</v>
      </c>
      <c r="D21" s="82" t="s">
        <v>24</v>
      </c>
      <c r="E21" s="83">
        <f>3525/28*15</f>
        <v>1888.3928571428571</v>
      </c>
      <c r="F21" s="84">
        <f>1800/28*15</f>
        <v>964.28571428571433</v>
      </c>
      <c r="G21" s="23"/>
      <c r="H21" s="84">
        <f>375/28*15</f>
        <v>200.89285714285714</v>
      </c>
      <c r="I21" s="84">
        <f>250/28*15</f>
        <v>133.92857142857144</v>
      </c>
      <c r="J21" s="85">
        <f t="shared" si="0"/>
        <v>3187.5000000000005</v>
      </c>
      <c r="K21" s="74" t="s">
        <v>242</v>
      </c>
      <c r="L21" s="86">
        <v>499.08</v>
      </c>
      <c r="M21" s="87">
        <f>SUM(J21-L21)</f>
        <v>2688.4200000000005</v>
      </c>
      <c r="N21" s="88">
        <v>1890</v>
      </c>
    </row>
    <row r="22" spans="1:17" x14ac:dyDescent="0.2">
      <c r="A22" s="8"/>
      <c r="B22" s="53"/>
      <c r="C22" s="54"/>
      <c r="D22" s="55"/>
      <c r="E22" s="54"/>
      <c r="F22" s="54"/>
      <c r="G22" s="54"/>
      <c r="H22" s="54"/>
      <c r="I22" s="54"/>
      <c r="J22" s="12"/>
      <c r="K22" s="12"/>
      <c r="L22" s="12"/>
      <c r="M22" s="12"/>
      <c r="N22"/>
    </row>
    <row r="23" spans="1:17" ht="18" x14ac:dyDescent="0.25">
      <c r="A23" s="56" t="s">
        <v>41</v>
      </c>
      <c r="B23" s="57" t="s">
        <v>42</v>
      </c>
      <c r="C23" s="7"/>
      <c r="D23" s="58"/>
      <c r="E23" s="7"/>
      <c r="F23" s="7"/>
      <c r="G23" s="7"/>
      <c r="H23" s="7"/>
      <c r="I23" s="7"/>
      <c r="N23"/>
    </row>
    <row r="24" spans="1:17" x14ac:dyDescent="0.2">
      <c r="A24" s="8"/>
      <c r="B24" s="57" t="s">
        <v>43</v>
      </c>
      <c r="C24" s="7"/>
      <c r="D24" s="58"/>
      <c r="E24" s="7"/>
      <c r="F24" s="7"/>
      <c r="G24" s="7"/>
      <c r="H24" s="7"/>
      <c r="I24" s="7"/>
      <c r="N24"/>
    </row>
  </sheetData>
  <protectedRanges>
    <protectedRange sqref="E11" name="Rango4_5_1_2_3"/>
    <protectedRange sqref="E17:E19" name="Rango4_5_1_2_3_2"/>
    <protectedRange sqref="E20:E21" name="Rango4_5_1_5"/>
  </protectedRanges>
  <mergeCells count="14">
    <mergeCell ref="B7:N7"/>
    <mergeCell ref="C2:N2"/>
    <mergeCell ref="C3:N3"/>
    <mergeCell ref="B4:N4"/>
    <mergeCell ref="B5:N5"/>
    <mergeCell ref="B6:N6"/>
    <mergeCell ref="N9:N10"/>
    <mergeCell ref="E9:E10"/>
    <mergeCell ref="F9:J9"/>
    <mergeCell ref="M9:M10"/>
    <mergeCell ref="B9:B10"/>
    <mergeCell ref="C9:C10"/>
    <mergeCell ref="D9:D10"/>
    <mergeCell ref="L9:L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M61"/>
  <sheetViews>
    <sheetView zoomScale="115" zoomScaleNormal="115" workbookViewId="0">
      <selection activeCell="B4" sqref="B4:M4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8" width="11.7109375" bestFit="1" customWidth="1"/>
    <col min="9" max="9" width="11.7109375" customWidth="1"/>
    <col min="10" max="10" width="13" bestFit="1" customWidth="1"/>
    <col min="11" max="12" width="12.140625" bestFit="1" customWidth="1"/>
    <col min="13" max="13" width="16.28515625" style="117" customWidth="1"/>
  </cols>
  <sheetData>
    <row r="2" spans="2:13" ht="19.5" customHeight="1" x14ac:dyDescent="0.3">
      <c r="C2" s="174" t="s">
        <v>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2:13" ht="19.5" x14ac:dyDescent="0.3">
      <c r="B3" s="1"/>
      <c r="C3" s="175" t="s">
        <v>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2:13" ht="19.5" customHeight="1" x14ac:dyDescent="0.25">
      <c r="B4" s="172" t="s">
        <v>15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2:13" x14ac:dyDescent="0.2">
      <c r="B5" s="176" t="s">
        <v>6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2:13" ht="14.25" customHeight="1" x14ac:dyDescent="0.2">
      <c r="B6" s="176" t="s">
        <v>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2:13" ht="14.25" customHeight="1" x14ac:dyDescent="0.2">
      <c r="B7" s="173">
        <f>+'RENGLON 011'!B7:O7</f>
        <v>42794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2:13" ht="13.5" thickBot="1" x14ac:dyDescent="0.25"/>
    <row r="9" spans="2:13" s="12" customFormat="1" ht="13.5" thickBot="1" x14ac:dyDescent="0.25">
      <c r="B9" s="177" t="s">
        <v>4</v>
      </c>
      <c r="C9" s="177" t="s">
        <v>16</v>
      </c>
      <c r="D9" s="177" t="s">
        <v>9</v>
      </c>
      <c r="E9" s="177" t="s">
        <v>10</v>
      </c>
      <c r="F9" s="177" t="s">
        <v>14</v>
      </c>
      <c r="G9" s="177"/>
      <c r="H9" s="177"/>
      <c r="I9" s="177"/>
      <c r="J9" s="177"/>
      <c r="K9" s="178" t="s">
        <v>12</v>
      </c>
      <c r="L9" s="177" t="s">
        <v>13</v>
      </c>
      <c r="M9" s="193" t="s">
        <v>22</v>
      </c>
    </row>
    <row r="10" spans="2:13" s="12" customFormat="1" ht="39" thickBot="1" x14ac:dyDescent="0.25">
      <c r="B10" s="178"/>
      <c r="C10" s="178"/>
      <c r="D10" s="178"/>
      <c r="E10" s="178"/>
      <c r="F10" s="16" t="s">
        <v>17</v>
      </c>
      <c r="G10" s="16" t="s">
        <v>18</v>
      </c>
      <c r="H10" s="16" t="s">
        <v>11</v>
      </c>
      <c r="I10" s="127" t="s">
        <v>241</v>
      </c>
      <c r="J10" s="16" t="s">
        <v>5</v>
      </c>
      <c r="K10" s="189"/>
      <c r="L10" s="178"/>
      <c r="M10" s="194"/>
    </row>
    <row r="11" spans="2:13" ht="13.5" customHeight="1" x14ac:dyDescent="0.25">
      <c r="B11" s="24">
        <v>1</v>
      </c>
      <c r="C11" s="95" t="s">
        <v>97</v>
      </c>
      <c r="D11" s="95" t="s">
        <v>98</v>
      </c>
      <c r="E11" s="94">
        <v>5325</v>
      </c>
      <c r="F11" s="91">
        <v>1800</v>
      </c>
      <c r="G11" s="96"/>
      <c r="H11" s="91">
        <v>250</v>
      </c>
      <c r="I11" s="91" t="s">
        <v>242</v>
      </c>
      <c r="J11" s="97">
        <v>7375</v>
      </c>
      <c r="K11" s="98">
        <v>1348.34</v>
      </c>
      <c r="L11" s="97">
        <v>6026.66</v>
      </c>
      <c r="M11" s="118"/>
    </row>
    <row r="12" spans="2:13" ht="15.75" x14ac:dyDescent="0.25">
      <c r="B12" s="25">
        <f>+B11+1</f>
        <v>2</v>
      </c>
      <c r="C12" s="95" t="s">
        <v>99</v>
      </c>
      <c r="D12" s="95" t="s">
        <v>98</v>
      </c>
      <c r="E12" s="94">
        <v>5325</v>
      </c>
      <c r="F12" s="91">
        <v>1800</v>
      </c>
      <c r="G12" s="96"/>
      <c r="H12" s="91">
        <v>250</v>
      </c>
      <c r="I12" s="91" t="s">
        <v>242</v>
      </c>
      <c r="J12" s="98">
        <v>7375</v>
      </c>
      <c r="K12" s="98">
        <v>1252.58</v>
      </c>
      <c r="L12" s="97">
        <v>6122.42</v>
      </c>
      <c r="M12" s="118"/>
    </row>
    <row r="13" spans="2:13" ht="15.75" x14ac:dyDescent="0.25">
      <c r="B13" s="25">
        <f t="shared" ref="B13:B57" si="0">+B12+1</f>
        <v>3</v>
      </c>
      <c r="C13" s="95" t="s">
        <v>100</v>
      </c>
      <c r="D13" s="95" t="s">
        <v>98</v>
      </c>
      <c r="E13" s="94">
        <v>5325</v>
      </c>
      <c r="F13" s="91">
        <v>1800</v>
      </c>
      <c r="G13" s="96"/>
      <c r="H13" s="91">
        <v>250</v>
      </c>
      <c r="I13" s="91" t="s">
        <v>242</v>
      </c>
      <c r="J13" s="97">
        <v>7375</v>
      </c>
      <c r="K13" s="98">
        <v>1348.34</v>
      </c>
      <c r="L13" s="97">
        <v>6026.66</v>
      </c>
      <c r="M13" s="118"/>
    </row>
    <row r="14" spans="2:13" ht="15.75" x14ac:dyDescent="0.25">
      <c r="B14" s="25">
        <f t="shared" si="0"/>
        <v>4</v>
      </c>
      <c r="C14" s="95" t="s">
        <v>101</v>
      </c>
      <c r="D14" s="95" t="s">
        <v>102</v>
      </c>
      <c r="E14" s="90">
        <v>5095</v>
      </c>
      <c r="F14" s="91">
        <v>1800</v>
      </c>
      <c r="G14" s="91"/>
      <c r="H14" s="91">
        <v>250</v>
      </c>
      <c r="I14" s="91" t="s">
        <v>242</v>
      </c>
      <c r="J14" s="99">
        <v>7145</v>
      </c>
      <c r="K14" s="98">
        <v>1298.79</v>
      </c>
      <c r="L14" s="97">
        <v>5846.21</v>
      </c>
      <c r="M14" s="118"/>
    </row>
    <row r="15" spans="2:13" ht="15.75" x14ac:dyDescent="0.25">
      <c r="B15" s="25">
        <f t="shared" si="0"/>
        <v>5</v>
      </c>
      <c r="C15" s="95" t="s">
        <v>103</v>
      </c>
      <c r="D15" s="95" t="s">
        <v>39</v>
      </c>
      <c r="E15" s="90">
        <v>3241</v>
      </c>
      <c r="F15" s="91">
        <v>1000</v>
      </c>
      <c r="G15" s="91"/>
      <c r="H15" s="91">
        <v>250</v>
      </c>
      <c r="I15" s="91" t="s">
        <v>242</v>
      </c>
      <c r="J15" s="97">
        <v>4491</v>
      </c>
      <c r="K15" s="98">
        <v>636.15</v>
      </c>
      <c r="L15" s="97">
        <v>3854.85</v>
      </c>
      <c r="M15" s="118"/>
    </row>
    <row r="16" spans="2:13" ht="15.75" x14ac:dyDescent="0.25">
      <c r="B16" s="25">
        <f t="shared" si="0"/>
        <v>6</v>
      </c>
      <c r="C16" s="95" t="s">
        <v>104</v>
      </c>
      <c r="D16" s="95" t="s">
        <v>98</v>
      </c>
      <c r="E16" s="94">
        <v>5325</v>
      </c>
      <c r="F16" s="91">
        <v>1800</v>
      </c>
      <c r="G16" s="96"/>
      <c r="H16" s="91">
        <v>250</v>
      </c>
      <c r="I16" s="91" t="s">
        <v>242</v>
      </c>
      <c r="J16" s="97">
        <v>7375</v>
      </c>
      <c r="K16" s="98">
        <v>1348.34</v>
      </c>
      <c r="L16" s="97">
        <v>6026.66</v>
      </c>
      <c r="M16" s="118"/>
    </row>
    <row r="17" spans="2:13" ht="15.75" x14ac:dyDescent="0.25">
      <c r="B17" s="25">
        <f t="shared" si="0"/>
        <v>7</v>
      </c>
      <c r="C17" s="95" t="s">
        <v>105</v>
      </c>
      <c r="D17" s="95" t="s">
        <v>106</v>
      </c>
      <c r="E17" s="94">
        <v>3081</v>
      </c>
      <c r="F17" s="91">
        <v>1000</v>
      </c>
      <c r="G17" s="92"/>
      <c r="H17" s="91">
        <v>250</v>
      </c>
      <c r="I17" s="91" t="s">
        <v>242</v>
      </c>
      <c r="J17" s="98">
        <v>4331</v>
      </c>
      <c r="K17" s="98">
        <v>667.00000000000011</v>
      </c>
      <c r="L17" s="97">
        <v>3664</v>
      </c>
      <c r="M17" s="118"/>
    </row>
    <row r="18" spans="2:13" ht="15.75" x14ac:dyDescent="0.25">
      <c r="B18" s="25">
        <f t="shared" si="0"/>
        <v>8</v>
      </c>
      <c r="C18" s="95" t="s">
        <v>107</v>
      </c>
      <c r="D18" s="95" t="s">
        <v>108</v>
      </c>
      <c r="E18" s="94">
        <v>2920</v>
      </c>
      <c r="F18" s="91">
        <v>1000</v>
      </c>
      <c r="G18" s="92"/>
      <c r="H18" s="91">
        <v>250</v>
      </c>
      <c r="I18" s="91" t="s">
        <v>242</v>
      </c>
      <c r="J18" s="97">
        <v>4170</v>
      </c>
      <c r="K18" s="98">
        <v>675.25</v>
      </c>
      <c r="L18" s="97">
        <v>3494.75</v>
      </c>
      <c r="M18" s="118"/>
    </row>
    <row r="19" spans="2:13" ht="15.75" x14ac:dyDescent="0.25">
      <c r="B19" s="25">
        <f t="shared" si="0"/>
        <v>9</v>
      </c>
      <c r="C19" s="100" t="s">
        <v>109</v>
      </c>
      <c r="D19" s="100" t="s">
        <v>39</v>
      </c>
      <c r="E19" s="101">
        <v>3241</v>
      </c>
      <c r="F19" s="102">
        <v>1000</v>
      </c>
      <c r="G19" s="102"/>
      <c r="H19" s="102">
        <v>250</v>
      </c>
      <c r="I19" s="91" t="s">
        <v>242</v>
      </c>
      <c r="J19" s="103">
        <v>4491</v>
      </c>
      <c r="K19" s="104">
        <v>636.15</v>
      </c>
      <c r="L19" s="103">
        <v>3854.85</v>
      </c>
      <c r="M19" s="118"/>
    </row>
    <row r="20" spans="2:13" ht="15.75" x14ac:dyDescent="0.25">
      <c r="B20" s="25">
        <f t="shared" si="0"/>
        <v>10</v>
      </c>
      <c r="C20" s="95" t="s">
        <v>110</v>
      </c>
      <c r="D20" s="95" t="s">
        <v>111</v>
      </c>
      <c r="E20" s="94">
        <v>3081</v>
      </c>
      <c r="F20" s="91">
        <v>1000</v>
      </c>
      <c r="G20" s="91"/>
      <c r="H20" s="91">
        <v>250</v>
      </c>
      <c r="I20" s="91" t="s">
        <v>242</v>
      </c>
      <c r="J20" s="105">
        <v>4331</v>
      </c>
      <c r="K20" s="98">
        <v>612.15000000000009</v>
      </c>
      <c r="L20" s="97">
        <v>3718.85</v>
      </c>
      <c r="M20" s="118"/>
    </row>
    <row r="21" spans="2:13" ht="15.75" x14ac:dyDescent="0.25">
      <c r="B21" s="25">
        <f t="shared" si="0"/>
        <v>11</v>
      </c>
      <c r="C21" s="95" t="s">
        <v>112</v>
      </c>
      <c r="D21" s="95" t="s">
        <v>113</v>
      </c>
      <c r="E21" s="90">
        <v>3241</v>
      </c>
      <c r="F21" s="91">
        <v>1000</v>
      </c>
      <c r="G21" s="91"/>
      <c r="H21" s="91">
        <v>250</v>
      </c>
      <c r="I21" s="91" t="s">
        <v>242</v>
      </c>
      <c r="J21" s="97">
        <v>4491</v>
      </c>
      <c r="K21" s="98">
        <v>636.15</v>
      </c>
      <c r="L21" s="97">
        <v>3854.85</v>
      </c>
      <c r="M21" s="118"/>
    </row>
    <row r="22" spans="2:13" ht="15.75" x14ac:dyDescent="0.25">
      <c r="B22" s="25">
        <f t="shared" si="0"/>
        <v>12</v>
      </c>
      <c r="C22" s="106" t="s">
        <v>114</v>
      </c>
      <c r="D22" s="106" t="s">
        <v>115</v>
      </c>
      <c r="E22" s="90">
        <v>5325</v>
      </c>
      <c r="F22" s="91">
        <v>1800</v>
      </c>
      <c r="G22" s="91"/>
      <c r="H22" s="91">
        <v>250</v>
      </c>
      <c r="I22" s="91" t="s">
        <v>242</v>
      </c>
      <c r="J22" s="97">
        <v>7375</v>
      </c>
      <c r="K22" s="98">
        <v>1252.58</v>
      </c>
      <c r="L22" s="97">
        <v>6122.42</v>
      </c>
      <c r="M22" s="118"/>
    </row>
    <row r="23" spans="2:13" ht="15.75" x14ac:dyDescent="0.25">
      <c r="B23" s="25">
        <f t="shared" si="0"/>
        <v>13</v>
      </c>
      <c r="C23" s="95" t="s">
        <v>116</v>
      </c>
      <c r="D23" s="95" t="s">
        <v>117</v>
      </c>
      <c r="E23" s="94">
        <v>5325</v>
      </c>
      <c r="F23" s="91">
        <v>1800</v>
      </c>
      <c r="G23" s="92">
        <v>375</v>
      </c>
      <c r="H23" s="91">
        <v>250</v>
      </c>
      <c r="I23" s="91" t="s">
        <v>242</v>
      </c>
      <c r="J23" s="99">
        <v>7750</v>
      </c>
      <c r="K23" s="98">
        <v>1429.1299999999999</v>
      </c>
      <c r="L23" s="97">
        <v>6320.87</v>
      </c>
      <c r="M23" s="118">
        <v>592.9</v>
      </c>
    </row>
    <row r="24" spans="2:13" ht="15.75" x14ac:dyDescent="0.25">
      <c r="B24" s="25">
        <f t="shared" si="0"/>
        <v>14</v>
      </c>
      <c r="C24" s="95" t="s">
        <v>118</v>
      </c>
      <c r="D24" s="95" t="s">
        <v>119</v>
      </c>
      <c r="E24" s="94">
        <v>3081</v>
      </c>
      <c r="F24" s="91">
        <v>1000</v>
      </c>
      <c r="G24" s="91"/>
      <c r="H24" s="91">
        <v>250</v>
      </c>
      <c r="I24" s="91" t="s">
        <v>242</v>
      </c>
      <c r="J24" s="99">
        <v>4331</v>
      </c>
      <c r="K24" s="98">
        <v>612.15000000000009</v>
      </c>
      <c r="L24" s="97">
        <v>3718.85</v>
      </c>
      <c r="M24" s="118"/>
    </row>
    <row r="25" spans="2:13" ht="15.75" x14ac:dyDescent="0.25">
      <c r="B25" s="25">
        <f t="shared" si="0"/>
        <v>15</v>
      </c>
      <c r="C25" s="95" t="s">
        <v>120</v>
      </c>
      <c r="D25" s="95" t="s">
        <v>121</v>
      </c>
      <c r="E25" s="90">
        <v>1668</v>
      </c>
      <c r="F25" s="91">
        <v>1000</v>
      </c>
      <c r="G25" s="91"/>
      <c r="H25" s="91">
        <v>250</v>
      </c>
      <c r="I25" s="91" t="s">
        <v>242</v>
      </c>
      <c r="J25" s="99">
        <v>2918</v>
      </c>
      <c r="K25" s="98">
        <v>373.52000000000004</v>
      </c>
      <c r="L25" s="97">
        <v>2544.48</v>
      </c>
      <c r="M25" s="118"/>
    </row>
    <row r="26" spans="2:13" ht="15.75" x14ac:dyDescent="0.25">
      <c r="B26" s="25">
        <f t="shared" si="0"/>
        <v>16</v>
      </c>
      <c r="C26" s="95" t="s">
        <v>122</v>
      </c>
      <c r="D26" s="95" t="s">
        <v>121</v>
      </c>
      <c r="E26" s="90">
        <v>1668</v>
      </c>
      <c r="F26" s="91">
        <v>1000</v>
      </c>
      <c r="G26" s="91"/>
      <c r="H26" s="91">
        <v>250</v>
      </c>
      <c r="I26" s="91" t="s">
        <v>242</v>
      </c>
      <c r="J26" s="99">
        <v>2918</v>
      </c>
      <c r="K26" s="98">
        <v>373.52000000000004</v>
      </c>
      <c r="L26" s="97">
        <v>2544.48</v>
      </c>
      <c r="M26" s="118"/>
    </row>
    <row r="27" spans="2:13" ht="15.75" x14ac:dyDescent="0.25">
      <c r="B27" s="25">
        <f t="shared" si="0"/>
        <v>17</v>
      </c>
      <c r="C27" s="95" t="s">
        <v>123</v>
      </c>
      <c r="D27" s="95" t="s">
        <v>121</v>
      </c>
      <c r="E27" s="90">
        <v>1668</v>
      </c>
      <c r="F27" s="91">
        <v>1000</v>
      </c>
      <c r="G27" s="91"/>
      <c r="H27" s="91">
        <v>250</v>
      </c>
      <c r="I27" s="91" t="s">
        <v>242</v>
      </c>
      <c r="J27" s="99">
        <v>2918</v>
      </c>
      <c r="K27" s="98">
        <v>373.52000000000004</v>
      </c>
      <c r="L27" s="97">
        <v>2544.48</v>
      </c>
      <c r="M27" s="118"/>
    </row>
    <row r="28" spans="2:13" ht="15.75" x14ac:dyDescent="0.25">
      <c r="B28" s="25">
        <f t="shared" si="0"/>
        <v>18</v>
      </c>
      <c r="C28" s="100" t="s">
        <v>124</v>
      </c>
      <c r="D28" s="100" t="s">
        <v>121</v>
      </c>
      <c r="E28" s="101">
        <v>1668</v>
      </c>
      <c r="F28" s="102">
        <v>1000</v>
      </c>
      <c r="G28" s="102"/>
      <c r="H28" s="102">
        <v>250</v>
      </c>
      <c r="I28" s="91" t="s">
        <v>242</v>
      </c>
      <c r="J28" s="107">
        <v>2918</v>
      </c>
      <c r="K28" s="104">
        <v>373.52000000000004</v>
      </c>
      <c r="L28" s="103">
        <v>2544.48</v>
      </c>
      <c r="M28" s="118"/>
    </row>
    <row r="29" spans="2:13" ht="15.75" x14ac:dyDescent="0.25">
      <c r="B29" s="25">
        <f t="shared" si="0"/>
        <v>19</v>
      </c>
      <c r="C29" s="95" t="s">
        <v>125</v>
      </c>
      <c r="D29" s="95" t="s">
        <v>126</v>
      </c>
      <c r="E29" s="92">
        <v>6249</v>
      </c>
      <c r="F29" s="92">
        <v>1800</v>
      </c>
      <c r="G29" s="92"/>
      <c r="H29" s="92">
        <v>250</v>
      </c>
      <c r="I29" s="91" t="s">
        <v>242</v>
      </c>
      <c r="J29" s="99">
        <v>8299</v>
      </c>
      <c r="K29" s="98">
        <v>1515.6999999999998</v>
      </c>
      <c r="L29" s="97">
        <v>6783.3</v>
      </c>
      <c r="M29" s="118"/>
    </row>
    <row r="30" spans="2:13" ht="15.75" x14ac:dyDescent="0.25">
      <c r="B30" s="25">
        <f t="shared" si="0"/>
        <v>20</v>
      </c>
      <c r="C30" s="100" t="s">
        <v>127</v>
      </c>
      <c r="D30" s="95" t="s">
        <v>128</v>
      </c>
      <c r="E30" s="94">
        <v>2375</v>
      </c>
      <c r="F30" s="91">
        <v>1000</v>
      </c>
      <c r="G30" s="91"/>
      <c r="H30" s="91">
        <v>250</v>
      </c>
      <c r="I30" s="91" t="s">
        <v>242</v>
      </c>
      <c r="J30" s="99">
        <v>3625</v>
      </c>
      <c r="K30" s="98">
        <v>472.5</v>
      </c>
      <c r="L30" s="97">
        <v>3152.5</v>
      </c>
      <c r="M30" s="118"/>
    </row>
    <row r="31" spans="2:13" ht="15.75" x14ac:dyDescent="0.25">
      <c r="B31" s="25">
        <f t="shared" si="0"/>
        <v>21</v>
      </c>
      <c r="C31" s="95" t="s">
        <v>129</v>
      </c>
      <c r="D31" s="95" t="s">
        <v>130</v>
      </c>
      <c r="E31" s="92">
        <v>5787</v>
      </c>
      <c r="F31" s="92">
        <v>1800</v>
      </c>
      <c r="G31" s="90"/>
      <c r="H31" s="93">
        <v>250</v>
      </c>
      <c r="I31" s="91" t="s">
        <v>242</v>
      </c>
      <c r="J31" s="99">
        <v>7837</v>
      </c>
      <c r="K31" s="98">
        <v>1447.88</v>
      </c>
      <c r="L31" s="97">
        <v>6389.12</v>
      </c>
      <c r="M31" s="118"/>
    </row>
    <row r="32" spans="2:13" ht="15.75" x14ac:dyDescent="0.25">
      <c r="B32" s="25">
        <f t="shared" si="0"/>
        <v>22</v>
      </c>
      <c r="C32" s="95" t="s">
        <v>131</v>
      </c>
      <c r="D32" s="95" t="s">
        <v>132</v>
      </c>
      <c r="E32" s="94">
        <v>2375</v>
      </c>
      <c r="F32" s="91">
        <v>1000</v>
      </c>
      <c r="G32" s="91"/>
      <c r="H32" s="91">
        <v>250</v>
      </c>
      <c r="I32" s="91" t="s">
        <v>242</v>
      </c>
      <c r="J32" s="99">
        <v>3625</v>
      </c>
      <c r="K32" s="98">
        <v>472.5</v>
      </c>
      <c r="L32" s="97">
        <v>3152.5</v>
      </c>
      <c r="M32" s="118"/>
    </row>
    <row r="33" spans="2:13" ht="15.75" x14ac:dyDescent="0.25">
      <c r="B33" s="25">
        <f t="shared" si="0"/>
        <v>23</v>
      </c>
      <c r="C33" s="95" t="s">
        <v>133</v>
      </c>
      <c r="D33" s="95" t="s">
        <v>134</v>
      </c>
      <c r="E33" s="90">
        <v>5325</v>
      </c>
      <c r="F33" s="91">
        <v>1800</v>
      </c>
      <c r="G33" s="91"/>
      <c r="H33" s="91">
        <v>250</v>
      </c>
      <c r="I33" s="91" t="s">
        <v>242</v>
      </c>
      <c r="J33" s="99">
        <v>7375</v>
      </c>
      <c r="K33" s="98">
        <v>1348.34</v>
      </c>
      <c r="L33" s="97">
        <v>6026.66</v>
      </c>
      <c r="M33" s="118"/>
    </row>
    <row r="34" spans="2:13" ht="15.75" x14ac:dyDescent="0.25">
      <c r="B34" s="25">
        <f t="shared" si="0"/>
        <v>24</v>
      </c>
      <c r="C34" s="95" t="s">
        <v>135</v>
      </c>
      <c r="D34" s="95" t="s">
        <v>136</v>
      </c>
      <c r="E34" s="90">
        <v>5325</v>
      </c>
      <c r="F34" s="91">
        <v>1800</v>
      </c>
      <c r="G34" s="91"/>
      <c r="H34" s="91">
        <v>250</v>
      </c>
      <c r="I34" s="91" t="s">
        <v>242</v>
      </c>
      <c r="J34" s="99">
        <v>7375</v>
      </c>
      <c r="K34" s="98">
        <v>1348.34</v>
      </c>
      <c r="L34" s="97">
        <v>6026.66</v>
      </c>
      <c r="M34" s="118"/>
    </row>
    <row r="35" spans="2:13" ht="15.75" x14ac:dyDescent="0.25">
      <c r="B35" s="25">
        <f t="shared" si="0"/>
        <v>25</v>
      </c>
      <c r="C35" s="95" t="s">
        <v>137</v>
      </c>
      <c r="D35" s="95" t="s">
        <v>136</v>
      </c>
      <c r="E35" s="90">
        <v>5325</v>
      </c>
      <c r="F35" s="91">
        <v>1800</v>
      </c>
      <c r="G35" s="91">
        <v>375</v>
      </c>
      <c r="H35" s="91">
        <v>250</v>
      </c>
      <c r="I35" s="91" t="s">
        <v>242</v>
      </c>
      <c r="J35" s="99">
        <v>7750</v>
      </c>
      <c r="K35" s="98">
        <v>1429.1299999999999</v>
      </c>
      <c r="L35" s="97">
        <v>6320.87</v>
      </c>
      <c r="M35" s="118"/>
    </row>
    <row r="36" spans="2:13" ht="15.75" x14ac:dyDescent="0.25">
      <c r="B36" s="25">
        <f t="shared" si="0"/>
        <v>26</v>
      </c>
      <c r="C36" s="95" t="s">
        <v>138</v>
      </c>
      <c r="D36" s="95" t="s">
        <v>136</v>
      </c>
      <c r="E36" s="90">
        <v>5325</v>
      </c>
      <c r="F36" s="91">
        <v>1800</v>
      </c>
      <c r="G36" s="91"/>
      <c r="H36" s="91">
        <v>250</v>
      </c>
      <c r="I36" s="91" t="s">
        <v>242</v>
      </c>
      <c r="J36" s="99">
        <v>7375</v>
      </c>
      <c r="K36" s="98">
        <v>1348.34</v>
      </c>
      <c r="L36" s="97">
        <v>6026.66</v>
      </c>
      <c r="M36" s="118"/>
    </row>
    <row r="37" spans="2:13" ht="15.75" customHeight="1" x14ac:dyDescent="0.25">
      <c r="B37" s="25">
        <f t="shared" si="0"/>
        <v>27</v>
      </c>
      <c r="C37" s="95" t="s">
        <v>139</v>
      </c>
      <c r="D37" s="95" t="s">
        <v>136</v>
      </c>
      <c r="E37" s="90">
        <v>5325</v>
      </c>
      <c r="F37" s="91">
        <v>1800</v>
      </c>
      <c r="G37" s="91"/>
      <c r="H37" s="91">
        <v>250</v>
      </c>
      <c r="I37" s="91" t="s">
        <v>242</v>
      </c>
      <c r="J37" s="99">
        <v>7375</v>
      </c>
      <c r="K37" s="98">
        <v>1348.34</v>
      </c>
      <c r="L37" s="97">
        <v>6026.66</v>
      </c>
      <c r="M37" s="118"/>
    </row>
    <row r="38" spans="2:13" ht="15.75" x14ac:dyDescent="0.25">
      <c r="B38" s="25">
        <f t="shared" si="0"/>
        <v>28</v>
      </c>
      <c r="C38" s="106" t="s">
        <v>140</v>
      </c>
      <c r="D38" s="95" t="s">
        <v>136</v>
      </c>
      <c r="E38" s="90">
        <v>5325</v>
      </c>
      <c r="F38" s="91">
        <v>1800</v>
      </c>
      <c r="G38" s="91"/>
      <c r="H38" s="91">
        <v>250</v>
      </c>
      <c r="I38" s="91" t="s">
        <v>242</v>
      </c>
      <c r="J38" s="99">
        <v>7375</v>
      </c>
      <c r="K38" s="98">
        <v>1348.34</v>
      </c>
      <c r="L38" s="97">
        <v>6026.66</v>
      </c>
      <c r="M38" s="118"/>
    </row>
    <row r="39" spans="2:13" ht="15.75" x14ac:dyDescent="0.25">
      <c r="B39" s="25">
        <f t="shared" si="0"/>
        <v>29</v>
      </c>
      <c r="C39" s="95" t="s">
        <v>141</v>
      </c>
      <c r="D39" s="95" t="s">
        <v>142</v>
      </c>
      <c r="E39" s="90">
        <v>5835</v>
      </c>
      <c r="F39" s="91">
        <v>3000</v>
      </c>
      <c r="G39" s="91"/>
      <c r="H39" s="91">
        <v>250</v>
      </c>
      <c r="I39" s="91" t="s">
        <v>242</v>
      </c>
      <c r="J39" s="99">
        <v>9085</v>
      </c>
      <c r="K39" s="98">
        <v>1784.82</v>
      </c>
      <c r="L39" s="97">
        <v>7300.18</v>
      </c>
      <c r="M39" s="118"/>
    </row>
    <row r="40" spans="2:13" ht="15.75" x14ac:dyDescent="0.25">
      <c r="B40" s="25">
        <f t="shared" si="0"/>
        <v>30</v>
      </c>
      <c r="C40" s="95" t="s">
        <v>143</v>
      </c>
      <c r="D40" s="95" t="s">
        <v>144</v>
      </c>
      <c r="E40" s="90">
        <v>5835</v>
      </c>
      <c r="F40" s="91">
        <v>3000</v>
      </c>
      <c r="G40" s="91"/>
      <c r="H40" s="91">
        <v>250</v>
      </c>
      <c r="I40" s="91" t="s">
        <v>242</v>
      </c>
      <c r="J40" s="99">
        <v>9085</v>
      </c>
      <c r="K40" s="98">
        <v>1800.68</v>
      </c>
      <c r="L40" s="97">
        <v>7284.32</v>
      </c>
      <c r="M40" s="118"/>
    </row>
    <row r="41" spans="2:13" ht="15.75" x14ac:dyDescent="0.25">
      <c r="B41" s="25">
        <f t="shared" si="0"/>
        <v>31</v>
      </c>
      <c r="C41" s="95" t="s">
        <v>145</v>
      </c>
      <c r="D41" s="95" t="s">
        <v>146</v>
      </c>
      <c r="E41" s="90">
        <v>3081</v>
      </c>
      <c r="F41" s="91">
        <v>1000</v>
      </c>
      <c r="G41" s="91"/>
      <c r="H41" s="91">
        <v>250</v>
      </c>
      <c r="I41" s="91" t="s">
        <v>242</v>
      </c>
      <c r="J41" s="99">
        <v>4331</v>
      </c>
      <c r="K41" s="98">
        <v>612.15000000000009</v>
      </c>
      <c r="L41" s="97">
        <v>3718.85</v>
      </c>
      <c r="M41" s="118"/>
    </row>
    <row r="42" spans="2:13" ht="15.75" x14ac:dyDescent="0.25">
      <c r="B42" s="25">
        <f t="shared" si="0"/>
        <v>32</v>
      </c>
      <c r="C42" s="95" t="s">
        <v>147</v>
      </c>
      <c r="D42" s="95" t="s">
        <v>148</v>
      </c>
      <c r="E42" s="90">
        <v>1668</v>
      </c>
      <c r="F42" s="91">
        <v>1000</v>
      </c>
      <c r="G42" s="91"/>
      <c r="H42" s="91">
        <v>250</v>
      </c>
      <c r="I42" s="91" t="s">
        <v>242</v>
      </c>
      <c r="J42" s="99">
        <v>2918</v>
      </c>
      <c r="K42" s="98">
        <v>373.52000000000004</v>
      </c>
      <c r="L42" s="97">
        <v>2544.48</v>
      </c>
      <c r="M42" s="118"/>
    </row>
    <row r="43" spans="2:13" ht="15.75" x14ac:dyDescent="0.25">
      <c r="B43" s="25">
        <f t="shared" si="0"/>
        <v>33</v>
      </c>
      <c r="C43" s="95" t="s">
        <v>149</v>
      </c>
      <c r="D43" s="95" t="s">
        <v>148</v>
      </c>
      <c r="E43" s="90">
        <v>1668</v>
      </c>
      <c r="F43" s="91">
        <v>1000</v>
      </c>
      <c r="G43" s="91"/>
      <c r="H43" s="91">
        <v>250</v>
      </c>
      <c r="I43" s="91" t="s">
        <v>242</v>
      </c>
      <c r="J43" s="99">
        <v>2918</v>
      </c>
      <c r="K43" s="98">
        <v>373.52000000000004</v>
      </c>
      <c r="L43" s="97">
        <v>2544.48</v>
      </c>
      <c r="M43" s="118"/>
    </row>
    <row r="44" spans="2:13" ht="15.75" x14ac:dyDescent="0.25">
      <c r="B44" s="25">
        <f t="shared" si="0"/>
        <v>34</v>
      </c>
      <c r="C44" s="95" t="s">
        <v>150</v>
      </c>
      <c r="D44" s="95" t="s">
        <v>151</v>
      </c>
      <c r="E44" s="90">
        <v>1628</v>
      </c>
      <c r="F44" s="91">
        <v>1000</v>
      </c>
      <c r="G44" s="91"/>
      <c r="H44" s="91">
        <v>250</v>
      </c>
      <c r="I44" s="91" t="s">
        <v>242</v>
      </c>
      <c r="J44" s="99">
        <v>2878</v>
      </c>
      <c r="K44" s="98">
        <v>367.91999999999996</v>
      </c>
      <c r="L44" s="97">
        <v>2510.08</v>
      </c>
      <c r="M44" s="118"/>
    </row>
    <row r="45" spans="2:13" ht="15.75" x14ac:dyDescent="0.25">
      <c r="B45" s="25">
        <f t="shared" si="0"/>
        <v>35</v>
      </c>
      <c r="C45" s="95" t="s">
        <v>152</v>
      </c>
      <c r="D45" s="95" t="s">
        <v>136</v>
      </c>
      <c r="E45" s="90">
        <v>5325</v>
      </c>
      <c r="F45" s="91">
        <v>1800</v>
      </c>
      <c r="G45" s="91"/>
      <c r="H45" s="91">
        <v>250</v>
      </c>
      <c r="I45" s="91" t="s">
        <v>242</v>
      </c>
      <c r="J45" s="99">
        <v>7375</v>
      </c>
      <c r="K45" s="98">
        <v>1348.34</v>
      </c>
      <c r="L45" s="97">
        <v>6026.66</v>
      </c>
      <c r="M45" s="118"/>
    </row>
    <row r="46" spans="2:13" ht="15.75" x14ac:dyDescent="0.25">
      <c r="B46" s="25">
        <f t="shared" si="0"/>
        <v>36</v>
      </c>
      <c r="C46" s="95" t="s">
        <v>153</v>
      </c>
      <c r="D46" s="95" t="s">
        <v>128</v>
      </c>
      <c r="E46" s="94">
        <v>2375</v>
      </c>
      <c r="F46" s="91">
        <v>1000</v>
      </c>
      <c r="G46" s="91"/>
      <c r="H46" s="91">
        <v>250</v>
      </c>
      <c r="I46" s="91" t="s">
        <v>242</v>
      </c>
      <c r="J46" s="99">
        <v>3625</v>
      </c>
      <c r="K46" s="98">
        <v>472.5</v>
      </c>
      <c r="L46" s="97">
        <v>3152.5</v>
      </c>
      <c r="M46" s="118"/>
    </row>
    <row r="47" spans="2:13" ht="15.75" x14ac:dyDescent="0.25">
      <c r="B47" s="25">
        <f t="shared" si="0"/>
        <v>37</v>
      </c>
      <c r="C47" s="95" t="s">
        <v>154</v>
      </c>
      <c r="D47" s="95" t="s">
        <v>117</v>
      </c>
      <c r="E47" s="94">
        <v>5325</v>
      </c>
      <c r="F47" s="91">
        <v>1800</v>
      </c>
      <c r="G47" s="91">
        <v>375</v>
      </c>
      <c r="H47" s="91">
        <v>250</v>
      </c>
      <c r="I47" s="91" t="s">
        <v>242</v>
      </c>
      <c r="J47" s="99">
        <v>7750</v>
      </c>
      <c r="K47" s="98">
        <v>1429.1299999999999</v>
      </c>
      <c r="L47" s="97">
        <v>6320.87</v>
      </c>
      <c r="M47" s="118"/>
    </row>
    <row r="48" spans="2:13" ht="15.75" x14ac:dyDescent="0.25">
      <c r="B48" s="25">
        <f t="shared" si="0"/>
        <v>38</v>
      </c>
      <c r="C48" s="95" t="s">
        <v>155</v>
      </c>
      <c r="D48" s="95" t="s">
        <v>146</v>
      </c>
      <c r="E48" s="90">
        <v>3081</v>
      </c>
      <c r="F48" s="91">
        <v>1000</v>
      </c>
      <c r="G48" s="91"/>
      <c r="H48" s="91">
        <v>250</v>
      </c>
      <c r="I48" s="91" t="s">
        <v>242</v>
      </c>
      <c r="J48" s="99">
        <v>4331</v>
      </c>
      <c r="K48" s="98">
        <v>612.15000000000009</v>
      </c>
      <c r="L48" s="97">
        <v>3718.85</v>
      </c>
      <c r="M48" s="118"/>
    </row>
    <row r="49" spans="2:13" ht="15.75" x14ac:dyDescent="0.25">
      <c r="B49" s="25">
        <f t="shared" si="0"/>
        <v>39</v>
      </c>
      <c r="C49" s="95" t="s">
        <v>156</v>
      </c>
      <c r="D49" s="95" t="s">
        <v>136</v>
      </c>
      <c r="E49" s="90">
        <v>5325</v>
      </c>
      <c r="F49" s="91">
        <v>1800</v>
      </c>
      <c r="G49" s="91"/>
      <c r="H49" s="91">
        <v>250</v>
      </c>
      <c r="I49" s="91" t="s">
        <v>242</v>
      </c>
      <c r="J49" s="99">
        <v>7375</v>
      </c>
      <c r="K49" s="98">
        <v>1348.34</v>
      </c>
      <c r="L49" s="97">
        <v>6026.66</v>
      </c>
      <c r="M49" s="118"/>
    </row>
    <row r="50" spans="2:13" ht="15.75" x14ac:dyDescent="0.25">
      <c r="B50" s="25">
        <f t="shared" si="0"/>
        <v>40</v>
      </c>
      <c r="C50" s="95" t="s">
        <v>157</v>
      </c>
      <c r="D50" s="95" t="s">
        <v>158</v>
      </c>
      <c r="E50" s="90">
        <v>3241</v>
      </c>
      <c r="F50" s="91">
        <v>1000</v>
      </c>
      <c r="G50" s="91"/>
      <c r="H50" s="91">
        <v>250</v>
      </c>
      <c r="I50" s="91" t="s">
        <v>242</v>
      </c>
      <c r="J50" s="99">
        <v>4491</v>
      </c>
      <c r="K50" s="98">
        <v>636.15</v>
      </c>
      <c r="L50" s="97">
        <v>3854.85</v>
      </c>
      <c r="M50" s="118"/>
    </row>
    <row r="51" spans="2:13" ht="15.75" x14ac:dyDescent="0.25">
      <c r="B51" s="25">
        <f t="shared" si="0"/>
        <v>41</v>
      </c>
      <c r="C51" s="95" t="s">
        <v>159</v>
      </c>
      <c r="D51" s="95" t="s">
        <v>106</v>
      </c>
      <c r="E51" s="94">
        <v>3081</v>
      </c>
      <c r="F51" s="91">
        <v>1000</v>
      </c>
      <c r="G51" s="92"/>
      <c r="H51" s="91">
        <v>250</v>
      </c>
      <c r="I51" s="91" t="s">
        <v>242</v>
      </c>
      <c r="J51" s="97">
        <v>4331</v>
      </c>
      <c r="K51" s="98">
        <v>667.00000000000011</v>
      </c>
      <c r="L51" s="97">
        <v>3664</v>
      </c>
      <c r="M51" s="118"/>
    </row>
    <row r="52" spans="2:13" ht="15.75" x14ac:dyDescent="0.25">
      <c r="B52" s="25">
        <f t="shared" si="0"/>
        <v>42</v>
      </c>
      <c r="C52" s="95" t="s">
        <v>160</v>
      </c>
      <c r="D52" s="95" t="s">
        <v>161</v>
      </c>
      <c r="E52" s="90">
        <v>3241</v>
      </c>
      <c r="F52" s="91">
        <v>1000</v>
      </c>
      <c r="G52" s="91"/>
      <c r="H52" s="91">
        <v>250</v>
      </c>
      <c r="I52" s="91" t="s">
        <v>242</v>
      </c>
      <c r="J52" s="99">
        <v>4491</v>
      </c>
      <c r="K52" s="98">
        <v>636.15</v>
      </c>
      <c r="L52" s="97">
        <v>3854.85</v>
      </c>
      <c r="M52" s="118"/>
    </row>
    <row r="53" spans="2:13" ht="15.75" x14ac:dyDescent="0.25">
      <c r="B53" s="25">
        <f t="shared" si="0"/>
        <v>43</v>
      </c>
      <c r="C53" s="95" t="s">
        <v>162</v>
      </c>
      <c r="D53" s="95" t="s">
        <v>117</v>
      </c>
      <c r="E53" s="94">
        <v>5325</v>
      </c>
      <c r="F53" s="91">
        <v>1800</v>
      </c>
      <c r="G53" s="91">
        <v>375</v>
      </c>
      <c r="H53" s="91">
        <v>250</v>
      </c>
      <c r="I53" s="91" t="s">
        <v>242</v>
      </c>
      <c r="J53" s="99">
        <v>7750</v>
      </c>
      <c r="K53" s="98">
        <v>1429.1299999999999</v>
      </c>
      <c r="L53" s="97">
        <v>6320.87</v>
      </c>
      <c r="M53" s="118"/>
    </row>
    <row r="54" spans="2:13" ht="15.75" x14ac:dyDescent="0.25">
      <c r="B54" s="25">
        <f t="shared" si="0"/>
        <v>44</v>
      </c>
      <c r="C54" s="95" t="s">
        <v>163</v>
      </c>
      <c r="D54" s="95" t="s">
        <v>102</v>
      </c>
      <c r="E54" s="92">
        <v>5095</v>
      </c>
      <c r="F54" s="92">
        <v>1800</v>
      </c>
      <c r="G54" s="92"/>
      <c r="H54" s="92">
        <v>250</v>
      </c>
      <c r="I54" s="91" t="s">
        <v>242</v>
      </c>
      <c r="J54" s="99">
        <v>7145</v>
      </c>
      <c r="K54" s="98">
        <v>1206.1200000000001</v>
      </c>
      <c r="L54" s="97">
        <v>5938.88</v>
      </c>
      <c r="M54" s="118"/>
    </row>
    <row r="55" spans="2:13" ht="15.75" x14ac:dyDescent="0.25">
      <c r="B55" s="25">
        <f t="shared" si="0"/>
        <v>45</v>
      </c>
      <c r="C55" s="95" t="s">
        <v>164</v>
      </c>
      <c r="D55" s="95" t="s">
        <v>117</v>
      </c>
      <c r="E55" s="94">
        <v>5325</v>
      </c>
      <c r="F55" s="91">
        <v>1800</v>
      </c>
      <c r="G55" s="91">
        <v>375</v>
      </c>
      <c r="H55" s="91">
        <v>250</v>
      </c>
      <c r="I55" s="91" t="s">
        <v>242</v>
      </c>
      <c r="J55" s="99">
        <v>7750</v>
      </c>
      <c r="K55" s="98">
        <v>1429.1299999999999</v>
      </c>
      <c r="L55" s="97">
        <v>6320.87</v>
      </c>
      <c r="M55" s="118"/>
    </row>
    <row r="56" spans="2:13" ht="15.75" x14ac:dyDescent="0.25">
      <c r="B56" s="25">
        <f t="shared" si="0"/>
        <v>46</v>
      </c>
      <c r="C56" s="95" t="s">
        <v>165</v>
      </c>
      <c r="D56" s="95" t="s">
        <v>117</v>
      </c>
      <c r="E56" s="94">
        <v>5325</v>
      </c>
      <c r="F56" s="91">
        <v>1800</v>
      </c>
      <c r="G56" s="91"/>
      <c r="H56" s="91">
        <v>250</v>
      </c>
      <c r="I56" s="91" t="s">
        <v>242</v>
      </c>
      <c r="J56" s="99">
        <v>7750</v>
      </c>
      <c r="K56" s="98">
        <v>1429.1299999999999</v>
      </c>
      <c r="L56" s="97">
        <v>6026.66</v>
      </c>
      <c r="M56" s="118">
        <v>1890</v>
      </c>
    </row>
    <row r="57" spans="2:13" ht="16.5" thickBot="1" x14ac:dyDescent="0.3">
      <c r="B57" s="26">
        <f t="shared" si="0"/>
        <v>47</v>
      </c>
      <c r="C57" s="95" t="s">
        <v>166</v>
      </c>
      <c r="D57" s="95" t="s">
        <v>167</v>
      </c>
      <c r="E57" s="90">
        <v>1668</v>
      </c>
      <c r="F57" s="91">
        <v>1000</v>
      </c>
      <c r="G57" s="91"/>
      <c r="H57" s="91">
        <v>250</v>
      </c>
      <c r="I57" s="91" t="s">
        <v>242</v>
      </c>
      <c r="J57" s="99">
        <v>2918</v>
      </c>
      <c r="K57" s="98">
        <v>373.52000000000004</v>
      </c>
      <c r="L57" s="97">
        <v>2544.48</v>
      </c>
      <c r="M57" s="118"/>
    </row>
    <row r="58" spans="2:13" ht="15" x14ac:dyDescent="0.2">
      <c r="C58" s="89"/>
      <c r="M58" s="19"/>
    </row>
    <row r="59" spans="2:13" x14ac:dyDescent="0.2">
      <c r="M59" s="19"/>
    </row>
    <row r="60" spans="2:13" x14ac:dyDescent="0.2">
      <c r="M60" s="19"/>
    </row>
    <row r="61" spans="2:13" x14ac:dyDescent="0.2">
      <c r="M61" s="19"/>
    </row>
  </sheetData>
  <protectedRanges>
    <protectedRange sqref="E30" name="Rango1_1_1_5_1_1_1_1"/>
    <protectedRange sqref="H30" name="Rango4_3_2_4_2_1_1_1"/>
  </protectedRanges>
  <mergeCells count="14">
    <mergeCell ref="B7:M7"/>
    <mergeCell ref="L9:L10"/>
    <mergeCell ref="M9:M10"/>
    <mergeCell ref="B9:B10"/>
    <mergeCell ref="C9:C10"/>
    <mergeCell ref="D9:D10"/>
    <mergeCell ref="E9:E10"/>
    <mergeCell ref="F9:J9"/>
    <mergeCell ref="K9:K10"/>
    <mergeCell ref="C2:M2"/>
    <mergeCell ref="C3:M3"/>
    <mergeCell ref="B4:M4"/>
    <mergeCell ref="B5:M5"/>
    <mergeCell ref="B6:M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"/>
  <sheetViews>
    <sheetView workbookViewId="0">
      <selection activeCell="D16" sqref="D16"/>
    </sheetView>
  </sheetViews>
  <sheetFormatPr baseColWidth="10" defaultRowHeight="12.75" x14ac:dyDescent="0.2"/>
  <cols>
    <col min="1" max="1" width="6.140625" customWidth="1"/>
    <col min="2" max="2" width="41.5703125" customWidth="1"/>
    <col min="3" max="3" width="19.140625" customWidth="1"/>
    <col min="4" max="4" width="19.28515625" customWidth="1"/>
    <col min="5" max="5" width="17.42578125" customWidth="1"/>
    <col min="6" max="6" width="18.140625" customWidth="1"/>
  </cols>
  <sheetData>
    <row r="1" spans="1:9" x14ac:dyDescent="0.2">
      <c r="A1" s="60"/>
      <c r="B1" s="6"/>
      <c r="C1" s="6"/>
      <c r="D1" s="6"/>
      <c r="E1" s="19"/>
      <c r="F1" s="4"/>
      <c r="G1" s="5"/>
    </row>
    <row r="2" spans="1:9" ht="19.5" x14ac:dyDescent="0.3">
      <c r="A2" s="174" t="s">
        <v>0</v>
      </c>
      <c r="B2" s="174"/>
      <c r="C2" s="174"/>
      <c r="D2" s="174"/>
      <c r="E2" s="174"/>
      <c r="F2" s="174"/>
      <c r="G2" s="174"/>
    </row>
    <row r="3" spans="1:9" ht="19.5" x14ac:dyDescent="0.3">
      <c r="A3" s="175" t="s">
        <v>1</v>
      </c>
      <c r="B3" s="175"/>
      <c r="C3" s="175"/>
      <c r="D3" s="175"/>
      <c r="E3" s="175"/>
      <c r="F3" s="175"/>
      <c r="G3" s="175"/>
    </row>
    <row r="4" spans="1:9" ht="15" x14ac:dyDescent="0.25">
      <c r="A4" s="172" t="s">
        <v>15</v>
      </c>
      <c r="B4" s="172"/>
      <c r="C4" s="172"/>
      <c r="D4" s="172"/>
      <c r="E4" s="172"/>
      <c r="F4" s="172"/>
      <c r="G4" s="172"/>
    </row>
    <row r="5" spans="1:9" x14ac:dyDescent="0.2">
      <c r="A5" s="176" t="s">
        <v>8</v>
      </c>
      <c r="B5" s="176"/>
      <c r="C5" s="176"/>
      <c r="D5" s="176"/>
      <c r="E5" s="176"/>
      <c r="F5" s="176"/>
      <c r="G5" s="176"/>
    </row>
    <row r="6" spans="1:9" x14ac:dyDescent="0.2">
      <c r="A6" s="176" t="s">
        <v>3</v>
      </c>
      <c r="B6" s="176"/>
      <c r="C6" s="176"/>
      <c r="D6" s="176"/>
      <c r="E6" s="176"/>
      <c r="F6" s="176"/>
      <c r="G6" s="176"/>
    </row>
    <row r="7" spans="1:9" x14ac:dyDescent="0.2">
      <c r="A7" s="197">
        <v>42794</v>
      </c>
      <c r="B7" s="197"/>
      <c r="C7" s="197"/>
      <c r="D7" s="197"/>
      <c r="E7" s="197"/>
      <c r="F7" s="197"/>
      <c r="G7" s="197"/>
    </row>
    <row r="8" spans="1:9" ht="13.5" thickBot="1" x14ac:dyDescent="0.25">
      <c r="A8" s="60"/>
      <c r="B8" s="6"/>
      <c r="C8" s="6"/>
      <c r="D8" s="6"/>
      <c r="E8" s="19"/>
      <c r="F8" s="4"/>
      <c r="G8" s="5"/>
    </row>
    <row r="9" spans="1:9" ht="13.5" thickBot="1" x14ac:dyDescent="0.25">
      <c r="A9" s="187" t="s">
        <v>4</v>
      </c>
      <c r="B9" s="195" t="s">
        <v>16</v>
      </c>
      <c r="C9" s="183" t="s">
        <v>9</v>
      </c>
      <c r="D9" s="183" t="s">
        <v>40</v>
      </c>
      <c r="E9" s="195" t="s">
        <v>12</v>
      </c>
      <c r="F9" s="195" t="s">
        <v>13</v>
      </c>
      <c r="G9" s="195" t="s">
        <v>22</v>
      </c>
      <c r="H9" s="195" t="s">
        <v>241</v>
      </c>
      <c r="I9" s="12"/>
    </row>
    <row r="10" spans="1:9" ht="13.5" thickBot="1" x14ac:dyDescent="0.25">
      <c r="A10" s="188"/>
      <c r="B10" s="196"/>
      <c r="C10" s="184"/>
      <c r="D10" s="184"/>
      <c r="E10" s="196"/>
      <c r="F10" s="196"/>
      <c r="G10" s="196"/>
      <c r="H10" s="196"/>
      <c r="I10" s="12"/>
    </row>
    <row r="11" spans="1:9" ht="15.75" x14ac:dyDescent="0.25">
      <c r="A11" s="108">
        <v>1</v>
      </c>
      <c r="B11" s="144" t="s">
        <v>44</v>
      </c>
      <c r="C11" s="144" t="s">
        <v>45</v>
      </c>
      <c r="D11" s="145">
        <v>5000</v>
      </c>
      <c r="E11" s="146">
        <v>250</v>
      </c>
      <c r="F11" s="146">
        <v>4750</v>
      </c>
      <c r="G11" s="160"/>
      <c r="H11" s="167" t="s">
        <v>245</v>
      </c>
    </row>
    <row r="12" spans="1:9" ht="15.75" x14ac:dyDescent="0.25">
      <c r="A12" s="108">
        <v>2</v>
      </c>
      <c r="B12" s="147" t="s">
        <v>46</v>
      </c>
      <c r="C12" s="147" t="s">
        <v>45</v>
      </c>
      <c r="D12" s="148">
        <v>7500</v>
      </c>
      <c r="E12" s="149">
        <v>375</v>
      </c>
      <c r="F12" s="149">
        <v>7125</v>
      </c>
      <c r="G12" s="161"/>
      <c r="H12" s="167" t="s">
        <v>245</v>
      </c>
    </row>
    <row r="13" spans="1:9" ht="15.75" x14ac:dyDescent="0.25">
      <c r="A13" s="108">
        <v>3</v>
      </c>
      <c r="B13" s="147" t="s">
        <v>47</v>
      </c>
      <c r="C13" s="147" t="s">
        <v>45</v>
      </c>
      <c r="D13" s="150">
        <v>25000</v>
      </c>
      <c r="E13" s="149">
        <v>1116.07</v>
      </c>
      <c r="F13" s="149">
        <v>23883.93</v>
      </c>
      <c r="G13" s="161"/>
      <c r="H13" s="167" t="s">
        <v>245</v>
      </c>
    </row>
    <row r="14" spans="1:9" ht="15.75" x14ac:dyDescent="0.25">
      <c r="A14" s="108">
        <v>4</v>
      </c>
      <c r="B14" s="147" t="s">
        <v>48</v>
      </c>
      <c r="C14" s="147" t="s">
        <v>45</v>
      </c>
      <c r="D14" s="150">
        <v>5000</v>
      </c>
      <c r="E14" s="149">
        <v>250</v>
      </c>
      <c r="F14" s="149">
        <v>4750</v>
      </c>
      <c r="G14" s="161"/>
      <c r="H14" s="167" t="s">
        <v>245</v>
      </c>
    </row>
    <row r="15" spans="1:9" ht="15.75" x14ac:dyDescent="0.25">
      <c r="A15" s="108">
        <v>5</v>
      </c>
      <c r="B15" s="147" t="s">
        <v>49</v>
      </c>
      <c r="C15" s="147" t="s">
        <v>45</v>
      </c>
      <c r="D15" s="150">
        <v>14000</v>
      </c>
      <c r="E15" s="149">
        <v>625</v>
      </c>
      <c r="F15" s="149">
        <v>13375</v>
      </c>
      <c r="G15" s="161"/>
      <c r="H15" s="167" t="s">
        <v>245</v>
      </c>
    </row>
    <row r="16" spans="1:9" ht="15.75" x14ac:dyDescent="0.25">
      <c r="A16" s="108">
        <v>6</v>
      </c>
      <c r="B16" s="147" t="s">
        <v>50</v>
      </c>
      <c r="C16" s="147" t="s">
        <v>45</v>
      </c>
      <c r="D16" s="150">
        <v>6000</v>
      </c>
      <c r="E16" s="149">
        <v>300</v>
      </c>
      <c r="F16" s="149">
        <v>5700</v>
      </c>
      <c r="G16" s="161"/>
      <c r="H16" s="167" t="s">
        <v>245</v>
      </c>
    </row>
    <row r="17" spans="1:9" ht="15.75" x14ac:dyDescent="0.25">
      <c r="A17" s="108">
        <v>7</v>
      </c>
      <c r="B17" s="147" t="s">
        <v>51</v>
      </c>
      <c r="C17" s="147" t="s">
        <v>52</v>
      </c>
      <c r="D17" s="150">
        <v>15000</v>
      </c>
      <c r="E17" s="149">
        <v>669.64</v>
      </c>
      <c r="F17" s="149">
        <v>14330.36</v>
      </c>
      <c r="G17" s="161"/>
      <c r="H17" s="167" t="s">
        <v>245</v>
      </c>
      <c r="I17" s="9"/>
    </row>
    <row r="18" spans="1:9" ht="15.75" x14ac:dyDescent="0.25">
      <c r="A18" s="108">
        <v>8</v>
      </c>
      <c r="B18" s="147" t="s">
        <v>53</v>
      </c>
      <c r="C18" s="147" t="s">
        <v>45</v>
      </c>
      <c r="D18" s="150">
        <v>5000</v>
      </c>
      <c r="E18" s="149">
        <v>250</v>
      </c>
      <c r="F18" s="149">
        <v>4750</v>
      </c>
      <c r="G18" s="161"/>
      <c r="H18" s="167" t="s">
        <v>245</v>
      </c>
      <c r="I18" s="9"/>
    </row>
    <row r="19" spans="1:9" ht="15.75" x14ac:dyDescent="0.25">
      <c r="A19" s="108">
        <v>9</v>
      </c>
      <c r="B19" s="147" t="s">
        <v>54</v>
      </c>
      <c r="C19" s="147" t="s">
        <v>45</v>
      </c>
      <c r="D19" s="150">
        <v>9000</v>
      </c>
      <c r="E19" s="149">
        <v>450</v>
      </c>
      <c r="F19" s="149">
        <v>8550</v>
      </c>
      <c r="G19" s="161"/>
      <c r="H19" s="167" t="s">
        <v>245</v>
      </c>
    </row>
    <row r="20" spans="1:9" ht="15.75" x14ac:dyDescent="0.25">
      <c r="A20" s="108">
        <v>10</v>
      </c>
      <c r="B20" s="147" t="s">
        <v>55</v>
      </c>
      <c r="C20" s="147" t="s">
        <v>45</v>
      </c>
      <c r="D20" s="150">
        <v>12000</v>
      </c>
      <c r="E20" s="149">
        <v>600</v>
      </c>
      <c r="F20" s="149">
        <v>11400</v>
      </c>
      <c r="G20" s="161"/>
      <c r="H20" s="167" t="s">
        <v>245</v>
      </c>
    </row>
    <row r="21" spans="1:9" ht="15.75" x14ac:dyDescent="0.25">
      <c r="A21" s="108">
        <v>11</v>
      </c>
      <c r="B21" s="147" t="s">
        <v>56</v>
      </c>
      <c r="C21" s="147" t="s">
        <v>45</v>
      </c>
      <c r="D21" s="150">
        <v>7000</v>
      </c>
      <c r="E21" s="150">
        <v>338.71</v>
      </c>
      <c r="F21" s="150">
        <v>6435.48</v>
      </c>
      <c r="G21" s="161"/>
      <c r="H21" s="167" t="s">
        <v>245</v>
      </c>
      <c r="I21" s="9"/>
    </row>
    <row r="22" spans="1:9" ht="15.75" x14ac:dyDescent="0.25">
      <c r="A22" s="108">
        <v>12</v>
      </c>
      <c r="B22" s="147" t="s">
        <v>57</v>
      </c>
      <c r="C22" s="147" t="s">
        <v>45</v>
      </c>
      <c r="D22" s="150">
        <v>6000</v>
      </c>
      <c r="E22" s="149">
        <v>300</v>
      </c>
      <c r="F22" s="149">
        <v>5700</v>
      </c>
      <c r="G22" s="161"/>
      <c r="H22" s="167" t="s">
        <v>245</v>
      </c>
    </row>
    <row r="23" spans="1:9" ht="15.75" x14ac:dyDescent="0.25">
      <c r="A23" s="108">
        <v>13</v>
      </c>
      <c r="B23" s="147" t="s">
        <v>58</v>
      </c>
      <c r="C23" s="147" t="s">
        <v>45</v>
      </c>
      <c r="D23" s="148">
        <v>12000</v>
      </c>
      <c r="E23" s="149">
        <v>600</v>
      </c>
      <c r="F23" s="149">
        <v>11400</v>
      </c>
      <c r="G23" s="161"/>
      <c r="H23" s="167" t="s">
        <v>245</v>
      </c>
    </row>
    <row r="24" spans="1:9" ht="15.75" x14ac:dyDescent="0.25">
      <c r="A24" s="108">
        <v>14</v>
      </c>
      <c r="B24" s="147" t="s">
        <v>59</v>
      </c>
      <c r="C24" s="147" t="s">
        <v>45</v>
      </c>
      <c r="D24" s="148">
        <v>9000</v>
      </c>
      <c r="E24" s="150">
        <v>450</v>
      </c>
      <c r="F24" s="150">
        <v>8550</v>
      </c>
      <c r="G24" s="162"/>
      <c r="H24" s="167" t="s">
        <v>245</v>
      </c>
    </row>
    <row r="25" spans="1:9" ht="15.75" x14ac:dyDescent="0.25">
      <c r="A25" s="108">
        <v>15</v>
      </c>
      <c r="B25" s="147" t="s">
        <v>60</v>
      </c>
      <c r="C25" s="147" t="s">
        <v>52</v>
      </c>
      <c r="D25" s="148">
        <v>18000</v>
      </c>
      <c r="E25" s="150">
        <v>803.57</v>
      </c>
      <c r="F25" s="150">
        <v>17196.43</v>
      </c>
      <c r="G25" s="161"/>
      <c r="H25" s="167" t="s">
        <v>245</v>
      </c>
    </row>
    <row r="26" spans="1:9" ht="15.75" x14ac:dyDescent="0.25">
      <c r="A26" s="108">
        <v>16</v>
      </c>
      <c r="B26" s="147" t="s">
        <v>61</v>
      </c>
      <c r="C26" s="147" t="s">
        <v>52</v>
      </c>
      <c r="D26" s="150">
        <v>12000</v>
      </c>
      <c r="E26" s="150">
        <v>535.71</v>
      </c>
      <c r="F26" s="150">
        <v>11464.29</v>
      </c>
      <c r="G26" s="161"/>
      <c r="H26" s="167" t="s">
        <v>245</v>
      </c>
    </row>
    <row r="27" spans="1:9" ht="15.75" x14ac:dyDescent="0.25">
      <c r="A27" s="108">
        <v>17</v>
      </c>
      <c r="B27" s="147" t="s">
        <v>62</v>
      </c>
      <c r="C27" s="147" t="s">
        <v>45</v>
      </c>
      <c r="D27" s="150">
        <v>3300</v>
      </c>
      <c r="E27" s="150">
        <v>165</v>
      </c>
      <c r="F27" s="150">
        <v>3135</v>
      </c>
      <c r="G27" s="163"/>
      <c r="H27" s="167" t="s">
        <v>245</v>
      </c>
    </row>
    <row r="28" spans="1:9" ht="15.75" x14ac:dyDescent="0.25">
      <c r="A28" s="108">
        <v>18</v>
      </c>
      <c r="B28" s="147" t="s">
        <v>63</v>
      </c>
      <c r="C28" s="147" t="s">
        <v>45</v>
      </c>
      <c r="D28" s="150">
        <v>6000</v>
      </c>
      <c r="E28" s="150">
        <v>300</v>
      </c>
      <c r="F28" s="150">
        <v>5700</v>
      </c>
      <c r="G28" s="163"/>
      <c r="H28" s="167" t="s">
        <v>245</v>
      </c>
    </row>
    <row r="29" spans="1:9" ht="15.75" x14ac:dyDescent="0.25">
      <c r="A29" s="108">
        <v>19</v>
      </c>
      <c r="B29" s="147" t="s">
        <v>64</v>
      </c>
      <c r="C29" s="147" t="s">
        <v>52</v>
      </c>
      <c r="D29" s="150">
        <v>10000</v>
      </c>
      <c r="E29" s="150">
        <v>500</v>
      </c>
      <c r="F29" s="150">
        <v>9500</v>
      </c>
      <c r="G29" s="163"/>
      <c r="H29" s="167" t="s">
        <v>245</v>
      </c>
    </row>
    <row r="30" spans="1:9" ht="15.75" x14ac:dyDescent="0.25">
      <c r="A30" s="108">
        <v>20</v>
      </c>
      <c r="B30" s="147" t="s">
        <v>65</v>
      </c>
      <c r="C30" s="147" t="s">
        <v>52</v>
      </c>
      <c r="D30" s="150">
        <v>9000</v>
      </c>
      <c r="E30" s="150">
        <v>450</v>
      </c>
      <c r="F30" s="150">
        <v>8550</v>
      </c>
      <c r="G30" s="163"/>
      <c r="H30" s="167" t="s">
        <v>245</v>
      </c>
    </row>
    <row r="31" spans="1:9" ht="15.75" x14ac:dyDescent="0.25">
      <c r="A31" s="108">
        <v>21</v>
      </c>
      <c r="B31" s="147" t="s">
        <v>66</v>
      </c>
      <c r="C31" s="147" t="s">
        <v>45</v>
      </c>
      <c r="D31" s="148">
        <v>8000</v>
      </c>
      <c r="E31" s="150">
        <v>400</v>
      </c>
      <c r="F31" s="150">
        <v>7600</v>
      </c>
      <c r="G31" s="163"/>
      <c r="H31" s="167" t="s">
        <v>245</v>
      </c>
    </row>
    <row r="32" spans="1:9" ht="15.75" x14ac:dyDescent="0.25">
      <c r="A32" s="108">
        <v>22</v>
      </c>
      <c r="B32" s="147" t="s">
        <v>67</v>
      </c>
      <c r="C32" s="147" t="s">
        <v>45</v>
      </c>
      <c r="D32" s="148">
        <v>8000</v>
      </c>
      <c r="E32" s="150">
        <v>400</v>
      </c>
      <c r="F32" s="150">
        <v>7600</v>
      </c>
      <c r="G32" s="163"/>
      <c r="H32" s="167" t="s">
        <v>245</v>
      </c>
    </row>
    <row r="33" spans="1:8" ht="15.75" x14ac:dyDescent="0.25">
      <c r="A33" s="108">
        <v>23</v>
      </c>
      <c r="B33" s="147" t="s">
        <v>68</v>
      </c>
      <c r="C33" s="147" t="s">
        <v>45</v>
      </c>
      <c r="D33" s="148">
        <v>7500</v>
      </c>
      <c r="E33" s="150">
        <v>375</v>
      </c>
      <c r="F33" s="150">
        <v>7125</v>
      </c>
      <c r="G33" s="163"/>
      <c r="H33" s="167" t="s">
        <v>245</v>
      </c>
    </row>
    <row r="34" spans="1:8" ht="15.75" x14ac:dyDescent="0.25">
      <c r="A34" s="108">
        <v>24</v>
      </c>
      <c r="B34" s="147" t="s">
        <v>69</v>
      </c>
      <c r="C34" s="147" t="s">
        <v>45</v>
      </c>
      <c r="D34" s="148">
        <v>9000</v>
      </c>
      <c r="E34" s="150">
        <v>450</v>
      </c>
      <c r="F34" s="150">
        <v>7600</v>
      </c>
      <c r="G34" s="163"/>
      <c r="H34" s="167" t="s">
        <v>245</v>
      </c>
    </row>
    <row r="35" spans="1:8" ht="15.75" x14ac:dyDescent="0.25">
      <c r="A35" s="108">
        <v>25</v>
      </c>
      <c r="B35" s="147" t="s">
        <v>70</v>
      </c>
      <c r="C35" s="147" t="s">
        <v>45</v>
      </c>
      <c r="D35" s="150">
        <v>6000</v>
      </c>
      <c r="E35" s="150">
        <v>300</v>
      </c>
      <c r="F35" s="150">
        <v>5700</v>
      </c>
      <c r="G35" s="163"/>
      <c r="H35" s="167" t="s">
        <v>245</v>
      </c>
    </row>
    <row r="36" spans="1:8" ht="15.75" x14ac:dyDescent="0.25">
      <c r="A36" s="108">
        <v>26</v>
      </c>
      <c r="B36" s="147" t="s">
        <v>71</v>
      </c>
      <c r="C36" s="147" t="s">
        <v>45</v>
      </c>
      <c r="D36" s="150">
        <v>6000</v>
      </c>
      <c r="E36" s="150">
        <v>300</v>
      </c>
      <c r="F36" s="150">
        <v>5700</v>
      </c>
      <c r="G36" s="163"/>
      <c r="H36" s="167" t="s">
        <v>245</v>
      </c>
    </row>
    <row r="37" spans="1:8" ht="15.75" x14ac:dyDescent="0.25">
      <c r="A37" s="108">
        <v>27</v>
      </c>
      <c r="B37" s="147" t="s">
        <v>72</v>
      </c>
      <c r="C37" s="147" t="s">
        <v>45</v>
      </c>
      <c r="D37" s="148">
        <v>8000</v>
      </c>
      <c r="E37" s="150">
        <v>400</v>
      </c>
      <c r="F37" s="150">
        <v>7600</v>
      </c>
      <c r="G37" s="163"/>
      <c r="H37" s="167" t="s">
        <v>245</v>
      </c>
    </row>
    <row r="38" spans="1:8" ht="15.75" x14ac:dyDescent="0.25">
      <c r="A38" s="108">
        <v>28</v>
      </c>
      <c r="B38" s="147" t="s">
        <v>73</v>
      </c>
      <c r="C38" s="147" t="s">
        <v>52</v>
      </c>
      <c r="D38" s="150">
        <v>6000</v>
      </c>
      <c r="E38" s="150">
        <v>300</v>
      </c>
      <c r="F38" s="150">
        <v>5700</v>
      </c>
      <c r="G38" s="163"/>
      <c r="H38" s="167" t="s">
        <v>245</v>
      </c>
    </row>
    <row r="39" spans="1:8" ht="15.75" x14ac:dyDescent="0.25">
      <c r="A39" s="108">
        <v>29</v>
      </c>
      <c r="B39" s="147" t="s">
        <v>74</v>
      </c>
      <c r="C39" s="147" t="s">
        <v>45</v>
      </c>
      <c r="D39" s="150">
        <v>13000</v>
      </c>
      <c r="E39" s="150">
        <v>580.36</v>
      </c>
      <c r="F39" s="150">
        <v>12419.64</v>
      </c>
      <c r="G39" s="163"/>
      <c r="H39" s="167" t="s">
        <v>245</v>
      </c>
    </row>
    <row r="40" spans="1:8" ht="15.75" x14ac:dyDescent="0.25">
      <c r="A40" s="108">
        <v>30</v>
      </c>
      <c r="B40" s="147" t="s">
        <v>75</v>
      </c>
      <c r="C40" s="147" t="s">
        <v>52</v>
      </c>
      <c r="D40" s="150">
        <v>8000</v>
      </c>
      <c r="E40" s="150">
        <v>400</v>
      </c>
      <c r="F40" s="150">
        <v>7600</v>
      </c>
      <c r="G40" s="163"/>
      <c r="H40" s="167" t="s">
        <v>245</v>
      </c>
    </row>
    <row r="41" spans="1:8" ht="15.75" x14ac:dyDescent="0.25">
      <c r="A41" s="108">
        <v>31</v>
      </c>
      <c r="B41" s="147" t="s">
        <v>76</v>
      </c>
      <c r="C41" s="147" t="s">
        <v>45</v>
      </c>
      <c r="D41" s="150">
        <v>8000</v>
      </c>
      <c r="E41" s="150">
        <v>357.14</v>
      </c>
      <c r="F41" s="150">
        <v>7642.86</v>
      </c>
      <c r="G41" s="163"/>
      <c r="H41" s="167" t="s">
        <v>245</v>
      </c>
    </row>
    <row r="42" spans="1:8" ht="15.75" x14ac:dyDescent="0.25">
      <c r="A42" s="108">
        <v>32</v>
      </c>
      <c r="B42" s="147" t="s">
        <v>77</v>
      </c>
      <c r="C42" s="147" t="s">
        <v>52</v>
      </c>
      <c r="D42" s="150">
        <v>13500</v>
      </c>
      <c r="E42" s="150">
        <v>602.67999999999995</v>
      </c>
      <c r="F42" s="150">
        <v>12897.32</v>
      </c>
      <c r="G42" s="163"/>
      <c r="H42" s="167" t="s">
        <v>245</v>
      </c>
    </row>
    <row r="43" spans="1:8" ht="15.75" x14ac:dyDescent="0.25">
      <c r="A43" s="108">
        <v>33</v>
      </c>
      <c r="B43" s="147" t="s">
        <v>78</v>
      </c>
      <c r="C43" s="147" t="s">
        <v>45</v>
      </c>
      <c r="D43" s="150">
        <v>5000</v>
      </c>
      <c r="E43" s="150">
        <v>250</v>
      </c>
      <c r="F43" s="150">
        <v>4750</v>
      </c>
      <c r="G43" s="163"/>
      <c r="H43" s="167" t="s">
        <v>245</v>
      </c>
    </row>
    <row r="44" spans="1:8" ht="15.75" x14ac:dyDescent="0.25">
      <c r="A44" s="108">
        <v>34</v>
      </c>
      <c r="B44" s="147" t="s">
        <v>79</v>
      </c>
      <c r="C44" s="147" t="s">
        <v>52</v>
      </c>
      <c r="D44" s="150">
        <v>12000</v>
      </c>
      <c r="E44" s="150">
        <v>535.71</v>
      </c>
      <c r="F44" s="150">
        <v>11464.29</v>
      </c>
      <c r="G44" s="163"/>
      <c r="H44" s="167" t="s">
        <v>245</v>
      </c>
    </row>
    <row r="45" spans="1:8" ht="15.75" x14ac:dyDescent="0.25">
      <c r="A45" s="108">
        <v>35</v>
      </c>
      <c r="B45" s="147" t="s">
        <v>80</v>
      </c>
      <c r="C45" s="147" t="s">
        <v>52</v>
      </c>
      <c r="D45" s="150">
        <v>13000</v>
      </c>
      <c r="E45" s="150">
        <v>580.36</v>
      </c>
      <c r="F45" s="150">
        <v>12419.64</v>
      </c>
      <c r="G45" s="163"/>
      <c r="H45" s="167" t="s">
        <v>245</v>
      </c>
    </row>
    <row r="46" spans="1:8" ht="15.75" x14ac:dyDescent="0.25">
      <c r="A46" s="108">
        <v>36</v>
      </c>
      <c r="B46" s="147" t="s">
        <v>81</v>
      </c>
      <c r="C46" s="147" t="s">
        <v>52</v>
      </c>
      <c r="D46" s="150">
        <v>12000</v>
      </c>
      <c r="E46" s="150">
        <v>600</v>
      </c>
      <c r="F46" s="150">
        <v>11400</v>
      </c>
      <c r="G46" s="163"/>
      <c r="H46" s="167" t="s">
        <v>245</v>
      </c>
    </row>
    <row r="47" spans="1:8" ht="15.75" x14ac:dyDescent="0.25">
      <c r="A47" s="108">
        <v>37</v>
      </c>
      <c r="B47" s="147" t="s">
        <v>82</v>
      </c>
      <c r="C47" s="147" t="s">
        <v>45</v>
      </c>
      <c r="D47" s="148">
        <v>8000</v>
      </c>
      <c r="E47" s="150">
        <v>400</v>
      </c>
      <c r="F47" s="150">
        <v>7600</v>
      </c>
      <c r="G47" s="163"/>
      <c r="H47" s="167" t="s">
        <v>245</v>
      </c>
    </row>
    <row r="48" spans="1:8" ht="15.75" x14ac:dyDescent="0.25">
      <c r="A48" s="108">
        <v>38</v>
      </c>
      <c r="B48" s="147" t="s">
        <v>83</v>
      </c>
      <c r="C48" s="147" t="s">
        <v>45</v>
      </c>
      <c r="D48" s="148">
        <v>8000</v>
      </c>
      <c r="E48" s="151">
        <v>400</v>
      </c>
      <c r="F48" s="152">
        <v>7600</v>
      </c>
      <c r="G48" s="163"/>
      <c r="H48" s="167" t="s">
        <v>245</v>
      </c>
    </row>
    <row r="49" spans="1:9" ht="15.75" x14ac:dyDescent="0.25">
      <c r="A49" s="108">
        <v>39</v>
      </c>
      <c r="B49" s="147" t="s">
        <v>84</v>
      </c>
      <c r="C49" s="147" t="s">
        <v>52</v>
      </c>
      <c r="D49" s="148">
        <v>8500</v>
      </c>
      <c r="E49" s="151">
        <v>425</v>
      </c>
      <c r="F49" s="152">
        <v>8075</v>
      </c>
      <c r="G49" s="164"/>
      <c r="H49" s="167" t="s">
        <v>245</v>
      </c>
    </row>
    <row r="50" spans="1:9" ht="15.75" x14ac:dyDescent="0.25">
      <c r="A50" s="108">
        <v>40</v>
      </c>
      <c r="B50" s="147" t="s">
        <v>85</v>
      </c>
      <c r="C50" s="147" t="s">
        <v>45</v>
      </c>
      <c r="D50" s="150">
        <v>6000</v>
      </c>
      <c r="E50" s="151">
        <v>300</v>
      </c>
      <c r="F50" s="152">
        <v>5700</v>
      </c>
      <c r="G50" s="163"/>
      <c r="H50" s="167" t="s">
        <v>245</v>
      </c>
    </row>
    <row r="51" spans="1:9" ht="15.75" x14ac:dyDescent="0.25">
      <c r="A51" s="108">
        <v>41</v>
      </c>
      <c r="B51" s="147" t="s">
        <v>86</v>
      </c>
      <c r="C51" s="147" t="s">
        <v>45</v>
      </c>
      <c r="D51" s="148">
        <v>8000</v>
      </c>
      <c r="E51" s="151">
        <v>357.14</v>
      </c>
      <c r="F51" s="152">
        <v>7642.86</v>
      </c>
      <c r="G51" s="163"/>
      <c r="H51" s="167" t="s">
        <v>245</v>
      </c>
    </row>
    <row r="52" spans="1:9" ht="15.75" x14ac:dyDescent="0.25">
      <c r="A52" s="108">
        <v>42</v>
      </c>
      <c r="B52" s="147" t="s">
        <v>87</v>
      </c>
      <c r="C52" s="147" t="s">
        <v>45</v>
      </c>
      <c r="D52" s="148">
        <v>9500</v>
      </c>
      <c r="E52" s="151">
        <v>475</v>
      </c>
      <c r="F52" s="152">
        <v>9025</v>
      </c>
      <c r="G52" s="163"/>
      <c r="H52" s="167" t="s">
        <v>245</v>
      </c>
    </row>
    <row r="53" spans="1:9" ht="15.75" x14ac:dyDescent="0.25">
      <c r="A53" s="108">
        <v>43</v>
      </c>
      <c r="B53" s="147" t="s">
        <v>88</v>
      </c>
      <c r="C53" s="147" t="s">
        <v>45</v>
      </c>
      <c r="D53" s="150">
        <v>5000</v>
      </c>
      <c r="E53" s="153">
        <v>250</v>
      </c>
      <c r="F53" s="152">
        <v>4750</v>
      </c>
      <c r="G53" s="165"/>
      <c r="H53" s="167" t="s">
        <v>245</v>
      </c>
      <c r="I53" s="59"/>
    </row>
    <row r="54" spans="1:9" ht="15.75" x14ac:dyDescent="0.25">
      <c r="A54" s="108">
        <v>44</v>
      </c>
      <c r="B54" s="147" t="s">
        <v>89</v>
      </c>
      <c r="C54" s="147" t="s">
        <v>45</v>
      </c>
      <c r="D54" s="148">
        <v>3464</v>
      </c>
      <c r="E54" s="153">
        <v>173.2</v>
      </c>
      <c r="F54" s="152">
        <v>3290.8</v>
      </c>
      <c r="G54" s="165"/>
      <c r="H54" s="167" t="s">
        <v>245</v>
      </c>
      <c r="I54" s="59"/>
    </row>
    <row r="55" spans="1:9" ht="15.75" x14ac:dyDescent="0.25">
      <c r="A55" s="108">
        <v>45</v>
      </c>
      <c r="B55" s="147" t="s">
        <v>90</v>
      </c>
      <c r="C55" s="147" t="s">
        <v>45</v>
      </c>
      <c r="D55" s="148">
        <v>4000</v>
      </c>
      <c r="E55" s="153">
        <v>0</v>
      </c>
      <c r="F55" s="152">
        <v>0</v>
      </c>
      <c r="G55" s="165"/>
      <c r="H55" s="167" t="s">
        <v>245</v>
      </c>
      <c r="I55" s="59"/>
    </row>
    <row r="56" spans="1:9" ht="15.75" x14ac:dyDescent="0.25">
      <c r="A56" s="108">
        <v>46</v>
      </c>
      <c r="B56" s="147" t="s">
        <v>91</v>
      </c>
      <c r="C56" s="147" t="s">
        <v>45</v>
      </c>
      <c r="D56" s="150">
        <v>13000</v>
      </c>
      <c r="E56" s="153">
        <v>650</v>
      </c>
      <c r="F56" s="152">
        <v>12350</v>
      </c>
      <c r="G56" s="165"/>
      <c r="H56" s="167" t="s">
        <v>245</v>
      </c>
      <c r="I56" s="59"/>
    </row>
    <row r="57" spans="1:9" ht="15.75" x14ac:dyDescent="0.25">
      <c r="A57" s="108">
        <v>47</v>
      </c>
      <c r="B57" s="147" t="s">
        <v>92</v>
      </c>
      <c r="C57" s="147" t="s">
        <v>45</v>
      </c>
      <c r="D57" s="150">
        <v>7000</v>
      </c>
      <c r="E57" s="153">
        <v>350</v>
      </c>
      <c r="F57" s="152">
        <v>6650</v>
      </c>
      <c r="G57" s="165"/>
      <c r="H57" s="167" t="s">
        <v>245</v>
      </c>
      <c r="I57" s="59"/>
    </row>
    <row r="58" spans="1:9" ht="15.75" x14ac:dyDescent="0.25">
      <c r="A58" s="108">
        <v>48</v>
      </c>
      <c r="B58" s="147" t="s">
        <v>93</v>
      </c>
      <c r="C58" s="147" t="s">
        <v>45</v>
      </c>
      <c r="D58" s="150">
        <v>6000</v>
      </c>
      <c r="E58" s="151">
        <v>300</v>
      </c>
      <c r="F58" s="152">
        <v>5700</v>
      </c>
      <c r="G58" s="163"/>
      <c r="H58" s="167" t="s">
        <v>245</v>
      </c>
    </row>
    <row r="59" spans="1:9" ht="15.75" x14ac:dyDescent="0.25">
      <c r="A59" s="108">
        <v>49</v>
      </c>
      <c r="B59" s="143" t="s">
        <v>94</v>
      </c>
      <c r="C59" s="147" t="s">
        <v>52</v>
      </c>
      <c r="D59" s="153">
        <v>12000</v>
      </c>
      <c r="E59" s="153">
        <v>0</v>
      </c>
      <c r="F59" s="152">
        <v>0</v>
      </c>
      <c r="G59" s="163"/>
      <c r="H59" s="167" t="s">
        <v>245</v>
      </c>
    </row>
    <row r="60" spans="1:9" ht="15.75" x14ac:dyDescent="0.25">
      <c r="A60" s="108">
        <v>50</v>
      </c>
      <c r="B60" s="154" t="s">
        <v>243</v>
      </c>
      <c r="C60" s="143" t="s">
        <v>45</v>
      </c>
      <c r="D60" s="153">
        <v>12000</v>
      </c>
      <c r="E60" s="149">
        <v>600</v>
      </c>
      <c r="F60" s="149">
        <v>11400</v>
      </c>
      <c r="G60" s="163"/>
      <c r="H60" s="167" t="s">
        <v>245</v>
      </c>
    </row>
    <row r="61" spans="1:9" ht="16.5" thickBot="1" x14ac:dyDescent="0.3">
      <c r="A61" s="108">
        <v>51</v>
      </c>
      <c r="B61" s="155" t="s">
        <v>244</v>
      </c>
      <c r="C61" s="156" t="s">
        <v>45</v>
      </c>
      <c r="D61" s="157">
        <v>12000</v>
      </c>
      <c r="E61" s="158">
        <v>600</v>
      </c>
      <c r="F61" s="159">
        <v>11400</v>
      </c>
      <c r="G61" s="166"/>
      <c r="H61" s="168" t="s">
        <v>245</v>
      </c>
    </row>
    <row r="62" spans="1:9" x14ac:dyDescent="0.2">
      <c r="A62" s="60"/>
    </row>
    <row r="63" spans="1:9" x14ac:dyDescent="0.2">
      <c r="A63" s="60"/>
      <c r="B63" t="s">
        <v>95</v>
      </c>
      <c r="E63" s="19"/>
      <c r="F63" s="4"/>
    </row>
    <row r="64" spans="1:9" x14ac:dyDescent="0.2">
      <c r="A64" s="60"/>
      <c r="E64" s="19"/>
      <c r="F64" s="4"/>
    </row>
    <row r="65" spans="1:6" x14ac:dyDescent="0.2">
      <c r="A65" s="60"/>
      <c r="E65" s="19"/>
      <c r="F65" s="4"/>
    </row>
    <row r="66" spans="1:6" x14ac:dyDescent="0.2">
      <c r="A66" s="60"/>
      <c r="E66" s="19"/>
      <c r="F66" s="4"/>
    </row>
  </sheetData>
  <protectedRanges>
    <protectedRange sqref="B35" name="Rango1_1_1_3_1_1_4"/>
    <protectedRange sqref="B39" name="Rango1_7_1_2_1_1_1_1"/>
    <protectedRange sqref="B36" name="Rango1_1_1_1_1_1_1_1_1_2_1"/>
    <protectedRange sqref="B34" name="Rango1_1_1_3_1_1_1_1"/>
    <protectedRange sqref="B33" name="Rango1_1_1_3_1_1_3_1"/>
    <protectedRange sqref="C37:D37" name="Rango4_2_2_1_1_1_1_1_1_1"/>
    <protectedRange sqref="C40:D44" name="Rango4_1_3_1_1_1_2_1_1_1_1_2_1"/>
    <protectedRange sqref="C13:D13 C29:D31 C22:D22 C24:D25" name="Rango4_1_3_1_1_1_2_1_1_2_1_1"/>
  </protectedRanges>
  <mergeCells count="14">
    <mergeCell ref="A7:G7"/>
    <mergeCell ref="A2:G2"/>
    <mergeCell ref="A3:G3"/>
    <mergeCell ref="A4:G4"/>
    <mergeCell ref="A5:G5"/>
    <mergeCell ref="A6:G6"/>
    <mergeCell ref="G9:G10"/>
    <mergeCell ref="H9:H10"/>
    <mergeCell ref="A9:A10"/>
    <mergeCell ref="B9:B10"/>
    <mergeCell ref="C9:C10"/>
    <mergeCell ref="D9:D10"/>
    <mergeCell ref="E9:E10"/>
    <mergeCell ref="F9:F10"/>
  </mergeCells>
  <dataValidations count="1">
    <dataValidation type="list" allowBlank="1" showErrorMessage="1" sqref="C25:C26 C38 C42 C44:C46 C49 C29:C30 C17">
      <formula1>$BV$1:$BW$1</formula1>
      <formula2>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workbookViewId="0">
      <selection activeCell="E9" sqref="E9:E10"/>
    </sheetView>
  </sheetViews>
  <sheetFormatPr baseColWidth="10" defaultRowHeight="12.75" x14ac:dyDescent="0.2"/>
  <cols>
    <col min="2" max="2" width="32.85546875" customWidth="1"/>
    <col min="3" max="3" width="18.28515625" customWidth="1"/>
    <col min="4" max="4" width="18.140625" customWidth="1"/>
    <col min="5" max="5" width="17.140625" customWidth="1"/>
    <col min="6" max="6" width="12.28515625" customWidth="1"/>
    <col min="7" max="7" width="17.85546875" customWidth="1"/>
  </cols>
  <sheetData>
    <row r="2" spans="1:11" ht="19.5" x14ac:dyDescent="0.3">
      <c r="A2" s="202" t="s">
        <v>0</v>
      </c>
      <c r="B2" s="202"/>
      <c r="C2" s="202"/>
      <c r="D2" s="202"/>
      <c r="E2" s="202"/>
      <c r="F2" s="202"/>
      <c r="G2" s="202"/>
    </row>
    <row r="3" spans="1:11" ht="19.5" x14ac:dyDescent="0.3">
      <c r="A3" s="175" t="s">
        <v>1</v>
      </c>
      <c r="B3" s="175"/>
      <c r="C3" s="175"/>
      <c r="D3" s="175"/>
      <c r="E3" s="175"/>
      <c r="F3" s="175"/>
      <c r="G3" s="175"/>
    </row>
    <row r="4" spans="1:11" x14ac:dyDescent="0.2">
      <c r="A4" s="203" t="s">
        <v>234</v>
      </c>
      <c r="B4" s="203"/>
      <c r="C4" s="203"/>
      <c r="D4" s="203"/>
      <c r="E4" s="203"/>
      <c r="F4" s="203"/>
      <c r="G4" s="203"/>
    </row>
    <row r="5" spans="1:11" x14ac:dyDescent="0.2">
      <c r="A5" s="176" t="s">
        <v>235</v>
      </c>
      <c r="B5" s="176"/>
      <c r="C5" s="176"/>
      <c r="D5" s="176"/>
      <c r="E5" s="176"/>
      <c r="F5" s="176"/>
      <c r="G5" s="176"/>
    </row>
    <row r="6" spans="1:11" x14ac:dyDescent="0.2">
      <c r="A6" s="176" t="s">
        <v>3</v>
      </c>
      <c r="B6" s="176"/>
      <c r="C6" s="176"/>
      <c r="D6" s="176"/>
      <c r="E6" s="176"/>
      <c r="F6" s="176"/>
      <c r="G6" s="176"/>
    </row>
    <row r="7" spans="1:11" x14ac:dyDescent="0.2">
      <c r="A7" s="204">
        <v>42794</v>
      </c>
      <c r="B7" s="204"/>
      <c r="C7" s="204"/>
      <c r="D7" s="204"/>
      <c r="E7" s="204"/>
      <c r="F7" s="204"/>
      <c r="G7" s="204"/>
    </row>
    <row r="8" spans="1:11" x14ac:dyDescent="0.2">
      <c r="A8" s="129"/>
      <c r="B8" s="129"/>
      <c r="C8" s="130"/>
    </row>
    <row r="9" spans="1:11" x14ac:dyDescent="0.2">
      <c r="A9" s="201" t="s">
        <v>4</v>
      </c>
      <c r="B9" s="205" t="s">
        <v>236</v>
      </c>
      <c r="C9" s="206" t="s">
        <v>9</v>
      </c>
      <c r="D9" s="201" t="s">
        <v>237</v>
      </c>
      <c r="E9" s="207" t="s">
        <v>12</v>
      </c>
      <c r="F9" s="201" t="s">
        <v>13</v>
      </c>
      <c r="G9" s="201" t="s">
        <v>238</v>
      </c>
      <c r="H9" s="200" t="s">
        <v>239</v>
      </c>
      <c r="I9" s="200"/>
      <c r="J9" s="200" t="s">
        <v>241</v>
      </c>
      <c r="K9" s="200"/>
    </row>
    <row r="10" spans="1:11" x14ac:dyDescent="0.2">
      <c r="A10" s="201"/>
      <c r="B10" s="205"/>
      <c r="C10" s="206"/>
      <c r="D10" s="201"/>
      <c r="E10" s="208"/>
      <c r="F10" s="201"/>
      <c r="G10" s="201"/>
      <c r="H10" s="200"/>
      <c r="I10" s="200"/>
      <c r="J10" s="200"/>
      <c r="K10" s="200"/>
    </row>
    <row r="11" spans="1:11" ht="18" x14ac:dyDescent="0.2">
      <c r="A11" s="131">
        <v>1</v>
      </c>
      <c r="B11" s="132" t="s">
        <v>240</v>
      </c>
      <c r="C11" s="133"/>
      <c r="D11" s="134"/>
      <c r="E11" s="135"/>
      <c r="F11" s="135"/>
      <c r="G11" s="135"/>
      <c r="H11" s="198"/>
      <c r="I11" s="198"/>
      <c r="J11" s="143"/>
      <c r="K11" s="143"/>
    </row>
    <row r="12" spans="1:11" x14ac:dyDescent="0.2">
      <c r="A12" s="131"/>
      <c r="B12" s="136"/>
      <c r="C12" s="137"/>
      <c r="D12" s="138"/>
      <c r="E12" s="139"/>
      <c r="F12" s="139"/>
      <c r="G12" s="139"/>
      <c r="H12" s="199"/>
      <c r="I12" s="199"/>
      <c r="J12" s="143"/>
      <c r="K12" s="143"/>
    </row>
    <row r="13" spans="1:11" x14ac:dyDescent="0.2">
      <c r="A13" s="140"/>
      <c r="B13" s="136"/>
      <c r="C13" s="137"/>
      <c r="D13" s="138"/>
      <c r="E13" s="139"/>
      <c r="F13" s="139"/>
      <c r="G13" s="139"/>
      <c r="H13" s="199"/>
      <c r="I13" s="199"/>
      <c r="J13" s="143"/>
      <c r="K13" s="143"/>
    </row>
    <row r="14" spans="1:11" x14ac:dyDescent="0.2">
      <c r="E14" s="141"/>
    </row>
  </sheetData>
  <mergeCells count="18">
    <mergeCell ref="A7:G7"/>
    <mergeCell ref="A9:A10"/>
    <mergeCell ref="B9:B10"/>
    <mergeCell ref="C9:C10"/>
    <mergeCell ref="D9:D10"/>
    <mergeCell ref="E9:E10"/>
    <mergeCell ref="G9:G10"/>
    <mergeCell ref="A2:G2"/>
    <mergeCell ref="A3:G3"/>
    <mergeCell ref="A4:G4"/>
    <mergeCell ref="A5:G5"/>
    <mergeCell ref="A6:G6"/>
    <mergeCell ref="H11:I11"/>
    <mergeCell ref="H12:I12"/>
    <mergeCell ref="H13:I13"/>
    <mergeCell ref="J9:K10"/>
    <mergeCell ref="F9:F10"/>
    <mergeCell ref="H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RENGLON 011</vt:lpstr>
      <vt:lpstr>RENGLON 022</vt:lpstr>
      <vt:lpstr>RENGLON 021</vt:lpstr>
      <vt:lpstr>RENGLON 029</vt:lpstr>
      <vt:lpstr>SUB GRUPO 18</vt:lpstr>
      <vt:lpstr>'RENGLON 011'!Área_de_impresión</vt:lpstr>
      <vt:lpstr>'RENGLON 022'!Área_de_impresión</vt:lpstr>
      <vt:lpstr>'RENGLON 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2015-07-07T16:48:34Z</cp:lastPrinted>
  <dcterms:created xsi:type="dcterms:W3CDTF">2013-11-29T23:12:09Z</dcterms:created>
  <dcterms:modified xsi:type="dcterms:W3CDTF">2017-03-13T20:16:23Z</dcterms:modified>
</cp:coreProperties>
</file>