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perez\Documents\UIP_compartida\2017\INFORMACION PUBLICA DE OFICIO\2. DEPORTE\3. MARZO\"/>
    </mc:Choice>
  </mc:AlternateContent>
  <bookViews>
    <workbookView xWindow="0" yWindow="0" windowWidth="20490" windowHeight="7755" tabRatio="754"/>
  </bookViews>
  <sheets>
    <sheet name="RENGLON 011" sheetId="1" r:id="rId1"/>
    <sheet name="RENGLON 021" sheetId="2" r:id="rId2"/>
    <sheet name="RENGLON 022" sheetId="3" r:id="rId3"/>
    <sheet name="RENGLON 029" sheetId="4" r:id="rId4"/>
    <sheet name="RENGLON 031" sheetId="5" r:id="rId5"/>
    <sheet name="SUBGRUPO 18" sheetId="6" r:id="rId6"/>
  </sheets>
  <definedNames>
    <definedName name="_xlnm._FilterDatabase" localSheetId="1" hidden="1">'RENGLON 021'!$A$9:$P$112</definedName>
    <definedName name="_xlnm._FilterDatabase" localSheetId="2" hidden="1">'RENGLON 022'!$A$10:$N$12</definedName>
    <definedName name="_xlnm._FilterDatabase" localSheetId="3" hidden="1">'RENGLON 029'!$A$9:$F$281</definedName>
    <definedName name="_xlnm._FilterDatabase" localSheetId="4" hidden="1">'RENGLON 031'!$A$9:$J$291</definedName>
    <definedName name="Excel_BuiltIn_Print_Titles_1_1">'RENGLON 011'!$1:$10</definedName>
    <definedName name="Excel_BuiltIn_Print_Titles_2_1">'RENGLON 021'!$1:$9</definedName>
    <definedName name="Excel_BuiltIn_Print_Titles_5">'RENGLON 031'!$2:$9</definedName>
    <definedName name="_xlnm.Print_Titles" localSheetId="0">'RENGLON 011'!$1:$10</definedName>
    <definedName name="_xlnm.Print_Titles" localSheetId="1">'RENGLON 021'!$1:$9</definedName>
    <definedName name="_xlnm.Print_Titles" localSheetId="2">'RENGLON 022'!$1:$10</definedName>
    <definedName name="_xlnm.Print_Titles" localSheetId="3">'RENGLON 029'!$1:$9</definedName>
    <definedName name="_xlnm.Print_Titles" localSheetId="4">'RENGLON 031'!$2:$9</definedName>
  </definedNames>
  <calcPr calcId="152511" fullCalcOnLoad="1"/>
</workbook>
</file>

<file path=xl/calcChain.xml><?xml version="1.0" encoding="utf-8"?>
<calcChain xmlns="http://schemas.openxmlformats.org/spreadsheetml/2006/main">
  <c r="P108" i="2" l="1"/>
  <c r="Q12" i="1"/>
  <c r="P65" i="2"/>
  <c r="P93" i="2"/>
  <c r="P99" i="2"/>
  <c r="J38" i="5"/>
  <c r="J88" i="5"/>
  <c r="J153" i="5"/>
  <c r="J262" i="5"/>
  <c r="J10" i="5"/>
  <c r="J64" i="5"/>
  <c r="J226" i="5"/>
  <c r="J75" i="5"/>
  <c r="J282" i="5"/>
  <c r="J172" i="5"/>
  <c r="J112" i="5"/>
  <c r="P98" i="2"/>
  <c r="P100" i="2"/>
  <c r="P94" i="2"/>
  <c r="P91" i="2"/>
  <c r="J130" i="5"/>
  <c r="J108" i="5"/>
  <c r="J171" i="5"/>
  <c r="J65" i="5"/>
  <c r="J42" i="5"/>
  <c r="J185" i="5"/>
  <c r="J111" i="5"/>
  <c r="J92" i="5"/>
  <c r="J291" i="5"/>
  <c r="F49" i="4"/>
  <c r="N102" i="2"/>
  <c r="N101" i="2"/>
  <c r="O101" i="2" s="1"/>
  <c r="N100" i="2"/>
  <c r="N99" i="2"/>
  <c r="N98" i="2"/>
  <c r="N97" i="2"/>
  <c r="N96" i="2"/>
  <c r="N95" i="2"/>
  <c r="N94" i="2"/>
  <c r="N93" i="2"/>
  <c r="O93" i="2" s="1"/>
  <c r="N92" i="2"/>
  <c r="N91" i="2"/>
  <c r="N90" i="2"/>
  <c r="N89" i="2"/>
  <c r="N88" i="2"/>
  <c r="N87" i="2"/>
  <c r="N86" i="2"/>
  <c r="N85" i="2"/>
  <c r="O85" i="2" s="1"/>
  <c r="N84" i="2"/>
  <c r="N83" i="2"/>
  <c r="N82" i="2"/>
  <c r="N81" i="2"/>
  <c r="O81" i="2" s="1"/>
  <c r="N80" i="2"/>
  <c r="N79" i="2"/>
  <c r="N78" i="2"/>
  <c r="O78" i="2" s="1"/>
  <c r="N77" i="2"/>
  <c r="N76" i="2"/>
  <c r="N75" i="2"/>
  <c r="N74" i="2"/>
  <c r="N73" i="2"/>
  <c r="N72" i="2"/>
  <c r="N71" i="2"/>
  <c r="N70" i="2"/>
  <c r="N69" i="2"/>
  <c r="N68" i="2"/>
  <c r="N67" i="2"/>
  <c r="N66" i="2"/>
  <c r="N65" i="2"/>
  <c r="O65" i="2" s="1"/>
  <c r="N64" i="2"/>
  <c r="N63" i="2"/>
  <c r="N62" i="2"/>
  <c r="N61" i="2"/>
  <c r="O61" i="2" s="1"/>
  <c r="N60" i="2"/>
  <c r="N59" i="2"/>
  <c r="N58" i="2"/>
  <c r="O58" i="2" s="1"/>
  <c r="N57" i="2"/>
  <c r="N56" i="2"/>
  <c r="N55" i="2"/>
  <c r="N54" i="2"/>
  <c r="N53" i="2"/>
  <c r="N52" i="2"/>
  <c r="N51" i="2"/>
  <c r="N50" i="2"/>
  <c r="N49" i="2"/>
  <c r="N48" i="2"/>
  <c r="N47" i="2"/>
  <c r="N46" i="2"/>
  <c r="O46" i="2" s="1"/>
  <c r="N45" i="2"/>
  <c r="O45" i="2" s="1"/>
  <c r="N44" i="2"/>
  <c r="N43" i="2"/>
  <c r="N42" i="2"/>
  <c r="N41" i="2"/>
  <c r="O41" i="2" s="1"/>
  <c r="N40" i="2"/>
  <c r="N39" i="2"/>
  <c r="N38" i="2"/>
  <c r="N37" i="2"/>
  <c r="N36" i="2"/>
  <c r="N35" i="2"/>
  <c r="N34" i="2"/>
  <c r="O34" i="2" s="1"/>
  <c r="N33" i="2"/>
  <c r="N32" i="2"/>
  <c r="N31" i="2"/>
  <c r="N30" i="2"/>
  <c r="N29" i="2"/>
  <c r="N28" i="2"/>
  <c r="N27" i="2"/>
  <c r="N26" i="2"/>
  <c r="O26" i="2" s="1"/>
  <c r="N25" i="2"/>
  <c r="N24" i="2"/>
  <c r="N23" i="2"/>
  <c r="O23" i="2" s="1"/>
  <c r="N22" i="2"/>
  <c r="N21" i="2"/>
  <c r="N20" i="2"/>
  <c r="N19" i="2"/>
  <c r="N18" i="2"/>
  <c r="N17" i="2"/>
  <c r="N16" i="2"/>
  <c r="N15" i="2"/>
  <c r="N14" i="2"/>
  <c r="N13" i="2"/>
  <c r="N12" i="2"/>
  <c r="O12" i="2" s="1"/>
  <c r="N11" i="2"/>
  <c r="N112" i="2"/>
  <c r="O112" i="2" s="1"/>
  <c r="N111" i="2"/>
  <c r="N110" i="2"/>
  <c r="N109" i="2"/>
  <c r="N108" i="2"/>
  <c r="N107" i="2"/>
  <c r="N106" i="2"/>
  <c r="N105" i="2"/>
  <c r="N104" i="2"/>
  <c r="N103" i="2"/>
  <c r="N14" i="1"/>
  <c r="N13" i="1"/>
  <c r="P13" i="1" s="1"/>
  <c r="N12" i="1"/>
  <c r="P12" i="1" s="1"/>
  <c r="N11" i="1"/>
  <c r="I146" i="5"/>
  <c r="I220" i="5"/>
  <c r="I249" i="5"/>
  <c r="I28" i="5"/>
  <c r="I273" i="5"/>
  <c r="G23" i="5"/>
  <c r="I23" i="5"/>
  <c r="G44" i="5"/>
  <c r="I44" i="5" s="1"/>
  <c r="G45" i="5"/>
  <c r="I45" i="5"/>
  <c r="G50" i="5"/>
  <c r="I50" i="5" s="1"/>
  <c r="G53" i="5"/>
  <c r="I53" i="5"/>
  <c r="G55" i="5"/>
  <c r="I55" i="5" s="1"/>
  <c r="G62" i="5"/>
  <c r="I62" i="5"/>
  <c r="G77" i="5"/>
  <c r="I77" i="5" s="1"/>
  <c r="G81" i="5"/>
  <c r="I81" i="5"/>
  <c r="G93" i="5"/>
  <c r="I93" i="5"/>
  <c r="G127" i="5"/>
  <c r="I127" i="5"/>
  <c r="G138" i="5"/>
  <c r="I138" i="5"/>
  <c r="G142" i="5"/>
  <c r="I142" i="5"/>
  <c r="G144" i="5"/>
  <c r="I144" i="5"/>
  <c r="G145" i="5"/>
  <c r="I145" i="5"/>
  <c r="G146" i="5"/>
  <c r="G147" i="5"/>
  <c r="I147" i="5" s="1"/>
  <c r="G155" i="5"/>
  <c r="I155" i="5"/>
  <c r="G159" i="5"/>
  <c r="I159" i="5" s="1"/>
  <c r="G166" i="5"/>
  <c r="I166" i="5"/>
  <c r="G168" i="5"/>
  <c r="I168" i="5" s="1"/>
  <c r="G173" i="5"/>
  <c r="I173" i="5"/>
  <c r="G182" i="5"/>
  <c r="I182" i="5" s="1"/>
  <c r="G186" i="5"/>
  <c r="I186" i="5"/>
  <c r="G188" i="5"/>
  <c r="I188" i="5" s="1"/>
  <c r="G197" i="5"/>
  <c r="I197" i="5"/>
  <c r="G199" i="5"/>
  <c r="I199" i="5" s="1"/>
  <c r="G200" i="5"/>
  <c r="I200" i="5"/>
  <c r="G202" i="5"/>
  <c r="I202" i="5" s="1"/>
  <c r="G209" i="5"/>
  <c r="I209" i="5"/>
  <c r="G217" i="5"/>
  <c r="I217" i="5" s="1"/>
  <c r="G220" i="5"/>
  <c r="G241" i="5"/>
  <c r="I241" i="5"/>
  <c r="G244" i="5"/>
  <c r="I244" i="5"/>
  <c r="G256" i="5"/>
  <c r="I256" i="5"/>
  <c r="G259" i="5"/>
  <c r="I259" i="5"/>
  <c r="G264" i="5"/>
  <c r="I264" i="5"/>
  <c r="G266" i="5"/>
  <c r="I266" i="5"/>
  <c r="G269" i="5"/>
  <c r="I269" i="5"/>
  <c r="G271" i="5"/>
  <c r="I271" i="5" s="1"/>
  <c r="G276" i="5"/>
  <c r="I276" i="5"/>
  <c r="G69" i="5"/>
  <c r="I69" i="5" s="1"/>
  <c r="G79" i="5"/>
  <c r="I79" i="5"/>
  <c r="G82" i="5"/>
  <c r="I82" i="5" s="1"/>
  <c r="G84" i="5"/>
  <c r="I84" i="5"/>
  <c r="G85" i="5"/>
  <c r="I85" i="5" s="1"/>
  <c r="G87" i="5"/>
  <c r="I87" i="5"/>
  <c r="G96" i="5"/>
  <c r="I96" i="5" s="1"/>
  <c r="G101" i="5"/>
  <c r="I101" i="5"/>
  <c r="G143" i="5"/>
  <c r="I143" i="5" s="1"/>
  <c r="G163" i="5"/>
  <c r="I163" i="5"/>
  <c r="G189" i="5"/>
  <c r="I189" i="5" s="1"/>
  <c r="G208" i="5"/>
  <c r="I208" i="5"/>
  <c r="G212" i="5"/>
  <c r="I212" i="5" s="1"/>
  <c r="G245" i="5"/>
  <c r="I245" i="5"/>
  <c r="G251" i="5"/>
  <c r="I251" i="5" s="1"/>
  <c r="G19" i="5"/>
  <c r="I19" i="5"/>
  <c r="G37" i="5"/>
  <c r="I37" i="5"/>
  <c r="G51" i="5"/>
  <c r="I51" i="5"/>
  <c r="G54" i="5"/>
  <c r="I54" i="5"/>
  <c r="G66" i="5"/>
  <c r="I66" i="5"/>
  <c r="G71" i="5"/>
  <c r="I71" i="5"/>
  <c r="G94" i="5"/>
  <c r="I94" i="5"/>
  <c r="G99" i="5"/>
  <c r="I99" i="5" s="1"/>
  <c r="G102" i="5"/>
  <c r="I102" i="5" s="1"/>
  <c r="G104" i="5"/>
  <c r="I104" i="5"/>
  <c r="G105" i="5"/>
  <c r="I105" i="5" s="1"/>
  <c r="G119" i="5"/>
  <c r="I119" i="5"/>
  <c r="G128" i="5"/>
  <c r="I128" i="5" s="1"/>
  <c r="G154" i="5"/>
  <c r="I154" i="5"/>
  <c r="G158" i="5"/>
  <c r="I158" i="5" s="1"/>
  <c r="G161" i="5"/>
  <c r="I161" i="5"/>
  <c r="G175" i="5"/>
  <c r="I175" i="5" s="1"/>
  <c r="G201" i="5"/>
  <c r="I201" i="5"/>
  <c r="G205" i="5"/>
  <c r="I205" i="5" s="1"/>
  <c r="G224" i="5"/>
  <c r="I224" i="5"/>
  <c r="G238" i="5"/>
  <c r="I238" i="5" s="1"/>
  <c r="G246" i="5"/>
  <c r="I246" i="5"/>
  <c r="G248" i="5"/>
  <c r="I248" i="5" s="1"/>
  <c r="G249" i="5"/>
  <c r="G257" i="5"/>
  <c r="I257" i="5"/>
  <c r="G258" i="5"/>
  <c r="I258" i="5"/>
  <c r="G280" i="5"/>
  <c r="I280" i="5"/>
  <c r="G285" i="5"/>
  <c r="I285" i="5"/>
  <c r="G288" i="5"/>
  <c r="I288" i="5"/>
  <c r="G16" i="5"/>
  <c r="I16" i="5"/>
  <c r="G22" i="5"/>
  <c r="I22" i="5"/>
  <c r="G32" i="5"/>
  <c r="I32" i="5"/>
  <c r="G33" i="5"/>
  <c r="I33" i="5"/>
  <c r="G34" i="5"/>
  <c r="I34" i="5"/>
  <c r="G36" i="5"/>
  <c r="I36" i="5"/>
  <c r="G41" i="5"/>
  <c r="I41" i="5"/>
  <c r="G43" i="5"/>
  <c r="I43" i="5"/>
  <c r="G48" i="5"/>
  <c r="I48" i="5"/>
  <c r="G49" i="5"/>
  <c r="I49" i="5"/>
  <c r="G52" i="5"/>
  <c r="I52" i="5"/>
  <c r="G58" i="5"/>
  <c r="I58" i="5"/>
  <c r="G59" i="5"/>
  <c r="I59" i="5"/>
  <c r="G60" i="5"/>
  <c r="I60" i="5"/>
  <c r="G61" i="5"/>
  <c r="I61" i="5"/>
  <c r="G63" i="5"/>
  <c r="I63" i="5"/>
  <c r="G68" i="5"/>
  <c r="I68" i="5"/>
  <c r="G70" i="5"/>
  <c r="I70" i="5"/>
  <c r="G72" i="5"/>
  <c r="I72" i="5" s="1"/>
  <c r="G74" i="5"/>
  <c r="I74" i="5"/>
  <c r="G78" i="5"/>
  <c r="I78" i="5" s="1"/>
  <c r="G80" i="5"/>
  <c r="I80" i="5"/>
  <c r="G86" i="5"/>
  <c r="I86" i="5" s="1"/>
  <c r="G89" i="5"/>
  <c r="I89" i="5"/>
  <c r="G95" i="5"/>
  <c r="I95" i="5" s="1"/>
  <c r="G98" i="5"/>
  <c r="I98" i="5"/>
  <c r="G106" i="5"/>
  <c r="I106" i="5" s="1"/>
  <c r="G109" i="5"/>
  <c r="I109" i="5"/>
  <c r="G113" i="5"/>
  <c r="I113" i="5" s="1"/>
  <c r="G116" i="5"/>
  <c r="I116" i="5"/>
  <c r="G118" i="5"/>
  <c r="I118" i="5" s="1"/>
  <c r="G120" i="5"/>
  <c r="I120" i="5"/>
  <c r="G126" i="5"/>
  <c r="I126" i="5" s="1"/>
  <c r="G129" i="5"/>
  <c r="I129" i="5"/>
  <c r="G131" i="5"/>
  <c r="I131" i="5" s="1"/>
  <c r="G135" i="5"/>
  <c r="I135" i="5"/>
  <c r="G136" i="5"/>
  <c r="I136" i="5" s="1"/>
  <c r="G137" i="5"/>
  <c r="I137" i="5"/>
  <c r="G141" i="5"/>
  <c r="I141" i="5" s="1"/>
  <c r="G148" i="5"/>
  <c r="I148" i="5"/>
  <c r="G149" i="5"/>
  <c r="I149" i="5" s="1"/>
  <c r="G150" i="5"/>
  <c r="I150" i="5"/>
  <c r="G157" i="5"/>
  <c r="I157" i="5" s="1"/>
  <c r="G162" i="5"/>
  <c r="I162" i="5"/>
  <c r="G164" i="5"/>
  <c r="I164" i="5"/>
  <c r="G165" i="5"/>
  <c r="I165" i="5"/>
  <c r="G169" i="5"/>
  <c r="I169" i="5"/>
  <c r="G178" i="5"/>
  <c r="I178" i="5"/>
  <c r="G181" i="5"/>
  <c r="I181" i="5"/>
  <c r="G190" i="5"/>
  <c r="I190" i="5"/>
  <c r="G191" i="5"/>
  <c r="I191" i="5"/>
  <c r="G203" i="5"/>
  <c r="I203" i="5"/>
  <c r="G211" i="5"/>
  <c r="I211" i="5"/>
  <c r="G213" i="5"/>
  <c r="I213" i="5"/>
  <c r="G215" i="5"/>
  <c r="I215" i="5"/>
  <c r="G218" i="5"/>
  <c r="I218" i="5"/>
  <c r="G221" i="5"/>
  <c r="I221" i="5"/>
  <c r="G222" i="5"/>
  <c r="I222" i="5"/>
  <c r="G225" i="5"/>
  <c r="I225" i="5" s="1"/>
  <c r="G227" i="5"/>
  <c r="I227" i="5" s="1"/>
  <c r="G228" i="5"/>
  <c r="I228" i="5"/>
  <c r="G229" i="5"/>
  <c r="I229" i="5" s="1"/>
  <c r="G234" i="5"/>
  <c r="I234" i="5"/>
  <c r="G237" i="5"/>
  <c r="I237" i="5" s="1"/>
  <c r="G242" i="5"/>
  <c r="I242" i="5"/>
  <c r="G243" i="5"/>
  <c r="I243" i="5" s="1"/>
  <c r="G247" i="5"/>
  <c r="I247" i="5"/>
  <c r="G252" i="5"/>
  <c r="I252" i="5" s="1"/>
  <c r="G260" i="5"/>
  <c r="I260" i="5"/>
  <c r="G265" i="5"/>
  <c r="I265" i="5" s="1"/>
  <c r="G267" i="5"/>
  <c r="I267" i="5"/>
  <c r="G274" i="5"/>
  <c r="I274" i="5" s="1"/>
  <c r="G275" i="5"/>
  <c r="I275" i="5"/>
  <c r="G281" i="5"/>
  <c r="I281" i="5" s="1"/>
  <c r="G286" i="5"/>
  <c r="I286" i="5"/>
  <c r="G289" i="5"/>
  <c r="I289" i="5" s="1"/>
  <c r="G290" i="5"/>
  <c r="I290" i="5"/>
  <c r="G231" i="5"/>
  <c r="I231" i="5" s="1"/>
  <c r="G283" i="5"/>
  <c r="I283" i="5"/>
  <c r="G30" i="5"/>
  <c r="I30" i="5" s="1"/>
  <c r="G90" i="5"/>
  <c r="I90" i="5"/>
  <c r="G24" i="5"/>
  <c r="I24" i="5" s="1"/>
  <c r="G28" i="5"/>
  <c r="G198" i="5"/>
  <c r="I198" i="5"/>
  <c r="G167" i="5"/>
  <c r="I167" i="5"/>
  <c r="G291" i="5"/>
  <c r="I291" i="5"/>
  <c r="G152" i="5"/>
  <c r="I152" i="5"/>
  <c r="G17" i="5"/>
  <c r="I17" i="5"/>
  <c r="G103" i="5"/>
  <c r="I103" i="5"/>
  <c r="G14" i="5"/>
  <c r="I14" i="5"/>
  <c r="G115" i="5"/>
  <c r="I115" i="5"/>
  <c r="G140" i="5"/>
  <c r="I140" i="5"/>
  <c r="G230" i="5"/>
  <c r="I230" i="5"/>
  <c r="G10" i="5"/>
  <c r="I10" i="5"/>
  <c r="G27" i="5"/>
  <c r="I27" i="5"/>
  <c r="G57" i="5"/>
  <c r="I57" i="5"/>
  <c r="G108" i="5"/>
  <c r="I108" i="5"/>
  <c r="G26" i="5"/>
  <c r="I26" i="5"/>
  <c r="G42" i="5"/>
  <c r="I42" i="5"/>
  <c r="G76" i="5"/>
  <c r="I76" i="5"/>
  <c r="G133" i="5"/>
  <c r="I133" i="5"/>
  <c r="G232" i="5"/>
  <c r="I232" i="5"/>
  <c r="G29" i="5"/>
  <c r="I29" i="5"/>
  <c r="G91" i="5"/>
  <c r="I91" i="5"/>
  <c r="G156" i="5"/>
  <c r="I156" i="5"/>
  <c r="G268" i="5"/>
  <c r="I268" i="5"/>
  <c r="G123" i="5"/>
  <c r="I123" i="5" s="1"/>
  <c r="G92" i="5"/>
  <c r="I92" i="5"/>
  <c r="G25" i="5"/>
  <c r="I25" i="5" s="1"/>
  <c r="G193" i="5"/>
  <c r="I193" i="5"/>
  <c r="G214" i="5"/>
  <c r="I214" i="5" s="1"/>
  <c r="G170" i="5"/>
  <c r="I170" i="5"/>
  <c r="G174" i="5"/>
  <c r="I174" i="5" s="1"/>
  <c r="G35" i="5"/>
  <c r="I35" i="5"/>
  <c r="G73" i="5"/>
  <c r="I73" i="5" s="1"/>
  <c r="G139" i="5"/>
  <c r="I139" i="5"/>
  <c r="G40" i="5"/>
  <c r="I40" i="5" s="1"/>
  <c r="G47" i="5"/>
  <c r="I47" i="5"/>
  <c r="G112" i="5"/>
  <c r="I112" i="5" s="1"/>
  <c r="G20" i="5"/>
  <c r="I20" i="5"/>
  <c r="G75" i="5"/>
  <c r="I75" i="5" s="1"/>
  <c r="G177" i="5"/>
  <c r="I177" i="5"/>
  <c r="G180" i="5"/>
  <c r="I180" i="5" s="1"/>
  <c r="G282" i="5"/>
  <c r="I282" i="5"/>
  <c r="G185" i="5"/>
  <c r="I185" i="5"/>
  <c r="G226" i="5"/>
  <c r="I226" i="5"/>
  <c r="G250" i="5"/>
  <c r="I250" i="5"/>
  <c r="G254" i="5"/>
  <c r="I254" i="5"/>
  <c r="G236" i="5"/>
  <c r="I236" i="5"/>
  <c r="G134" i="5"/>
  <c r="I134" i="5"/>
  <c r="G192" i="5"/>
  <c r="I192" i="5"/>
  <c r="G239" i="5"/>
  <c r="I239" i="5"/>
  <c r="G263" i="5"/>
  <c r="I263" i="5"/>
  <c r="G272" i="5"/>
  <c r="I272" i="5"/>
  <c r="G277" i="5"/>
  <c r="I277" i="5"/>
  <c r="G117" i="5"/>
  <c r="I117" i="5"/>
  <c r="G56" i="5"/>
  <c r="I56" i="5"/>
  <c r="G67" i="5"/>
  <c r="I67" i="5"/>
  <c r="G194" i="5"/>
  <c r="I194" i="5"/>
  <c r="G261" i="5"/>
  <c r="I261" i="5"/>
  <c r="G11" i="5"/>
  <c r="I11" i="5"/>
  <c r="G13" i="5"/>
  <c r="I13" i="5"/>
  <c r="G18" i="5"/>
  <c r="I18" i="5"/>
  <c r="G31" i="5"/>
  <c r="I31" i="5"/>
  <c r="G39" i="5"/>
  <c r="I39" i="5"/>
  <c r="G64" i="5"/>
  <c r="I64" i="5"/>
  <c r="G83" i="5"/>
  <c r="I83" i="5" s="1"/>
  <c r="G107" i="5"/>
  <c r="I107" i="5" s="1"/>
  <c r="G110" i="5"/>
  <c r="I110" i="5"/>
  <c r="G111" i="5"/>
  <c r="I111" i="5" s="1"/>
  <c r="G114" i="5"/>
  <c r="I114" i="5"/>
  <c r="G121" i="5"/>
  <c r="I121" i="5" s="1"/>
  <c r="G122" i="5"/>
  <c r="I122" i="5"/>
  <c r="G124" i="5"/>
  <c r="I124" i="5" s="1"/>
  <c r="G125" i="5"/>
  <c r="I125" i="5"/>
  <c r="G132" i="5"/>
  <c r="I132" i="5" s="1"/>
  <c r="G160" i="5"/>
  <c r="I160" i="5"/>
  <c r="G183" i="5"/>
  <c r="I183" i="5" s="1"/>
  <c r="G184" i="5"/>
  <c r="I184" i="5"/>
  <c r="G195" i="5"/>
  <c r="I195" i="5" s="1"/>
  <c r="G204" i="5"/>
  <c r="I204" i="5"/>
  <c r="G206" i="5"/>
  <c r="I206" i="5" s="1"/>
  <c r="G207" i="5"/>
  <c r="I207" i="5"/>
  <c r="G216" i="5"/>
  <c r="I216" i="5" s="1"/>
  <c r="G219" i="5"/>
  <c r="I219" i="5"/>
  <c r="G223" i="5"/>
  <c r="I223" i="5" s="1"/>
  <c r="G233" i="5"/>
  <c r="I233" i="5"/>
  <c r="G240" i="5"/>
  <c r="I240" i="5" s="1"/>
  <c r="G255" i="5"/>
  <c r="I255" i="5"/>
  <c r="G270" i="5"/>
  <c r="I270" i="5" s="1"/>
  <c r="G273" i="5"/>
  <c r="G278" i="5"/>
  <c r="I278" i="5"/>
  <c r="G279" i="5"/>
  <c r="I279" i="5"/>
  <c r="G284" i="5"/>
  <c r="I284" i="5"/>
  <c r="G287" i="5"/>
  <c r="I287" i="5"/>
  <c r="G46" i="5"/>
  <c r="I46" i="5"/>
  <c r="G179" i="5"/>
  <c r="I179" i="5"/>
  <c r="G187" i="5"/>
  <c r="I187" i="5"/>
  <c r="G196" i="5"/>
  <c r="I196" i="5"/>
  <c r="G262" i="5"/>
  <c r="I262" i="5"/>
  <c r="G38" i="5"/>
  <c r="I38" i="5"/>
  <c r="G65" i="5"/>
  <c r="I65" i="5"/>
  <c r="G88" i="5"/>
  <c r="I88" i="5"/>
  <c r="G97" i="5"/>
  <c r="I97" i="5"/>
  <c r="G100" i="5"/>
  <c r="I100" i="5"/>
  <c r="G130" i="5"/>
  <c r="I130" i="5"/>
  <c r="G153" i="5"/>
  <c r="I153" i="5" s="1"/>
  <c r="G171" i="5"/>
  <c r="I171" i="5"/>
  <c r="G172" i="5"/>
  <c r="I172" i="5" s="1"/>
  <c r="G210" i="5"/>
  <c r="I210" i="5"/>
  <c r="G235" i="5"/>
  <c r="I235" i="5" s="1"/>
  <c r="G253" i="5"/>
  <c r="I253" i="5"/>
  <c r="G15" i="5"/>
  <c r="I15" i="5" s="1"/>
  <c r="G176" i="5"/>
  <c r="I176" i="5"/>
  <c r="G151" i="5"/>
  <c r="I151" i="5" s="1"/>
  <c r="G21" i="5"/>
  <c r="I21" i="5"/>
  <c r="G12" i="5"/>
  <c r="I12" i="5" s="1"/>
  <c r="N114" i="2"/>
  <c r="N113" i="2"/>
  <c r="O113" i="2"/>
  <c r="H114" i="2"/>
  <c r="O114" i="2"/>
  <c r="H66" i="2"/>
  <c r="O66" i="2" s="1"/>
  <c r="P14" i="1"/>
  <c r="P11" i="1"/>
  <c r="A6" i="5"/>
  <c r="A6" i="6" s="1"/>
  <c r="A6" i="4"/>
  <c r="A6" i="3"/>
  <c r="A6" i="2"/>
  <c r="N10" i="2"/>
  <c r="O10" i="2"/>
  <c r="J12" i="3"/>
  <c r="M12" i="3" s="1"/>
  <c r="J11" i="3"/>
  <c r="M11" i="3"/>
  <c r="H11" i="2"/>
  <c r="O11" i="2" s="1"/>
  <c r="H12" i="2"/>
  <c r="H13" i="2"/>
  <c r="H14" i="2"/>
  <c r="O14" i="2" s="1"/>
  <c r="H15" i="2"/>
  <c r="O15" i="2" s="1"/>
  <c r="H16" i="2"/>
  <c r="H17" i="2"/>
  <c r="O17" i="2" s="1"/>
  <c r="H18" i="2"/>
  <c r="O18" i="2" s="1"/>
  <c r="H19" i="2"/>
  <c r="O19" i="2" s="1"/>
  <c r="H20" i="2"/>
  <c r="H21" i="2"/>
  <c r="H22" i="2"/>
  <c r="O22" i="2" s="1"/>
  <c r="H23" i="2"/>
  <c r="H24" i="2"/>
  <c r="O24" i="2" s="1"/>
  <c r="H25" i="2"/>
  <c r="O25" i="2" s="1"/>
  <c r="H26" i="2"/>
  <c r="H27" i="2"/>
  <c r="O27" i="2"/>
  <c r="H28" i="2"/>
  <c r="O28" i="2" s="1"/>
  <c r="H29" i="2"/>
  <c r="H30" i="2"/>
  <c r="O30" i="2" s="1"/>
  <c r="H31" i="2"/>
  <c r="H32" i="2"/>
  <c r="O32" i="2" s="1"/>
  <c r="H33" i="2"/>
  <c r="O33" i="2" s="1"/>
  <c r="H34" i="2"/>
  <c r="H35" i="2"/>
  <c r="O35" i="2" s="1"/>
  <c r="H36" i="2"/>
  <c r="O36" i="2" s="1"/>
  <c r="H37" i="2"/>
  <c r="O37" i="2" s="1"/>
  <c r="H38" i="2"/>
  <c r="O38" i="2" s="1"/>
  <c r="H39" i="2"/>
  <c r="H40" i="2"/>
  <c r="H41" i="2"/>
  <c r="H42" i="2"/>
  <c r="O42" i="2" s="1"/>
  <c r="H43" i="2"/>
  <c r="O43" i="2"/>
  <c r="H44" i="2"/>
  <c r="O44" i="2" s="1"/>
  <c r="H45" i="2"/>
  <c r="H46" i="2"/>
  <c r="H47" i="2"/>
  <c r="O47" i="2"/>
  <c r="H48" i="2"/>
  <c r="H49" i="2"/>
  <c r="H50" i="2"/>
  <c r="H51" i="2"/>
  <c r="O51" i="2" s="1"/>
  <c r="H52" i="2"/>
  <c r="O52" i="2"/>
  <c r="H53" i="2"/>
  <c r="O53" i="2" s="1"/>
  <c r="H54" i="2"/>
  <c r="H55" i="2"/>
  <c r="H56" i="2"/>
  <c r="O56" i="2"/>
  <c r="H57" i="2"/>
  <c r="H58" i="2"/>
  <c r="H59" i="2"/>
  <c r="O59" i="2"/>
  <c r="H60" i="2"/>
  <c r="O60" i="2"/>
  <c r="H61" i="2"/>
  <c r="H62" i="2"/>
  <c r="O62" i="2" s="1"/>
  <c r="H63" i="2"/>
  <c r="O63" i="2" s="1"/>
  <c r="H64" i="2"/>
  <c r="O64" i="2"/>
  <c r="H65" i="2"/>
  <c r="H67" i="2"/>
  <c r="O67" i="2"/>
  <c r="H68" i="2"/>
  <c r="O68" i="2" s="1"/>
  <c r="H69" i="2"/>
  <c r="O69" i="2" s="1"/>
  <c r="H70" i="2"/>
  <c r="H71" i="2"/>
  <c r="O71" i="2" s="1"/>
  <c r="H72" i="2"/>
  <c r="O72" i="2"/>
  <c r="H73" i="2"/>
  <c r="O73" i="2" s="1"/>
  <c r="H74" i="2"/>
  <c r="H75" i="2"/>
  <c r="O75" i="2"/>
  <c r="H76" i="2"/>
  <c r="O76" i="2" s="1"/>
  <c r="H77" i="2"/>
  <c r="O77" i="2" s="1"/>
  <c r="H78" i="2"/>
  <c r="H79" i="2"/>
  <c r="H80" i="2"/>
  <c r="O80" i="2" s="1"/>
  <c r="H81" i="2"/>
  <c r="H82" i="2"/>
  <c r="O82" i="2" s="1"/>
  <c r="H83" i="2"/>
  <c r="O83" i="2"/>
  <c r="H84" i="2"/>
  <c r="O84" i="2"/>
  <c r="H85" i="2"/>
  <c r="H86" i="2"/>
  <c r="H87" i="2"/>
  <c r="H88" i="2"/>
  <c r="O88" i="2"/>
  <c r="H89" i="2"/>
  <c r="O89" i="2" s="1"/>
  <c r="H90" i="2"/>
  <c r="O90" i="2" s="1"/>
  <c r="H91" i="2"/>
  <c r="O91" i="2"/>
  <c r="H92" i="2"/>
  <c r="O92" i="2" s="1"/>
  <c r="H93" i="2"/>
  <c r="H94" i="2"/>
  <c r="O94" i="2" s="1"/>
  <c r="H95" i="2"/>
  <c r="H96" i="2"/>
  <c r="H97" i="2"/>
  <c r="H98" i="2"/>
  <c r="O98" i="2" s="1"/>
  <c r="H99" i="2"/>
  <c r="O99" i="2"/>
  <c r="H100" i="2"/>
  <c r="O100" i="2" s="1"/>
  <c r="H101" i="2"/>
  <c r="H102" i="2"/>
  <c r="O102" i="2"/>
  <c r="H103" i="2"/>
  <c r="H104" i="2"/>
  <c r="O104" i="2" s="1"/>
  <c r="H105" i="2"/>
  <c r="O105" i="2" s="1"/>
  <c r="H106" i="2"/>
  <c r="O106" i="2" s="1"/>
  <c r="H107" i="2"/>
  <c r="O107" i="2"/>
  <c r="H108" i="2"/>
  <c r="O108" i="2" s="1"/>
  <c r="H109" i="2"/>
  <c r="O109" i="2"/>
  <c r="H110" i="2"/>
  <c r="O110" i="2" s="1"/>
  <c r="H111" i="2"/>
  <c r="O111" i="2"/>
  <c r="H112" i="2"/>
  <c r="O103" i="2"/>
  <c r="O55" i="2"/>
  <c r="O95" i="2"/>
  <c r="O20" i="2"/>
  <c r="O21" i="2"/>
  <c r="O54" i="2"/>
  <c r="O13" i="2"/>
  <c r="O87" i="2"/>
  <c r="O79" i="2"/>
  <c r="O86" i="2"/>
  <c r="O70" i="2"/>
  <c r="O39" i="2"/>
  <c r="O97" i="2"/>
  <c r="O57" i="2"/>
  <c r="O48" i="2"/>
  <c r="O74" i="2"/>
  <c r="O96" i="2"/>
  <c r="O16" i="2"/>
  <c r="O40" i="2"/>
  <c r="O31" i="2"/>
  <c r="O29" i="2"/>
  <c r="O50" i="2"/>
  <c r="O49" i="2"/>
</calcChain>
</file>

<file path=xl/sharedStrings.xml><?xml version="1.0" encoding="utf-8"?>
<sst xmlns="http://schemas.openxmlformats.org/spreadsheetml/2006/main" count="1450" uniqueCount="792">
  <si>
    <t>MINISTERIO DE CULTURA Y DEPORTES</t>
  </si>
  <si>
    <t>UNIDAD DE INFORMACION PUBLICA</t>
  </si>
  <si>
    <t>RENGLON 011</t>
  </si>
  <si>
    <t>No.</t>
  </si>
  <si>
    <t>SALARIO</t>
  </si>
  <si>
    <t>TOTAL</t>
  </si>
  <si>
    <t>Bono MCD</t>
  </si>
  <si>
    <t>BOSA</t>
  </si>
  <si>
    <t>BOSIN</t>
  </si>
  <si>
    <t>66-2000</t>
  </si>
  <si>
    <t>RENGLON 021</t>
  </si>
  <si>
    <t>RENGLON 022</t>
  </si>
  <si>
    <t>RENGLON 029</t>
  </si>
  <si>
    <t>RENGLON 031</t>
  </si>
  <si>
    <t>JARDINERO II</t>
  </si>
  <si>
    <t>DIRECCION GENERAL DEL DEPORTE Y LA RECREACION</t>
  </si>
  <si>
    <t>CONSERJE</t>
  </si>
  <si>
    <t>TALLERISTA</t>
  </si>
  <si>
    <t>APELLIDOS Y NOMBRES</t>
  </si>
  <si>
    <t>CARGO</t>
  </si>
  <si>
    <t>SALARIO BASE</t>
  </si>
  <si>
    <t>Complemento Salarial</t>
  </si>
  <si>
    <t>Bono Profesional</t>
  </si>
  <si>
    <t>Bono de Antigüedad</t>
  </si>
  <si>
    <t>NUMERAL 4 ARTICULO 10</t>
  </si>
  <si>
    <t>LÍQUIDO</t>
  </si>
  <si>
    <t>Monto Viáticos</t>
  </si>
  <si>
    <t>TOTAL DE DESCUENTOS</t>
  </si>
  <si>
    <t>Complemento Personal</t>
  </si>
  <si>
    <t>SUB GRUPO 18</t>
  </si>
  <si>
    <t xml:space="preserve">  </t>
  </si>
  <si>
    <t>FREDY ANTONIO FIGUEROA GALVEZ</t>
  </si>
  <si>
    <t>DANIEL RICARDO OLIVA RUANO</t>
  </si>
  <si>
    <t>MIRNA IRASEMA SILIEZAR TELLO DE JOM</t>
  </si>
  <si>
    <t>LUIS RODOLFO ESCOBAR DUARTE</t>
  </si>
  <si>
    <t>ANGEL REYNABEL TUYUC XOCOP</t>
  </si>
  <si>
    <t>ERIKA MARIZOL ARGUETA MOLINA</t>
  </si>
  <si>
    <t>ASTRID LISSETTE SALAZAR SALAZAR</t>
  </si>
  <si>
    <t>EDGAR DAGOBERTO ROMERO CARRANZA</t>
  </si>
  <si>
    <t>ELIER ADEMIR BARRERA VALENZUELA</t>
  </si>
  <si>
    <t>NORA LIZET PEÑA AGUILAR</t>
  </si>
  <si>
    <t>PETRONILA BOROR SUBUYUJ</t>
  </si>
  <si>
    <t>MARCELINO CABRERA JUAREZ</t>
  </si>
  <si>
    <t>LUIS EDUARDO RIOS MUÑOZ</t>
  </si>
  <si>
    <t>MONICA JUDITH ORTIZ SAGASTUME</t>
  </si>
  <si>
    <t>ELSA BERNARDA OROZCO FUENTES</t>
  </si>
  <si>
    <t>ANA ISABEL BOBADILLA BARRIENTOS</t>
  </si>
  <si>
    <t>CARLOS RODOLFO OROZCO BETANCOURTH</t>
  </si>
  <si>
    <t>LIDIA ELIZABETH AZURDIA ARRIAGA</t>
  </si>
  <si>
    <t>ERICK ROBERTO MIRANDA CHONAY</t>
  </si>
  <si>
    <t>OLGA MARINA PAZ DE GALINDO</t>
  </si>
  <si>
    <t>ESLY MERCEDES FIGUEROA VILLEDA DE LOBOS</t>
  </si>
  <si>
    <t>FELIX ALFONSO MACDONALD SARMIENTO</t>
  </si>
  <si>
    <t>GERSON DANIEL RAMOS CASTILLO</t>
  </si>
  <si>
    <t>JAIRO ORLANDO IXTAMALIC SOCOREC</t>
  </si>
  <si>
    <t>MARLON HIRALDO WINTER ZAMORA</t>
  </si>
  <si>
    <t>ELDER MANUEL ACEYTUNO TERCERO</t>
  </si>
  <si>
    <t>ERWIN CRISTOBAL MULUL CASTRO</t>
  </si>
  <si>
    <t>GUSTAVO FEDERICO CIFUENTES CASTELLANOS</t>
  </si>
  <si>
    <t>DORA LILIANA RODRIGUEZ ALBUREZ</t>
  </si>
  <si>
    <t>EDWIN DANIEL VILLELA ORELLANA</t>
  </si>
  <si>
    <t>MONTO VIATICOS</t>
  </si>
  <si>
    <t>ESTEBAN GILBERTO MONTERROSO ESCOBAR</t>
  </si>
  <si>
    <t>ANGEL GIOVANNI FLORES JAURIA</t>
  </si>
  <si>
    <t>SERGIO ABELARDO CHINCHILLA PALALA</t>
  </si>
  <si>
    <t>CAREN ESCARLETH GUEVARA AVENDAÑO</t>
  </si>
  <si>
    <t>BRYAM ARMANDO ARROYO LIMA</t>
  </si>
  <si>
    <t>NERY ROBERTO BARRERA PAIZ</t>
  </si>
  <si>
    <t>NIDIA NINNETTE SALGUERO ALVAREZ</t>
  </si>
  <si>
    <t>MIGUEL ANGEL MAYEN LOPEZ</t>
  </si>
  <si>
    <t>SERGIO ESTUARDO IBOY GATICA</t>
  </si>
  <si>
    <t>VILMA ARACELY LOPEZ MONTERROSO</t>
  </si>
  <si>
    <t>ALBAÑIL V</t>
  </si>
  <si>
    <t>HERRERO IV</t>
  </si>
  <si>
    <t>LUIS PEDRO JIMENEZ PINEDA</t>
  </si>
  <si>
    <t>CARLOS LEONEL AGUILAR SANTA CRUZ</t>
  </si>
  <si>
    <t>Gastos de Reperesentación</t>
  </si>
  <si>
    <t>ABNER ISAAC ESTRADA ORTEGA</t>
  </si>
  <si>
    <t>WALTER EDUARDO FUENTES YAT</t>
  </si>
  <si>
    <t>MARIO RENE GONZALEZ ARRIOLA</t>
  </si>
  <si>
    <t>MARCO TULIO ASPUAC CASTELLANOS</t>
  </si>
  <si>
    <t>SAYRA VIVIANA JACINTO PORTILLO DE TOCAY</t>
  </si>
  <si>
    <t>ARACELLY DEL SOCORRO QUIROZ MEDINA</t>
  </si>
  <si>
    <t>MARCO ANTONIO DIAZ MENDEZ</t>
  </si>
  <si>
    <t>ALEJANDRO PORFIRIO PEREZ MARTINEZ</t>
  </si>
  <si>
    <t>MARIO ARTURO RUANO CALLEJAS</t>
  </si>
  <si>
    <t>BONOS Y OTRAS REMUNERACIONES</t>
  </si>
  <si>
    <t>TOTAL DE DECUENTOS</t>
  </si>
  <si>
    <t>CECILIO XITUMUL TZUL</t>
  </si>
  <si>
    <t>ANA CAROLINA MORALES FUENTES</t>
  </si>
  <si>
    <t>ROGER ALBERTO LEMUS MALDONADO</t>
  </si>
  <si>
    <t>LUIS VITELIO RODRIGUEZ AROCHE</t>
  </si>
  <si>
    <t>CARLOS ENRIQUE TOT CHUB</t>
  </si>
  <si>
    <t>NOMBRES Y APELLIDOS</t>
  </si>
  <si>
    <t>SERGIO ALEJANDRO SERRANO COLINDRES</t>
  </si>
  <si>
    <t>VICTOR ALFONSO ESTEBAN FRANCISCO</t>
  </si>
  <si>
    <t>BLANCA MARILU MAYORGA JIMENEZ</t>
  </si>
  <si>
    <t>CARLOS ENRIQUE GRAMAJO CABRERA</t>
  </si>
  <si>
    <t>MIRIAM JUDITH SOSA SUAZO</t>
  </si>
  <si>
    <t>MENSAJERO II</t>
  </si>
  <si>
    <t>LUIS GUSTAVO ROSALES MORAN</t>
  </si>
  <si>
    <t>YOSELIN KARINA GASPAR TZALAM</t>
  </si>
  <si>
    <t>MONICA AMABILIA MENDIZABAL ACEVEDO</t>
  </si>
  <si>
    <t>WALTER AROLDO ALECIO SOSA</t>
  </si>
  <si>
    <t xml:space="preserve">CONSERJE </t>
  </si>
  <si>
    <t xml:space="preserve">PINTOR I </t>
  </si>
  <si>
    <t xml:space="preserve">MENSAJERO II </t>
  </si>
  <si>
    <t>HELEN ARELI ASENCIO FLORES</t>
  </si>
  <si>
    <t>REBECA BALBINA ESCOBAR CASTILLO</t>
  </si>
  <si>
    <t>CLAUDIA ROXANA ARANA ORTIZ</t>
  </si>
  <si>
    <t>MIRNA LETICIA ROSA Y ROSA</t>
  </si>
  <si>
    <t xml:space="preserve">AUXILIAR DE BODEGA </t>
  </si>
  <si>
    <t xml:space="preserve"> TOTAL DE DESCUENTOS</t>
  </si>
  <si>
    <t>ERICK ARMANDO DE LA ROSA NORIEGA</t>
  </si>
  <si>
    <t>PROFESIONALES</t>
  </si>
  <si>
    <t xml:space="preserve">FRANCISCA MARISOL VALENZUELA MANSILLA DE MADRID </t>
  </si>
  <si>
    <t>MILDRED ENEYDA CANEL OSORIO</t>
  </si>
  <si>
    <t>RAFAELA CANEL CULAJAY</t>
  </si>
  <si>
    <t>RIGOBERTO MA CASTILLO</t>
  </si>
  <si>
    <t>MARIO FERNANDO INTERIANO SANDOVAL</t>
  </si>
  <si>
    <t>ELVIRA COC CAAL</t>
  </si>
  <si>
    <t>SONIA NINETH CASTELLANOS MONZON DE HURTARTE</t>
  </si>
  <si>
    <t xml:space="preserve">SALVADOR PEREZ DEL CID </t>
  </si>
  <si>
    <t>JUAN FRANCISCO MORALES FLORES</t>
  </si>
  <si>
    <t>MYNOR STEVEN ORDOÑEZ GOMEZ</t>
  </si>
  <si>
    <t>CARLOS LEONEL CAMPOSECO CARRERA</t>
  </si>
  <si>
    <t>PIETRO ESTUARDO ZEA LOBOS</t>
  </si>
  <si>
    <t>PABLO ROBERTO ABRIL NORIEGA</t>
  </si>
  <si>
    <t>DORA MIRTALA DONADO MENDOZA DE MANCIA</t>
  </si>
  <si>
    <t>ROSA CONSUELO MORATAYA DE OCHOA</t>
  </si>
  <si>
    <t>MARCO VINICIO RIVERA CANEK</t>
  </si>
  <si>
    <t xml:space="preserve">BLANCA ROSA AMADO FERGUSSON </t>
  </si>
  <si>
    <t>REINA MAELY CORADO Y CORADO</t>
  </si>
  <si>
    <t>RICHARD ANTHONY MURALLES DIAZ</t>
  </si>
  <si>
    <t xml:space="preserve">KAREN LYSBETH REYES SANDOVAL </t>
  </si>
  <si>
    <t>OLIVIA ESPAÑA GALLARDO</t>
  </si>
  <si>
    <t>HUGO ROLANDO CHOC SALAM</t>
  </si>
  <si>
    <t>GLORIA PATRICIA REYES ROSALES</t>
  </si>
  <si>
    <t>MIRIAM ANDREA VALDEZ TRUJILLO</t>
  </si>
  <si>
    <t>BRANDON RAPHAEL ENRIQUEZ ROMERO</t>
  </si>
  <si>
    <t>BLANCA ELIZABETH HIGUEROS AGUILAR</t>
  </si>
  <si>
    <t>ANA LISSETTE ABRIL VALENCIA</t>
  </si>
  <si>
    <t xml:space="preserve">AURA GABRIELA LOPEZ CASTILLO </t>
  </si>
  <si>
    <t>AURELIA CHOCOJ POP</t>
  </si>
  <si>
    <t>ELIDA MEDRANO MUÑOZ DE CHAVARRIA</t>
  </si>
  <si>
    <t xml:space="preserve">GERSON ISAAC ARRIAZA PRADO </t>
  </si>
  <si>
    <t>GUILLERMO PEDRO MENDOZA MENDOZA</t>
  </si>
  <si>
    <t>INGRID YESENIA CAMEY ORDOÑEZ</t>
  </si>
  <si>
    <t>IRIS CAROLINA COJ SANIC</t>
  </si>
  <si>
    <t>JUAN FRANCISCO CASTRO</t>
  </si>
  <si>
    <t>MARA NOEMY CORTEZ MOLINA</t>
  </si>
  <si>
    <t>RODOLFO ESTUARDO IBAÑEZ CABRERA</t>
  </si>
  <si>
    <t>SALVADOR ALVARADO GALIEGO</t>
  </si>
  <si>
    <t>FARAON MALDONADO ESTRADA</t>
  </si>
  <si>
    <t>WENDY IVON QUIÑONEZ MACHORRO</t>
  </si>
  <si>
    <t xml:space="preserve">BRAYAN EXEQUIEL PELLECER ARRIAZA </t>
  </si>
  <si>
    <t xml:space="preserve">BYRON ESTUARDO COLINDRES SANTOS </t>
  </si>
  <si>
    <t>CESAR AUGUSTO CASTILLO MOLINA</t>
  </si>
  <si>
    <t xml:space="preserve">CLAUDIA ABIGAIL VILLALTA ROSALES </t>
  </si>
  <si>
    <t xml:space="preserve">CLAUDIA AZUCENA MELGAR CABRERA </t>
  </si>
  <si>
    <t xml:space="preserve">DANILO DANIEL CLAROS MONROY </t>
  </si>
  <si>
    <t xml:space="preserve">EDGAR FERNANDO POP TIUL </t>
  </si>
  <si>
    <t>ERVIN EDUARDO SEGURA PINEDA</t>
  </si>
  <si>
    <t xml:space="preserve">HOSBIN OZIEL POLANCO SOTO </t>
  </si>
  <si>
    <t>ILDA RAQUEL CASTILLO DIAZ DE GARCIA</t>
  </si>
  <si>
    <t>JACKELIN PAOLA PEREZ ESTRADA</t>
  </si>
  <si>
    <t>JOSELYN NOHEMI ROMPICH CABRERA</t>
  </si>
  <si>
    <t xml:space="preserve">JOSSELYN ROXANA TANCHEZ MORAN </t>
  </si>
  <si>
    <t xml:space="preserve">JOSUE ALEXANDER CONOZ SET </t>
  </si>
  <si>
    <t>JUAN CARLOS VARGAS IBOY</t>
  </si>
  <si>
    <t xml:space="preserve">KEVIN ALEJANDRO HERRERA ZAVALA </t>
  </si>
  <si>
    <t>KEVIN ARMAND ROJAS SANTA CRUZ</t>
  </si>
  <si>
    <t xml:space="preserve">KIMBERLIM YUNIXA ARCHILA DEL CID </t>
  </si>
  <si>
    <t xml:space="preserve">KIMBERLY PAOLA DE LA CRUZ ALBIZURES </t>
  </si>
  <si>
    <t>MAIDRAN YANETTE MARROQUIN CALANCHE DE BERGANZA</t>
  </si>
  <si>
    <t xml:space="preserve">MARIA VIRGINIA VELASQUEZ PALALA </t>
  </si>
  <si>
    <t xml:space="preserve">MAURICIO ALEXANDER BOLAÑOS COJ </t>
  </si>
  <si>
    <t>MILTON OMAR BOROR GARCIA</t>
  </si>
  <si>
    <t>ROBERTO CARLOS SAMAYOA ALVAREZ</t>
  </si>
  <si>
    <t xml:space="preserve">RODRIGO EMMANUEL CAMEY MUÑOZ </t>
  </si>
  <si>
    <t>ROSARIO ABIGAIL PU LAYNEZ</t>
  </si>
  <si>
    <t xml:space="preserve">VINSY CLARISA LARIOS OXLAJ </t>
  </si>
  <si>
    <t xml:space="preserve">WALTER EDUARDO FLORES ESPADA </t>
  </si>
  <si>
    <t xml:space="preserve">PINTOR II </t>
  </si>
  <si>
    <t xml:space="preserve">TALLERISTA </t>
  </si>
  <si>
    <t>VIGILANTE</t>
  </si>
  <si>
    <t>JAQUELIN DEL CARMEN VILLATORO TELLO DE RIVAS</t>
  </si>
  <si>
    <t>WALFRED NEFTALI SAZO MANZO</t>
  </si>
  <si>
    <t>SALVADOR DIAZ QUIROA</t>
  </si>
  <si>
    <t>ASESOR PROFESIONAL ESPECIALIZADO II</t>
  </si>
  <si>
    <t>ANGEL ERICK MALIC SANCHEZ LEIVA</t>
  </si>
  <si>
    <t>ANGELA AMALIA ROSENBERG APARICIO</t>
  </si>
  <si>
    <t>JORGE MARIO ILLESCAS GRIJALVA</t>
  </si>
  <si>
    <t>KAREN JUDITH SANDOVAL CALVO</t>
  </si>
  <si>
    <t>KARLA YANIRA CARTAGENA BARRIENTOS</t>
  </si>
  <si>
    <t>LESBIA IRENE GORDILLO RIOS</t>
  </si>
  <si>
    <t>VICTOR MANUEL CONTRERAS TURCIOS</t>
  </si>
  <si>
    <t xml:space="preserve">GERMAINE GAMBOA FLORES </t>
  </si>
  <si>
    <t>ALLAN ESTUARDO GALVEZ PACAY</t>
  </si>
  <si>
    <t>JOSEFA ESTELA LUIS ISMALEJ</t>
  </si>
  <si>
    <t>JOSELYN CORINA MORALES ESCOBAR</t>
  </si>
  <si>
    <t>SUPERVISOR DE PROYECTOS</t>
  </si>
  <si>
    <t>ASCENSORISTA</t>
  </si>
  <si>
    <t>ENCARGADO DE BODEGA</t>
  </si>
  <si>
    <t>DINORA SCARLETTE ROJAS REYES</t>
  </si>
  <si>
    <t>FRANCISCO JAVIER LUCERO DEL AGUILA</t>
  </si>
  <si>
    <t>JOSUE MARIO ROLANDO GALVEZ ALVAREZ</t>
  </si>
  <si>
    <t>OSCAR FERNANDO SEGURA MORALES</t>
  </si>
  <si>
    <t>WENDY ANDREA CACACHO CASTELLANOS</t>
  </si>
  <si>
    <t>ERICK GILBERTO GRAMAJO MORALES</t>
  </si>
  <si>
    <t>MILTON ANTONIO RIVERA AJ</t>
  </si>
  <si>
    <t>JANICE YADIRA DE MATA MINAS</t>
  </si>
  <si>
    <t>MELISSA IZABEL SANDOVAL DEL CID</t>
  </si>
  <si>
    <t>JACKELINE ALEJANDRA GALINDO GARCIA</t>
  </si>
  <si>
    <t>EVELYN PATRICIA GIRON MAYEN DE DEL VALLE</t>
  </si>
  <si>
    <t>FRANCISCA MARINA CORNEJO LANZA DE FINER</t>
  </si>
  <si>
    <t>IRMA CLARISA VALENZUELA NAVICHOQUE</t>
  </si>
  <si>
    <t>RÁFAEL CRISANTO GALEANO XOL</t>
  </si>
  <si>
    <t>YANSI YAMILETH ALMIREZ LEMUS</t>
  </si>
  <si>
    <t xml:space="preserve">ANA GABRIEL PECORELLI AGUIRRE </t>
  </si>
  <si>
    <t>ASTRID ELENA REYES ZUÑIGA</t>
  </si>
  <si>
    <t>DANY OBED ROSALES TURCIOS</t>
  </si>
  <si>
    <t>BÁRBARA JORDÁN FLORES-CALDERON</t>
  </si>
  <si>
    <t>BRENDA ELIZABETH MOLINA LEONARDO</t>
  </si>
  <si>
    <t xml:space="preserve">LESLIE ARLENE ARCE ORDÓÑEZ </t>
  </si>
  <si>
    <t>VICTOR ENRIQUE ALVAREZ OVIEDO</t>
  </si>
  <si>
    <t>DIRECTOR TÉCNICO I</t>
  </si>
  <si>
    <t>PEÓN VIGILANTE V</t>
  </si>
  <si>
    <t>GEINNY MISHEL LÓPEZ VELÁSQUEZ</t>
  </si>
  <si>
    <t>FLOR DE MARÍA MARROQUÍN MORATAYA</t>
  </si>
  <si>
    <t>DINA ROSARIO CASTRO FIGUEROA</t>
  </si>
  <si>
    <t xml:space="preserve">ALVARO RENÉ GRAJEDA RAMOS </t>
  </si>
  <si>
    <t>MIGUEL ANGEL RUANO GARCÍA</t>
  </si>
  <si>
    <t>MARTA IRMA LÓPEZ TORRES</t>
  </si>
  <si>
    <t>SILVANO (ÚNICO NOMBRE) PÉREZ GREGORIO</t>
  </si>
  <si>
    <t>NORMA ROCSANA MENDEZ SÍNAY</t>
  </si>
  <si>
    <t>MARCELINO (ÚNICO NOMBRE) MEJÍA VELÁSQUEZ</t>
  </si>
  <si>
    <t>FERNANDO OTONIEL RAFAÉL REYES</t>
  </si>
  <si>
    <t>BYRON RODOLFO MERLOS BATZ</t>
  </si>
  <si>
    <t xml:space="preserve">LINA MARÍA MURALLES ORELLANA </t>
  </si>
  <si>
    <t>OSCAR FELIPE JARAMILLO MELGAR</t>
  </si>
  <si>
    <t>ELSA LORENA CAMEY PARDO</t>
  </si>
  <si>
    <t>CÁNDIDA MARIBEL SANTANDREA ESCOBAR</t>
  </si>
  <si>
    <t xml:space="preserve">TÉCNICOS </t>
  </si>
  <si>
    <t>RUPERTA MARISSA TIÑO ZACARÍAS</t>
  </si>
  <si>
    <t xml:space="preserve">EVELYN DALILA DURÁN ABREGO </t>
  </si>
  <si>
    <t>CARLOS EDMUNDO CRÓCKER CÓRDOVA</t>
  </si>
  <si>
    <t>ANDREA CRISTINA GIRÓN BOLAÑOS</t>
  </si>
  <si>
    <t>ALFREDO ALDANA JUÁREZ</t>
  </si>
  <si>
    <t>EVERSON ALEXANDER PONCIANO COLINDRES</t>
  </si>
  <si>
    <t>ANA ISABEL BARQUÍN SAMAYOA</t>
  </si>
  <si>
    <t>ERICKA LETICIA REYNA HERRERA DE MAYÉN</t>
  </si>
  <si>
    <t>WILLIAM JOSUÉ HAS SOLÍS</t>
  </si>
  <si>
    <t xml:space="preserve">JUAN CARLOS LÓPEZ GARCÍA </t>
  </si>
  <si>
    <t>TRILLY BASILIA ANTONIETA DE LEÓN PALACIOS</t>
  </si>
  <si>
    <t>ALEX JOSÉ MARÍA VELIZ TUJAB</t>
  </si>
  <si>
    <t>JOSÉ MIGUEL ALCAZAR RIOS</t>
  </si>
  <si>
    <t>ANGÉLICA MARÍA AGUILAR (ÚNICO APELLIDO)</t>
  </si>
  <si>
    <t>ELVIRA DEL CARMEN LÓPEZ SAGASTUME</t>
  </si>
  <si>
    <t>JESSICA XIOMARA CARÍAS POLANCO</t>
  </si>
  <si>
    <t>GEBEL ALEXIS ARGUETA CORTÉZ</t>
  </si>
  <si>
    <t>CÉSAR AUGUSTO SANTILLANA VEGA</t>
  </si>
  <si>
    <t>DIANA LUCIA CHAMALÉ BLANCO</t>
  </si>
  <si>
    <t>ELODY MAYBELLÍ LIGORRÍA RAMÍREZ</t>
  </si>
  <si>
    <t xml:space="preserve">PRISCILLA MARIE MÉNDEZ CORTEZ </t>
  </si>
  <si>
    <t xml:space="preserve">CARLOS MANUEL LÓPEZ AYALA </t>
  </si>
  <si>
    <t>MARÍA ELIZABETH GARCÍA MONTERROSO DE CHACÓN</t>
  </si>
  <si>
    <t>HUGO LEONEL ARÉVALO CASTELLANOS</t>
  </si>
  <si>
    <t>ANA LUCÍA DEL ROSARIO FIÓN GÓNGORA DE ESCOTO</t>
  </si>
  <si>
    <t>GERSON RENÉ FLORES CABRERA</t>
  </si>
  <si>
    <t>FRANCISCO EFRAIN COTTÓM SOTO</t>
  </si>
  <si>
    <t>LUZ MARIAN IZQUIERDO FIGUEROA</t>
  </si>
  <si>
    <t>CELESTE CATARINA MORALES CRUZ</t>
  </si>
  <si>
    <t>MARIO ALFREDO GONZÁLEZ DE LEÓN</t>
  </si>
  <si>
    <t>OSCAR FERNANDO GARCÍA AYALA</t>
  </si>
  <si>
    <t>JONATAN DAVID BARRIOS PÉREZ</t>
  </si>
  <si>
    <t>BORIS ABEL ALVARADO MORALES</t>
  </si>
  <si>
    <t>SERGIO ALEJANDRO SETT GONZÁLEZ</t>
  </si>
  <si>
    <t>HELMUN FRANCISCO MORALES MÉNDEZ</t>
  </si>
  <si>
    <t>CARLOS RENÉ AVILA BARRERA</t>
  </si>
  <si>
    <t>MARIO ALEXANDER LÓPEZ RODRÍGUEZ</t>
  </si>
  <si>
    <t>CARLOS AUGUSTO MARTÍNEZ MARTÍNEZ</t>
  </si>
  <si>
    <t>LIZANDRO SALGUERO (ÚNICO APELLIDO)</t>
  </si>
  <si>
    <t>BRAYAN NOÉ PÉREZ ARÉVALO</t>
  </si>
  <si>
    <t xml:space="preserve">BRYAN ALEXEI MORALES LÓPEZ </t>
  </si>
  <si>
    <t>CLAUDIA LIZETH CHÁVEZ RAMIREZ DE MENDOZA</t>
  </si>
  <si>
    <t>ALAN AUGUSTO PÉREZ PANIAGUA</t>
  </si>
  <si>
    <t>AUDA EDELI COYOY CHICAS</t>
  </si>
  <si>
    <t>GLORIA ELIZABETH RIVERA MENÉNDEZ</t>
  </si>
  <si>
    <t>EDGAR ROLANDO ORTÍZ ARGUETA</t>
  </si>
  <si>
    <t>JOSÉ ALFREDO PANIAGUA LÓPEZ</t>
  </si>
  <si>
    <t>SELVIN LEONEL RIVERA (ÚNICO APELLIDO)</t>
  </si>
  <si>
    <t>RONY ENRIQUE ORTIZ DE LEÓN</t>
  </si>
  <si>
    <t xml:space="preserve">ZAMIRA NOHEMÍ VELÁSQUEZ PÉREZ </t>
  </si>
  <si>
    <t>JULIO CÉSAR PAZ ORTIZ</t>
  </si>
  <si>
    <t>MONICA LUCÍA ABREGO JACOBO</t>
  </si>
  <si>
    <t>LAURO ARNULFO  MONZÓN ALVARADO</t>
  </si>
  <si>
    <t xml:space="preserve">SONY VANESSA AYALA GARCÍA </t>
  </si>
  <si>
    <t>JOSÉ LUIS ARNOLDO OVALLE MARTÍNEZ</t>
  </si>
  <si>
    <t>SERGIO FRANCISCO CASTILLO OVALLE</t>
  </si>
  <si>
    <t xml:space="preserve">JOSÉ CARLOS MIGUEL TURCIOS ORTIZ </t>
  </si>
  <si>
    <t>LUCY ADRIANA RECINOS NAJARRO</t>
  </si>
  <si>
    <t>JOSÉ FRANCISCO MÉRIDA VÁSQUEZ</t>
  </si>
  <si>
    <t>JESSICA MARLENNY DÁVILA PAZ</t>
  </si>
  <si>
    <t>KATHERINE MABEL COLINDRES LIMA</t>
  </si>
  <si>
    <t>ERICK ADELSO MEZA (ÚNICO APELLIDO)</t>
  </si>
  <si>
    <t>SANDRA ZORAIDA VARGAS HERNÁNDEZ</t>
  </si>
  <si>
    <t xml:space="preserve">ANA ELISABET GONZÁLEZ ALVARADO </t>
  </si>
  <si>
    <t>GERSON JOSUE ILLESCAS GÓMEZ</t>
  </si>
  <si>
    <t>VIDAL CARDONA RUANO</t>
  </si>
  <si>
    <t>JOSUE SAMUEL MEDRANO AJQUIY</t>
  </si>
  <si>
    <t>MARICARMEN DEL ROSARIO CERÓN MÉNDEZ DE REYES</t>
  </si>
  <si>
    <t>MIRIAM ANGÉLICA VARELA ALEGRÍA</t>
  </si>
  <si>
    <t>HENRY OMAR MAZARIEGOS JUÁREZ</t>
  </si>
  <si>
    <t>JUAN ANTONIO PINZÓN RAMIREZ</t>
  </si>
  <si>
    <t>BLANCA OFELIA CABALLEROS RODRÍGUEZ</t>
  </si>
  <si>
    <t>JULIO ARNULFO MORALES LÓPEZ</t>
  </si>
  <si>
    <t>ESTUARDO ADOLFO BELTETÓN CHACÓN</t>
  </si>
  <si>
    <t>MARÍA CRISTINA CENTENO TOBÍAS DE FONSECA</t>
  </si>
  <si>
    <t xml:space="preserve">OLGA LIDIA CASTILLO GUTIÉRREZ </t>
  </si>
  <si>
    <t>OLGA MARINA GONZALEZ MARÍN DE STEINLE</t>
  </si>
  <si>
    <t>OSCAR ENRIQUE SÁNCHEZ RIVAS</t>
  </si>
  <si>
    <t>ROBERTO HERNÁNDEZ BARZANALLANA</t>
  </si>
  <si>
    <t>NOHELIA ESPERANZA MORÁN YANES DE VILLALTA</t>
  </si>
  <si>
    <t>THELMA JEANNETTE JUÁREZ MALDONADO DE MURALLES</t>
  </si>
  <si>
    <t>VERÓNICA ANELISSE MORALES ENRÍQUEZ</t>
  </si>
  <si>
    <t>DULCEMARÍA DE LOS ANGELES LIMA MARTÍNEZ DE ROCA</t>
  </si>
  <si>
    <t>ROBERTO ANTONIO BOY DEL PINAL</t>
  </si>
  <si>
    <t>LUDWING AUGUSTO ANZUETO ORTÍZ</t>
  </si>
  <si>
    <t>CÉSAR ALEJANDRO ALVAREZ MARTÍNEZ</t>
  </si>
  <si>
    <t>MYNOR ESTUARDO DOMÍNGUEZ ESTRADA</t>
  </si>
  <si>
    <t xml:space="preserve">ARTURO MARÍN PELÁEZ </t>
  </si>
  <si>
    <t>JUAN FERNANDO LAZÁRO MUX</t>
  </si>
  <si>
    <t>GUILLERMO ARTURO MONZÓN MONTUFAR</t>
  </si>
  <si>
    <t>MARÍA ELENA ENRIQUEZ AGUILAR DE ECHEVERRIA</t>
  </si>
  <si>
    <t>KATHERINE ISELA ORANTES BERDÚO</t>
  </si>
  <si>
    <t>KAREN LISSETTE TÁNCHEZ ANLEU</t>
  </si>
  <si>
    <t>DIETERICH JOSEPH SARG OVALLE</t>
  </si>
  <si>
    <t>SANDRA PATRICIA LÓPEZ ROBLERO</t>
  </si>
  <si>
    <t>EDI PAULINO CORADO MOLINA</t>
  </si>
  <si>
    <t>MARCO ANTONIO FLÓRES (ÚNICO APELLIDO)</t>
  </si>
  <si>
    <t>ZAR ALBANÍ ESPINOZA CASTAÑEDA</t>
  </si>
  <si>
    <t>MIGUEL JOSÉ  GONZÁLEZ MENDOZA</t>
  </si>
  <si>
    <t>CARLOS ESTUARDO CATALÁN BARREDA</t>
  </si>
  <si>
    <t>ERICK GIOVANNI BETHANCOURT MÉNDEZ</t>
  </si>
  <si>
    <t>CARLOS ALBERTO OLIVA LÓPEZ</t>
  </si>
  <si>
    <t>BRETSINCLEAR ADÁN FELIPE CELADA RODAS</t>
  </si>
  <si>
    <t>DANIEL LISANDRO MALDONADO RALÓN</t>
  </si>
  <si>
    <t>RUBÉN MARTINEZ VARGAS</t>
  </si>
  <si>
    <t>DOUGLAS TECÚN MORALES</t>
  </si>
  <si>
    <t>EDGAR GUSTAVO REYES (ÚNICO APELLIDO)</t>
  </si>
  <si>
    <t>MARCO TULIO RAMÍREZ ROQUE</t>
  </si>
  <si>
    <t>LUIS ARNOLDO CHUTÁ PERÉN</t>
  </si>
  <si>
    <t>MARIO HUMBERTO GODÍNEZ LARIOS</t>
  </si>
  <si>
    <t>ELIESER ALEXANDER CANAHUI ROBINSÓN</t>
  </si>
  <si>
    <t>SELVYN BAVINTON  SOLARES ESPINOZA</t>
  </si>
  <si>
    <t>CRISTIAN ALBERTO  URRUTIA ALVAREZ</t>
  </si>
  <si>
    <t>JUAN JOSÉ COMPARINI GONZÁLEZ</t>
  </si>
  <si>
    <t>MARITZA DEL CARMEN PÉREZ OCHOA DE OROZCO</t>
  </si>
  <si>
    <t>CARLOS ALBERTO CINTO HERNÁNDEZ</t>
  </si>
  <si>
    <t>OLGA FRANCISCA POCÓN GARCÍA</t>
  </si>
  <si>
    <t>DULCE SAYONARA LÓPEZ CARTAGENA</t>
  </si>
  <si>
    <t>CARLOS ROBERTO LÓPEZ MÉNDEZ</t>
  </si>
  <si>
    <t>MARÍA JOSÉ PIRIR BARRERA</t>
  </si>
  <si>
    <t xml:space="preserve">ELIZABETH EUGENIA NÁJERA BELCHES </t>
  </si>
  <si>
    <t>ROBERTO DE LEÓN GUEVARA</t>
  </si>
  <si>
    <t>MIRNA ARACELY HERNÁNDEZ MORALES</t>
  </si>
  <si>
    <t>EDGAR EMILIO  RECINOS OLIVARES</t>
  </si>
  <si>
    <t>MYRNA  RUTH MELÉNDEZ LEMUS DE LESAGE</t>
  </si>
  <si>
    <t>ALVA MARITZA BUENAFE JEREZ DE GÓNGORA</t>
  </si>
  <si>
    <t xml:space="preserve">MIRIAM YOLANDA GARCÍA GÓMEZ </t>
  </si>
  <si>
    <t>ELVIS JHOAO SIÁN TALA</t>
  </si>
  <si>
    <t>SELVIN DE JESÚS MORALES PASCUAL</t>
  </si>
  <si>
    <t>DOUGLAS HUMBERTO VÁSQUEZ PRADO</t>
  </si>
  <si>
    <t>JUAN MANUEL FISCAL GARCÍA</t>
  </si>
  <si>
    <t>MIRIAM ELIZABETH ELÍAS (ÚNICO APELLIDO)</t>
  </si>
  <si>
    <t>JESSICA BETSABÉ BOLAÑOS LÓPEZ</t>
  </si>
  <si>
    <t>JOSÉ ALBERTO JIMÉNEZ (ÚNICO APELLIDO)</t>
  </si>
  <si>
    <t>LUIS ALBERTO HERRERA MEJÍA</t>
  </si>
  <si>
    <t>MARÍA DEL ROSARIO JUÁREZ PÉREZ</t>
  </si>
  <si>
    <t>ANTHONY JOSÉ CANO ROSALES</t>
  </si>
  <si>
    <t>ZOILA FRANCISCA POCÓN GARCÍA</t>
  </si>
  <si>
    <t>BERTA LUCÍA VÁSQUEZ TUCH DE CHOLOTÍO</t>
  </si>
  <si>
    <t xml:space="preserve">LÉSBIA ELIZABETH SAGASTUME CHANG </t>
  </si>
  <si>
    <t>BRAULIO AMILCAR MORALES ORELLANA</t>
  </si>
  <si>
    <t>OTTO GERARDO KROELL MÉRIDA</t>
  </si>
  <si>
    <t>PATRICIA EUNICE SANTIAGO DE LEÓN</t>
  </si>
  <si>
    <t xml:space="preserve">DANIEL AUGUSTO VILLEDA MARTÍNEZ </t>
  </si>
  <si>
    <t>EDGAR JOSÉ BARBERENA MENCOS</t>
  </si>
  <si>
    <t>JOSÉ MANUEL VÁSQUEZ ZAMORA</t>
  </si>
  <si>
    <t>JUAN JOSÉ LÓPEZ MOTA</t>
  </si>
  <si>
    <t>BRENDA VARINIA VÍDES SANDOVAL</t>
  </si>
  <si>
    <t>MARIO MÉNDEZ GONZÁLEZ</t>
  </si>
  <si>
    <t>CLIFFORD ALEXIS GUTIÉRREZ CHARLTON</t>
  </si>
  <si>
    <t>LORENA DEL CARMEN CHAVARRIA HERNÁNDEZ</t>
  </si>
  <si>
    <t>LOURDES ARELY ARANA ALVAREZ</t>
  </si>
  <si>
    <t>NELSSON ROLANDO MANCILLA MERIDA</t>
  </si>
  <si>
    <t>MYNOR ARADIO CORDÓN ORELLANA</t>
  </si>
  <si>
    <t>JOSÉ ANTONIO FUENTES LÓPEZ</t>
  </si>
  <si>
    <t>NANCY MARIBEL SOSA JAUREGUI DE MENDOZA</t>
  </si>
  <si>
    <t>RENÉ AMANDO MURILLO (ÚNICO APELLIDO)</t>
  </si>
  <si>
    <t>MARÍA ISABEL RANGEL REYES DE ORTEGA</t>
  </si>
  <si>
    <t>IBETH ABIGAÍL ILLESCAS GIL</t>
  </si>
  <si>
    <t>ANA CRISTINA  CHACÓN VARGAS</t>
  </si>
  <si>
    <t>MARTA PAMELA ESTACUY SOSA</t>
  </si>
  <si>
    <t>DAMAN NATHANAEL LEBOLD YOXÓN</t>
  </si>
  <si>
    <t>ANA MARÍA BOY DEL PINAL</t>
  </si>
  <si>
    <t>CARLOS ANIBAL RAMÍREZ CABRERA</t>
  </si>
  <si>
    <t xml:space="preserve">DIEGO JOSÉ TOBAR MENDOZA </t>
  </si>
  <si>
    <t>AUGUSTO ROSALES DE LA CRUZ</t>
  </si>
  <si>
    <t>SILAS ADALINI AYALA VÁRGAS</t>
  </si>
  <si>
    <t>GLADYS LISSETH CÁMBARA BARRERA</t>
  </si>
  <si>
    <t>CLAUDIA VIVIANA MIRANDA CIFUENTES</t>
  </si>
  <si>
    <t>WENDY PAOLA FERNANDEZ ARGUETA DE MILLA</t>
  </si>
  <si>
    <t>SANTIAGO ORTÍZ VASQUEZ</t>
  </si>
  <si>
    <t>ANA LUCÍA MAZARIEGOS CATÁLAN</t>
  </si>
  <si>
    <t>MARIA ANTONIA MENCOS ORANTES DE LEONARDO</t>
  </si>
  <si>
    <t>YESSY ELOISA PÉREZ ZELADA</t>
  </si>
  <si>
    <t>MIRIAM ELIZABETH AMAYA QUEL</t>
  </si>
  <si>
    <t>SELVYN EDUARDO ARDÓN (ÚNICO APELLIDO)</t>
  </si>
  <si>
    <t>IRMA YOLANDA RAMOS (ÚNICO APELLIDO)</t>
  </si>
  <si>
    <t>OLIVER LÓPEZ GONZÁLEZ</t>
  </si>
  <si>
    <t>KEVIN ANTHONY REJOPACHÍ PIVARAL</t>
  </si>
  <si>
    <t>CHRISTIAN ANDRÉ SEMPE CASTILLO</t>
  </si>
  <si>
    <t>EDNA ESTHEFANI PÉREZ ESTRADA</t>
  </si>
  <si>
    <t>MELANIE MELISSA MELIÁ GRIFFITH</t>
  </si>
  <si>
    <t>JOSÉ DANILO CAMPOS OLIVA</t>
  </si>
  <si>
    <t>JOSÉ SAMUEL COCO DÍAZ</t>
  </si>
  <si>
    <t>RUTH BETSABÉ TUCUBAL TUN DE RAMÓN</t>
  </si>
  <si>
    <t>GRISELDA ARGENTINA MORALES QUIÑÓNEZ DE CABALLEROS</t>
  </si>
  <si>
    <t>JORGE RAFAEL LEIVA VÁSQUEZ</t>
  </si>
  <si>
    <t>DELI MILTON CUMES TUBÍN</t>
  </si>
  <si>
    <t>ISAÍ SACALXOT CHAJ</t>
  </si>
  <si>
    <t>JOSÉ DARWING PÉREZ ESTRADA</t>
  </si>
  <si>
    <t>SONIA YOLANDA PEREZ GIRÓN DE ASCHEMBREMER</t>
  </si>
  <si>
    <t>DOLORES YANIRA GONZÁLES LÓPEZ</t>
  </si>
  <si>
    <t>LAURA MARÍA CONTRERAS PINEDA</t>
  </si>
  <si>
    <t>SHEILA GABRIELA GARCÍA SOTO</t>
  </si>
  <si>
    <t>YESENIA MARÍA GONZÁLEZ CURLEY</t>
  </si>
  <si>
    <t>JULIO ENRIQUE MORALES (ÚNICO APELLIDO)</t>
  </si>
  <si>
    <t>MARÍA ELIZABETH CHÁVEZ MÉNDEZ</t>
  </si>
  <si>
    <t>BRENDA MARISOL ORELLANA ORELLANA DE GONZÁLEZ</t>
  </si>
  <si>
    <t>JOSSELINE FABIOLA BARRIOS PÉREZ</t>
  </si>
  <si>
    <t>BARBARA IVETTE GARCÍA NUÑEZ</t>
  </si>
  <si>
    <t>JOSÉ ALEJANDRO PALOMO LÓPEZ</t>
  </si>
  <si>
    <t>KARLA MARIELA PACHECO GONZÁLEZ</t>
  </si>
  <si>
    <t>EVELYN MARGIT LÓPEZ SICAL</t>
  </si>
  <si>
    <t>CRISTIÁN FERMIN LIMA (ÚNICO APELLIDO)</t>
  </si>
  <si>
    <t>NANCY MAGNOLIA MOSCOSO OSORIO DE MARTÍNEZ</t>
  </si>
  <si>
    <t>ESDRAS ALEXANDER ALEMÁN AMADO</t>
  </si>
  <si>
    <t>CELIA JANETH MÉNDEZ SILVESTRE</t>
  </si>
  <si>
    <t>MANUEL ABRAHÁM BUCUP PIRIR</t>
  </si>
  <si>
    <t>YULIANA GABRIELA FLORES ECHEVERRÍA</t>
  </si>
  <si>
    <t>MELVIN GABRIEL GARCÍA ALVARADO</t>
  </si>
  <si>
    <t>MILADY CLAIRÉ LÓPEZ ALEGRÍA</t>
  </si>
  <si>
    <t>STEVEN ANTONIO ECHEVERRÍA LEMUS</t>
  </si>
  <si>
    <t>DANIEL CHIVALÁN GUANIJÁ</t>
  </si>
  <si>
    <t>EMILIO DE JESÚS MORATAYA MORATAYA</t>
  </si>
  <si>
    <t xml:space="preserve">CARLOS GARCÍA SICÁN </t>
  </si>
  <si>
    <t>JUAN ALBERTO MAYÉN LÓPEZ</t>
  </si>
  <si>
    <t>JOSÉ VICTOR ESPAÑA MAYORGA</t>
  </si>
  <si>
    <t xml:space="preserve">CLAUDIA MARINA CHICHÉ GONZÁLEZ DE VILLAGRÁN </t>
  </si>
  <si>
    <t>MIRNA LILIANA MARROQUÍN TRIGUEROS</t>
  </si>
  <si>
    <t>GUSTAVO RENÉ CALDERÓN</t>
  </si>
  <si>
    <t>LEONEL FRANCISCO DE LA CRÚZ TORRES</t>
  </si>
  <si>
    <t>IZABEL CAROLINA ASCHEMBREMER PÉREZ</t>
  </si>
  <si>
    <t xml:space="preserve">MELVI PATRICIA CHACÓN ALMEDA </t>
  </si>
  <si>
    <t>ELIA OCHOA SOLARES</t>
  </si>
  <si>
    <t>MIRIAM AÍDA ZECEÑA URZÚA</t>
  </si>
  <si>
    <t>ESLY MAGALY MARROQUÍN JUÁREZ DE PINEDA</t>
  </si>
  <si>
    <t>ANA LUCÍA RAMÍREZ GIL</t>
  </si>
  <si>
    <t>JOSÉ FILIBERTO PÉREZ BOLAÑOS</t>
  </si>
  <si>
    <t>CARMEN NOEMÍ CASTILLO ABADILLO</t>
  </si>
  <si>
    <t>EMILIO DOMINGUEZ PÉREZ</t>
  </si>
  <si>
    <t>JULIA NOLBERTA GARCÍA BATZ</t>
  </si>
  <si>
    <t>JEANNETTE QUIÑÓNEZ (ÚNICO APELLIDO)</t>
  </si>
  <si>
    <t>RICARDO ERNESTO MONTENEGRO MÉNDEZ</t>
  </si>
  <si>
    <t>DEYSI IRACEMA BOCANEGRA BOCANEGRA DE VÁSQUEZ</t>
  </si>
  <si>
    <t>MANUEL DE JESÚS MALÍN BARRUTIA</t>
  </si>
  <si>
    <t>VICTORIANO OSORIO XITAMUL</t>
  </si>
  <si>
    <t>SINDY CAROLINA CORTEZ ROJAS DE AVÍLA</t>
  </si>
  <si>
    <t>MARINA ROSARIO LÁYNEZ TZUNÚM</t>
  </si>
  <si>
    <t>KARLA ESTEBANA SURET HERNÁNDEZ DE CARDONA</t>
  </si>
  <si>
    <t>VÍCTOR MANUEL PICÓN GARCÍA</t>
  </si>
  <si>
    <t>ROSA AMPARO DEL BUSTO FERNÁNDEZ DE MORALES</t>
  </si>
  <si>
    <t>HENRY EDUARDO MANCHAMÉ CRUZ</t>
  </si>
  <si>
    <t>EVA JUDITH GRANADOS JUÁREZ DE TIPAZ</t>
  </si>
  <si>
    <t>GUSTAVO ADOLFO ORTEGA CÓRDOVA</t>
  </si>
  <si>
    <t>ASISTENTE</t>
  </si>
  <si>
    <t>ASISTENTE DE VENTANILLA ÙNICA</t>
  </si>
  <si>
    <t>PROCURADOR JURIDICO</t>
  </si>
  <si>
    <t>DELEGADO DE RRHH</t>
  </si>
  <si>
    <t xml:space="preserve">SECRETARIA RECEPCIONISTA </t>
  </si>
  <si>
    <t>AUXILIAR DE RECURSOS HUMANOS</t>
  </si>
  <si>
    <t>AUXILIAR DE COMUNICACIÓN SOCIAL</t>
  </si>
  <si>
    <t>SECRETARIA</t>
  </si>
  <si>
    <t>AUXILIAR</t>
  </si>
  <si>
    <t>ENCARGADO DE ESTUDIOS DE MEDIO AMBIENTE</t>
  </si>
  <si>
    <t>EVALUADOR DE TERRENOS</t>
  </si>
  <si>
    <t>DIBUJANTE</t>
  </si>
  <si>
    <t xml:space="preserve">ENCARGADA DE VIATICOS </t>
  </si>
  <si>
    <t>JEFE DE INVENTARIOS</t>
  </si>
  <si>
    <t>ASISTENTE DE PRESUPUESTO FINANCIERO</t>
  </si>
  <si>
    <t>JEFE DEPARTAMENTO ADMINISTRATIVO</t>
  </si>
  <si>
    <t>TECNICO DE ALMACEN</t>
  </si>
  <si>
    <t>PILOTO</t>
  </si>
  <si>
    <t>MENSAJERO</t>
  </si>
  <si>
    <t>SUBJEFE</t>
  </si>
  <si>
    <t>SUPERVISOR DE MANTENIMIENTO</t>
  </si>
  <si>
    <t xml:space="preserve">ASISTENTE </t>
  </si>
  <si>
    <t>GUARDIAN</t>
  </si>
  <si>
    <t>ENCARGADA DE PLANIFICACIÓN</t>
  </si>
  <si>
    <t>ENCARGADO DE PRESUPUESTO</t>
  </si>
  <si>
    <t>FABIOLA LISSET VÁSQUEZ LÓPEZ</t>
  </si>
  <si>
    <t xml:space="preserve">MAGDA ELIZABETH LIMA GONZÁLEZ DE IXCOPAL </t>
  </si>
  <si>
    <t>BORIS ROLANDO CAMEY LOCÓN</t>
  </si>
  <si>
    <t xml:space="preserve">ANDREA MICKELY DE LEÓN ROLDAN </t>
  </si>
  <si>
    <t>ANA LUCIA HERRERA GONZÁLEZ</t>
  </si>
  <si>
    <t>GLORIA TERESA CRUZ DE PAZ DE SÁNCHEZ</t>
  </si>
  <si>
    <t>ANA MARÍA HERNÁNDEZ ZULETA</t>
  </si>
  <si>
    <t>RUDY ANDRÉS GAITÁN JIMÉNEZ</t>
  </si>
  <si>
    <t>ENOÉ NOEMÍ AIRAM MOLINA GARCÍA</t>
  </si>
  <si>
    <t xml:space="preserve">ADRIANA ESMERALDA CALDERÓN LÓPEZ </t>
  </si>
  <si>
    <t xml:space="preserve">GERSON ALEXANDER BOC CONCOHÁ </t>
  </si>
  <si>
    <t xml:space="preserve">CLEIDY YANIRA GONZÁLEZ ORELLANA </t>
  </si>
  <si>
    <t>LUIS JAVIER HIGUEROS GARCÍA</t>
  </si>
  <si>
    <t xml:space="preserve">NANCY MABEL GONZÁLEZ ALVARADO DE CALDERÓN </t>
  </si>
  <si>
    <t>FLOR DE MARÍA CASTELLANOS SAGASTUME</t>
  </si>
  <si>
    <t>MARIANA DE JESÚS  CASTRO MEJÍA</t>
  </si>
  <si>
    <t>EDGAR CLODOMÍRO ARÉVALO SANCHEZ</t>
  </si>
  <si>
    <t>SERGIO AUGUSTO MORALES RODRÍGUEZ</t>
  </si>
  <si>
    <t>MARCO ANTONIO TEJAXÚN SOLLOY</t>
  </si>
  <si>
    <t>MARLON (ÚNICO NOMBRE) RECINOS SANABRIA</t>
  </si>
  <si>
    <t>ANGEL AGUSTÍN CANAHUÍ CÁN</t>
  </si>
  <si>
    <t>LUCAS (ÚNICO NOMBRE) ESTEBAN FRANCISCO</t>
  </si>
  <si>
    <t>PEDRO GASPAR ALVARADO CASIÁ</t>
  </si>
  <si>
    <t xml:space="preserve">ARMANDO FLORENTÍN CHUQUIEJ GONZALEZ </t>
  </si>
  <si>
    <t xml:space="preserve">WALDEMAR (ÚNICO NOMBRE) PINEDA MEJÍA  </t>
  </si>
  <si>
    <t>GLORIA (ÚNICO NOMBRE) VALENZUELA QUIÑÓNEZ</t>
  </si>
  <si>
    <t>GLORIA MARIBEL POLANCO ESCOBAR DE ELÍAS</t>
  </si>
  <si>
    <t xml:space="preserve">GABRIELA BEATRIS MELÉNDEZ FLORES </t>
  </si>
  <si>
    <t>VICTOR HUGO CABRERA PÉREZ</t>
  </si>
  <si>
    <t xml:space="preserve">LOURDES ESMERALDA ARANA ORTÍZ </t>
  </si>
  <si>
    <t>FREDY (ÚNICO NOMBRE) NEGREROS CARIAS</t>
  </si>
  <si>
    <t>CESAR AUGUSTO LIQUES GAITÁN</t>
  </si>
  <si>
    <t>FRANCISCO OBISPO OXLAJ PÉREZ</t>
  </si>
  <si>
    <t>VICTOR MANUEL MÉNDEZ VÁSQUEZ</t>
  </si>
  <si>
    <t>ADAN (ÚNICO NOMBRE) LORENZANA SIPAQUE</t>
  </si>
  <si>
    <t>ALLYN JULLESY FLORES (ÚNICO APELLIDO)</t>
  </si>
  <si>
    <t xml:space="preserve">ANIBAL (ÚNICO NOMBRE) LÓPEZ VALDÉZ </t>
  </si>
  <si>
    <t>FREDY LORENZO GONZÁLEZ GARCÍA</t>
  </si>
  <si>
    <t xml:space="preserve">NERY ELIÚD ACHE GIRÓN </t>
  </si>
  <si>
    <t>IRENE LISSETTE GÁLVEZ LEÓN</t>
  </si>
  <si>
    <t>KARLA CRISTINA CHAVARRÍA CHAVARRY</t>
  </si>
  <si>
    <t>ABNER ESAU BOLAÑOS (ÚNICO APELLIDO)</t>
  </si>
  <si>
    <t xml:space="preserve">ANA GABRIELA OLIVA VELÁSQUEZ </t>
  </si>
  <si>
    <t>CARLOS ENRIQUE ORTÍZ HERNÁNDEZ</t>
  </si>
  <si>
    <t>JOSSELYN GABRIELA HARRISON PÉREZ</t>
  </si>
  <si>
    <t>RAMIRO (ÚNICO NOMBRE) LUCAS VELASQUEZ</t>
  </si>
  <si>
    <t>MARIANO (ÚNICO NOMBRE) PETZEY GONZÁLEZ</t>
  </si>
  <si>
    <t>MARCO TULIO ROSALES (ÚNICO APELLIDO)</t>
  </si>
  <si>
    <t>LUIS ALFONSO TALÉ SAC</t>
  </si>
  <si>
    <t>RUPERTO (ÚNICO NOMBRE) CANTÉ MARTÍNEZ</t>
  </si>
  <si>
    <t>LORENZO ALEJANDRO HERNÁNDEZ NOJ</t>
  </si>
  <si>
    <t>JULIO RENE SURET HERNÁNDEZ</t>
  </si>
  <si>
    <t>JENNY DANIELLA SOTO LÓPEZ</t>
  </si>
  <si>
    <t>NORMILDA (ÚNICO NOMBRE) BARRIENTOS ORELLANA</t>
  </si>
  <si>
    <t>IRMA YOLANDA RAMIREZ LÓPEZ DE GARCÍA</t>
  </si>
  <si>
    <t>KATHERINE VICTORIA DAYANNE GARCIA  BARRIENTOS</t>
  </si>
  <si>
    <t xml:space="preserve">JOSÉ BENITO LEÓN GODOY </t>
  </si>
  <si>
    <t>ADÁN (ÚNICO NOMBRE) CRÚZ AGUILAR</t>
  </si>
  <si>
    <t>DIONICIO (ÚNICO NOMBRE) URÍAZ GIRÓN</t>
  </si>
  <si>
    <t>JUAN ANTONIO URÍAS GIRÓN</t>
  </si>
  <si>
    <t>JOEL (ÚNICO NOMBRE) CRUZ DE LA CRUZ</t>
  </si>
  <si>
    <t>JOSÉ CANDELARIO CRUZ DE LA CRÚZ</t>
  </si>
  <si>
    <t>EDER MANOLO HERNANDEZ PERÉN</t>
  </si>
  <si>
    <t>CELESTINO (ÚNICO NOMBRE) TZIB SAQUÍ</t>
  </si>
  <si>
    <t>RIGOBERTO (ÚNICO NOMBRE) JACINTO BORJA</t>
  </si>
  <si>
    <t>MARIO ROBERTO LÓPEZ ALVAREZ</t>
  </si>
  <si>
    <t>JOSÉ ANTELMO URIAZ GIRÓN</t>
  </si>
  <si>
    <t>MAGDA JEANNETTE GARCÍA CHIC</t>
  </si>
  <si>
    <t>KEVIN BRYAN HERNÁNDEZ GONZÁLES</t>
  </si>
  <si>
    <t>ROYER CONSTANTINO DE LEÓN ALVAREZ</t>
  </si>
  <si>
    <t xml:space="preserve">MACEDONIO (ÚNICO NOMBRE) GÁMEZ MARROQUÍN </t>
  </si>
  <si>
    <t>MANUEL CASASOLA (ÚNICO NOMBRE Y APELLIDO)</t>
  </si>
  <si>
    <t>LUIS ALBERTO FLORIÁN (ÚNICO APELLIDO)</t>
  </si>
  <si>
    <t xml:space="preserve">AMY FABIOLA GIRÓN VELÁSQUEZ </t>
  </si>
  <si>
    <t>UBALDO ONÉCIMO DE LEÓN FUENTES</t>
  </si>
  <si>
    <t>CARLOS ENRIQUE  US (ÚNICO APELLIDO)</t>
  </si>
  <si>
    <t>AMILCAR RAFAEL ALVAREZ LÓPEZ</t>
  </si>
  <si>
    <t>EVELYN VANESSA SICAJÁ RODRÍGUEZ</t>
  </si>
  <si>
    <t>DORA MAGALÍ CRISPÍN GODÍNEZ DE CABALLEROS</t>
  </si>
  <si>
    <t>OTTO DANILO TOLEDO MARTÍNEZ</t>
  </si>
  <si>
    <t>JUANA (ÚNICO NOMBRE) GARCÍA PARADA</t>
  </si>
  <si>
    <t xml:space="preserve">CRUZ  (ÚNICO NOMBRE) ARIAS CABRERA </t>
  </si>
  <si>
    <t>MARÍA ELIZABETH ARRIAZA HERNÁNDEZ</t>
  </si>
  <si>
    <t>EDWIN OTONIEL CASTILLO GUTIÉRREZ</t>
  </si>
  <si>
    <t xml:space="preserve">ELIO SANTIAGO DE LEÓN PÉREZ </t>
  </si>
  <si>
    <t>JESÚS GEREMIAS PÉREZ ZEPEDA</t>
  </si>
  <si>
    <t>OBDULIO (ÚNICO NOMBRE) PÉREZ GONZÁLEZ</t>
  </si>
  <si>
    <t xml:space="preserve">MARCO TULIO ORTÍZ RIVERA </t>
  </si>
  <si>
    <t>EDGAR ABRAHAM JAYES SUMALÉ</t>
  </si>
  <si>
    <t>LUIS ARMANDO MATUTE (ÚNICO APELLIDO)</t>
  </si>
  <si>
    <t>ANTONIO (ÚNICO NOMBRE) TZEP TAMBRIZ</t>
  </si>
  <si>
    <t>CARIN ANA PAOLA DE PAZ GÓDINEZ DE DONIS</t>
  </si>
  <si>
    <t>FERNANDO (ÚNICO NOMBRE) DE LA ROSA AVILA</t>
  </si>
  <si>
    <t>DAISY PAOLA CÓ PÉREZ</t>
  </si>
  <si>
    <t>ERICKA CAROLINA PICHILLA CALAN DE GONZÁLEZ</t>
  </si>
  <si>
    <t xml:space="preserve">FELIPE (ÚNICO NOMBRE) NOJ SURUY </t>
  </si>
  <si>
    <t>GLENDA MARCELINA GONZÁLEZ ALVAREZ</t>
  </si>
  <si>
    <t>HERMAN ARTURO SÁNCHEZ DÁVILA</t>
  </si>
  <si>
    <t>JOSSELINE MARIELA MONZÓN (ÚNICO APELLIDO)</t>
  </si>
  <si>
    <t>JUAN JOSÉ ARAGÓN CABRERA</t>
  </si>
  <si>
    <t>JUAN (ÚNICO NOMBRE) OJOT XIOC</t>
  </si>
  <si>
    <t>MAIRA ELIZABETH VÁSQUEZ ORDOÑEZ</t>
  </si>
  <si>
    <t>MARCO ANTONIO MÉNDEZ DIAZ</t>
  </si>
  <si>
    <t>NERY (ÚNICO NOMBRE) MORALES ORTÍZ</t>
  </si>
  <si>
    <t>OLGA NINETH ORTÍZ REYES DE SANTOS</t>
  </si>
  <si>
    <t>OSCAR LEONEL PIXTÚN CURUP</t>
  </si>
  <si>
    <t>OSCAR RENÉ BARREDA ALVARADO</t>
  </si>
  <si>
    <t>RENATO BERNARDO GONZÁLEZ MÉNDEZ</t>
  </si>
  <si>
    <t>RENÉ (ÚNICO NOMBRE) MORÁN JÓM</t>
  </si>
  <si>
    <t>VÍCTOR MANUEL PÉREZ RAMÍREZ</t>
  </si>
  <si>
    <t>WALTER NEFTALÍ RAMOS SAMAYOA</t>
  </si>
  <si>
    <t xml:space="preserve">EVELYN VICTORIA VINOS LÓPEZ </t>
  </si>
  <si>
    <t xml:space="preserve">MARWIN EFRAÍN CARÍAS ALVAREZ </t>
  </si>
  <si>
    <t xml:space="preserve">WANDA KARINA RUCÁL FLORES </t>
  </si>
  <si>
    <t>JUAN JOSÉ VÁSQUEZ PÉREZ</t>
  </si>
  <si>
    <t>PABLO (ÚNICO NOMBRE) GARCÍA  CHIQUIVAL</t>
  </si>
  <si>
    <t>FRANCISCO (ÚNICO NOMBRE) MORALES ZACARIAS</t>
  </si>
  <si>
    <t>JULIÁN (ÚNICO NOMBRE) LÓPEZ COCHÉ</t>
  </si>
  <si>
    <t>ROBERTO (ÚNICO NOMBRE) JUAREZ SALES</t>
  </si>
  <si>
    <t>LAURA LUCÍA SANTOS LEIVA</t>
  </si>
  <si>
    <t>ANGELA ADELAIDA ORTÍZ GALICIA</t>
  </si>
  <si>
    <t>MARÍA EUGENIA LIC VÁSQUEZ DE MANCILLA</t>
  </si>
  <si>
    <t>LUIS AUGUSTO MORALES GARCÍA</t>
  </si>
  <si>
    <t>MAXIMILIANO CHUB (ÚNICO NOMBRE Y  ÚNICO APELLIDO)</t>
  </si>
  <si>
    <t>KENZETT SEBASTIÁN PÉREZ RODRIGUEZ</t>
  </si>
  <si>
    <t>CEFERINO (ÚNICO NOMBRE) CANTÉ CRUZ</t>
  </si>
  <si>
    <t>JACOBO ISRAEL AGUILAR (ÚNICO APELLIDO)</t>
  </si>
  <si>
    <t>JOSÉ DOMINGO POLANCO SARCEÑO</t>
  </si>
  <si>
    <t xml:space="preserve">HUGO EDUARDO MELGAR DE LEÓN </t>
  </si>
  <si>
    <t>RUBÉN ANIBAL LÓPEZ RIVAS</t>
  </si>
  <si>
    <t>IRMA LETICIA GODÍNEZ CONTRERAS</t>
  </si>
  <si>
    <t xml:space="preserve">BERTA GUADALUPE GONZÁLEZ ALDANA DE PALACIOS </t>
  </si>
  <si>
    <t xml:space="preserve">GLENDY ELIZABETH LÓPEZ JIMÉNEZ </t>
  </si>
  <si>
    <t xml:space="preserve">MARIO ROBERTO RODRÍGUEZ VICENTE </t>
  </si>
  <si>
    <t xml:space="preserve">EMILIO RAFAEL CARBALLO GÓMEZ </t>
  </si>
  <si>
    <t xml:space="preserve">CARLOS HUMBERTO GÓMEZ JUÁREZ </t>
  </si>
  <si>
    <t>MARIO ADOLFO LÓPEZ SÁNCHEZ</t>
  </si>
  <si>
    <t>DAISY ARELY MENDOZA (ÚNICO APELLIDO)</t>
  </si>
  <si>
    <t xml:space="preserve">DANILO ANTONIO JUÁREZ VILLALTA </t>
  </si>
  <si>
    <t>LUIS FERNANDO MORALES GARCÍA</t>
  </si>
  <si>
    <t>BÁYRON JOÉL PÉREZ GREGORIO</t>
  </si>
  <si>
    <t>OSCAR LEONEL LÓPEZ HERNÁNDEZ</t>
  </si>
  <si>
    <t>MARIO SAÚL PALALA GRANADOS</t>
  </si>
  <si>
    <t>ANGEL OBDELÍ GARCÍA CATALÁN</t>
  </si>
  <si>
    <t>JOSÉ MARIA GONZÁLEZ LIMA</t>
  </si>
  <si>
    <t>GENARA (ÚNICO NOMBRE) ARANA BARILLAS</t>
  </si>
  <si>
    <t>AMINTA ESPERANZA PÉREZ SAPÓN DE PAIZ</t>
  </si>
  <si>
    <t xml:space="preserve">BRENDA NOEMÍ CUYÁN CHIROY </t>
  </si>
  <si>
    <t>CARLOS HUMBERTO LOPEZ PÉREZ</t>
  </si>
  <si>
    <t>CONRADO (ÚNICO NOMBRE) PÉREZ HERNÁNDEZ</t>
  </si>
  <si>
    <t>DOMINGO (ÚNICO NOMBRE) GUTIÉRREZ HERNÁNDEZ</t>
  </si>
  <si>
    <t>ERMINIA (ÚNICO NOMBRE) PALMA ALVAREZ</t>
  </si>
  <si>
    <t>ESTEBAN (ÚNICO NOMBRE) OVALLE VELÍZ</t>
  </si>
  <si>
    <t>HELEN VERÓNICA GALDÁMEZ SOSA</t>
  </si>
  <si>
    <t>NORMAN CAÍN HERNÁNDEZ PEÑA</t>
  </si>
  <si>
    <t>MARÍA DEL ROSARIO ANDRINO BLANCO DE MUÑOZ</t>
  </si>
  <si>
    <t>JOSÉ MARÍA TALÉ LUX</t>
  </si>
  <si>
    <t>IRMA CATALINA MIRANDA GÓMEZ</t>
  </si>
  <si>
    <t>NÁTALI  YOLANDA  ISABEL MÉNDEZ ALMENDARES</t>
  </si>
  <si>
    <t>EMILY PAOLA CALDERÓN AGUILAR</t>
  </si>
  <si>
    <t>DORA PATRICIA MORENO LÓPEZ</t>
  </si>
  <si>
    <t>HECTOR FROILAN PEREZ (ÚNICO APELLIDO)</t>
  </si>
  <si>
    <t>GLADYS ETELVINA GÓMEZ SOTO</t>
  </si>
  <si>
    <t>EILYN YARIMA ARRIOLA (ÚNICO APELLIDO)</t>
  </si>
  <si>
    <t>HILARIO (ÚNICO NOMBRE) PANGAN XITUMUL</t>
  </si>
  <si>
    <t>IRMA NOEMI MONROY DE CASTILLO</t>
  </si>
  <si>
    <t xml:space="preserve">LESTER DANILO RAMÍREZ MORALES </t>
  </si>
  <si>
    <t>JULIO (ÚNICO NOMBRE) GODOY SAGASTUME</t>
  </si>
  <si>
    <t xml:space="preserve">ZUINY MARINA LÓPEZ RODRÍGUEZ </t>
  </si>
  <si>
    <t xml:space="preserve">MARÍA DE LOS ANGELES QUIÑONEZ GIRON </t>
  </si>
  <si>
    <t xml:space="preserve">ESVIN RENÉ MOLINA VILLAGRÁN </t>
  </si>
  <si>
    <t>ESTEBAN (ÚNICO NOMBRE) LÓPEZ RAMÍREZ</t>
  </si>
  <si>
    <t xml:space="preserve">PABLO DANIEL CHICOJ CITALÁN </t>
  </si>
  <si>
    <t>VIRGINIA ISABEL SOLIS LÓPEZ</t>
  </si>
  <si>
    <t>PABLO RAÚL CAAL (ÚNICO APELLIDO)</t>
  </si>
  <si>
    <t>OSVALDO ADOLFO DUBÓN (ÚNICO APELLIDO)</t>
  </si>
  <si>
    <t xml:space="preserve">LUCY GABRIELA ORDOÑEZ LÓPEZ </t>
  </si>
  <si>
    <t>MARÍA FERNANDA CASTILLO GONZÁLEZ</t>
  </si>
  <si>
    <t>FREDY ESTUARDO CAAL (ÚNICO APELLIDO)</t>
  </si>
  <si>
    <t>ENORINDA (ÚNICO NOMBRE) MARROQUIN VALENZUELA</t>
  </si>
  <si>
    <t>ANGELA ELIZABETH MORALES CRÚZ</t>
  </si>
  <si>
    <t xml:space="preserve">LUIS HUMBERTO RODRÍGUEZ BRIONES </t>
  </si>
  <si>
    <t>ANA CRISTINA GARCÍA ( ÚNICO APELLIDO )</t>
  </si>
  <si>
    <t xml:space="preserve">KEVIN OMAR PAZ LÓPEZ </t>
  </si>
  <si>
    <t>BELDING JOSÉ ROBERTO HERNÁNDEZ (ÚNICO APELLIDO)</t>
  </si>
  <si>
    <t>AMADA ELISHEVA CHAVARRÍA HERRERA</t>
  </si>
  <si>
    <t xml:space="preserve">LESLY YANETH RODRÍGUEZ FLORES </t>
  </si>
  <si>
    <t xml:space="preserve">DAVID ARNOLDO PAIZ GIRÓN </t>
  </si>
  <si>
    <t xml:space="preserve">ELSA LIZETH ALVARADO GARCÍA </t>
  </si>
  <si>
    <t>AREM ZULAMA MARROQUIN (ÚNICO APELLIDO)</t>
  </si>
  <si>
    <t>KIMBERLY ESTER BALTAZAR MARTÍNEZ</t>
  </si>
  <si>
    <t>GRICEL NANCY ORTÍZ DE RODRIGUEZ</t>
  </si>
  <si>
    <t>ROSA ANGELÍCA TIÑO LEMUS DE GÓMEZ</t>
  </si>
  <si>
    <t>MÓNICA TERESA LOPEZ FLORES</t>
  </si>
  <si>
    <t>AUXILIAR MISCELANEO</t>
  </si>
  <si>
    <t xml:space="preserve">CONDUCCION DE VEHICULOS </t>
  </si>
  <si>
    <t>CONSERJERIA Y ACTIVIDADES AFINES</t>
  </si>
  <si>
    <t>ELECTRICISTA I</t>
  </si>
  <si>
    <t>ANNY CHANG LOU</t>
  </si>
  <si>
    <t>JEFE CAMPOS DE ROOSVELT</t>
  </si>
  <si>
    <t>ASISTENTE (JEFE DE CAMPO BARRONDO a. i.)</t>
  </si>
  <si>
    <t>DELEGADO DE ASUNTO JURÍDICOS INTERINO a. i.</t>
  </si>
  <si>
    <t>DELEGADO DE INFORMÁTICA</t>
  </si>
  <si>
    <t>JEFE DE SERVICIOS GENERALES a. i.</t>
  </si>
  <si>
    <t>JEFE DE DEPARTAMENTO</t>
  </si>
  <si>
    <t>SUBDIRECTORA DE PROGRAMACIÓN SUSTANTIVAS a. i.</t>
  </si>
  <si>
    <t>DIRECTORA DE ÁREAS SUSTANTIVA a.i.</t>
  </si>
  <si>
    <t>JEFE DE ALMÁCEN</t>
  </si>
  <si>
    <t>JEFE DEPARTAMENTO FINANCIERO a. i.</t>
  </si>
  <si>
    <t>JEFE DE PRESUPUESTO</t>
  </si>
  <si>
    <t>ASISTENTE (JEFE DE COMPRAS a. i.)</t>
  </si>
  <si>
    <t>JEFE DE TESORERÍA</t>
  </si>
  <si>
    <t>IGSS</t>
  </si>
  <si>
    <t>FIANZA</t>
  </si>
  <si>
    <t>MONTEPIO</t>
  </si>
  <si>
    <t>ISR</t>
  </si>
  <si>
    <t>MARTÍN ÁVILA PINZÓN</t>
  </si>
  <si>
    <t>HÉCTOR ANTONIO PAR CUTZ</t>
  </si>
  <si>
    <t>RICARDO SAÉNZ BRAVO</t>
  </si>
  <si>
    <t>MARIO ESTUARDO SANTOS DISLY</t>
  </si>
  <si>
    <t>JEFE DE CONTROL DE PROYECTOS a. i.</t>
  </si>
  <si>
    <t>JEFE DE SUPERVISIÓN DE PROYECTOS a. i.</t>
  </si>
  <si>
    <t>DIRECTOR DE INFRAESTRUCTURA FÍSICA</t>
  </si>
  <si>
    <t>DIRECTOR GENERAL</t>
  </si>
  <si>
    <t>Representaciòn</t>
  </si>
  <si>
    <t>HELBERT GIOVANNI MORALES JUÁREZ</t>
  </si>
  <si>
    <t>JESSICA PAOLA BARRIOS LUCA</t>
  </si>
  <si>
    <t>JUAN PABLO AGUILAR MENDEZ</t>
  </si>
  <si>
    <t>ETSON ALBERTO OLIVA ZAPETA</t>
  </si>
  <si>
    <t xml:space="preserve">ESTUARDO ALEJANDRO GARCÍA SOLIS </t>
  </si>
  <si>
    <t xml:space="preserve">OSCAR EDUARDO BERGANZA RIVERA </t>
  </si>
  <si>
    <t>RENÉ ALFREDO MARTÍNEZ GUILLÉN</t>
  </si>
  <si>
    <t>HÉCTOR EDUARDO GARCÍA LÉMUS</t>
  </si>
  <si>
    <t>KAREN GABRIELA FALLA SARAZUA</t>
  </si>
  <si>
    <t xml:space="preserve">JAIRO LEONEL RAMÍREZ GÓMEZ </t>
  </si>
  <si>
    <t>LESLY MAGALY SOTO GARCÍA</t>
  </si>
  <si>
    <t>DANIELA ALEJANDRA MELGAR MELGAR</t>
  </si>
  <si>
    <t>JULIO ALBERTO PERNY GARCÍA</t>
  </si>
  <si>
    <t>JUDITH MARÍA DE LOS ANGELES ALVARADO SOZA</t>
  </si>
  <si>
    <t xml:space="preserve">CINTYA MARIANA GRAMAJO FUENTES </t>
  </si>
  <si>
    <t>ABISÚA ANTONIO CARTAGENA GARCÍA</t>
  </si>
  <si>
    <t>YENNISEY YAMMILETH ESQUIVEL GUILLÉN</t>
  </si>
  <si>
    <t xml:space="preserve">KAREN YEMINA GONZÁLEZ MORALES </t>
  </si>
  <si>
    <t>BRENDA LIZETH GARCÍA MARROQUIN DE ICÚ</t>
  </si>
  <si>
    <t>DINORAH HAYDEÉ HERRERA DEL VALLE</t>
  </si>
  <si>
    <t xml:space="preserve">HENRY EMANUEL AGUIRRE CASTILLO </t>
  </si>
  <si>
    <t xml:space="preserve">DAVID BONILLA WALLACE </t>
  </si>
  <si>
    <t xml:space="preserve">GLADIS MARIZOL RODRIGUEZ DÍAS </t>
  </si>
  <si>
    <t>ANDREA ALEJANDRA GARCÍA RODRIGUEZ</t>
  </si>
  <si>
    <t>AURA LETICIA MURALLES CÁRCAMO</t>
  </si>
  <si>
    <t>BYRON EFRAIN LÓPEZ SAQUEC</t>
  </si>
  <si>
    <t>LEONEL ALEJANDRO PÉREZ VÁSQUEZ</t>
  </si>
  <si>
    <t>LUIS ALBERTO PÉREZ PÉREZ</t>
  </si>
  <si>
    <t>LUISA FERNANDA ARRIAGA CATAVÍ</t>
  </si>
  <si>
    <t>PEON VIGILANTE V</t>
  </si>
  <si>
    <t>AUXILIAR MISCELÁNEO</t>
  </si>
  <si>
    <t>ACUERDO MINISTERIAL  1105-2016 AJUSTE S. M.</t>
  </si>
  <si>
    <t>JEFE DE DEPARTAMENTO DE PLANIFICACIÓN a. i.</t>
  </si>
  <si>
    <t>JEFE DE DEPARTAMENTO DE DESARROLLO DE PROYECTOS a. i.</t>
  </si>
  <si>
    <t>GILDA MARYLIZ MARROQUÍN CARIAS</t>
  </si>
  <si>
    <t>DELEGADA DE COMUNICACIÓN Y DIFUSIÓN CULTURAL</t>
  </si>
  <si>
    <t>JEFE DE CENTROS DEPORTIVOS</t>
  </si>
  <si>
    <t xml:space="preserve">KARLA ALEXANDRA PACHECO GARCÍA </t>
  </si>
  <si>
    <t>MARLON DAYAN RIVAS  RODAS</t>
  </si>
  <si>
    <t>ROSA JUVENTUNA MORALES ARAGÓN</t>
  </si>
  <si>
    <t>ANDREA YANILETH CLAUDIO BÁMACA</t>
  </si>
  <si>
    <t>MANUEL DE JESÚS FARFÁN VÁSQUEZ</t>
  </si>
  <si>
    <t>MARÍA FERNANDA QUIÑONEZ SANCHEZ</t>
  </si>
  <si>
    <t>CARMEN NOEMÍ JUÁREZ HUERTAS</t>
  </si>
  <si>
    <t>MARIO ROBERTO HERNÁNDEZ MORÁN</t>
  </si>
  <si>
    <t>NOMBRE Y APELLIDO</t>
  </si>
  <si>
    <t>KEVIN ALEXANDER BOROR GARCÍA</t>
  </si>
  <si>
    <t>ALEJANDRA MARIA BOSCH AGUILAR</t>
  </si>
  <si>
    <t>AUXILIAR MISCELANEO (SECRETARIA)</t>
  </si>
  <si>
    <t>CONSERJE (SECRETARIA)</t>
  </si>
  <si>
    <t>TALLERISTA (SECRETARIA)</t>
  </si>
  <si>
    <t xml:space="preserve">Dietas </t>
  </si>
  <si>
    <t>ESTHER JOCABED JUÁREZ GODÍNEZ</t>
  </si>
  <si>
    <t xml:space="preserve">RECONOCIMIENTO DE GASTO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</si>
</sst>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70" formatCode="_-&quot;Q&quot;* #,##0.00_-;\-&quot;Q&quot;* #,##0.00_-;_-&quot;Q&quot;* &quot;-&quot;??_-;_-@_-"/>
    <numFmt numFmtId="188" formatCode="&quot;Q&quot;#,##0.00;[Red]&quot;Q&quot;#,##0.00"/>
    <numFmt numFmtId="189" formatCode="#,##0.00;[Red]#,##0.00"/>
  </numFmts>
  <fonts count="15" x14ac:knownFonts="1">
    <font>
      <sz val="10"/>
      <name val="Arial"/>
      <family val="2"/>
    </font>
    <font>
      <sz val="10"/>
      <name val="Arial"/>
    </font>
    <font>
      <b/>
      <sz val="10"/>
      <name val="Arial"/>
      <family val="2"/>
    </font>
    <font>
      <sz val="8"/>
      <name val="Arial"/>
      <family val="2"/>
    </font>
    <font>
      <b/>
      <sz val="15"/>
      <name val="Arial"/>
      <family val="2"/>
    </font>
    <font>
      <sz val="10"/>
      <name val="Calibri"/>
      <family val="2"/>
    </font>
    <font>
      <sz val="10"/>
      <name val="Arial"/>
      <family val="2"/>
    </font>
    <font>
      <b/>
      <sz val="11"/>
      <name val="Arial"/>
      <family val="2"/>
    </font>
    <font>
      <b/>
      <sz val="9"/>
      <name val="Arial"/>
      <family val="2"/>
    </font>
    <font>
      <b/>
      <sz val="8"/>
      <name val="Arial"/>
      <family val="2"/>
    </font>
    <font>
      <b/>
      <sz val="8"/>
      <color indexed="8"/>
      <name val="Times New Roman"/>
      <family val="1"/>
    </font>
    <font>
      <sz val="7"/>
      <name val="Arial"/>
      <family val="2"/>
    </font>
    <font>
      <sz val="8"/>
      <name val="Calibri"/>
      <family val="2"/>
      <scheme val="minor"/>
    </font>
    <font>
      <sz val="8"/>
      <color theme="1"/>
      <name val="Arial"/>
      <family val="2"/>
    </font>
    <font>
      <b/>
      <sz val="8"/>
      <name val="Calibri"/>
      <family val="2"/>
      <scheme val="minor"/>
    </font>
  </fonts>
  <fills count="4">
    <fill>
      <patternFill patternType="none"/>
    </fill>
    <fill>
      <patternFill patternType="gray125"/>
    </fill>
    <fill>
      <patternFill patternType="solid">
        <fgColor indexed="22"/>
        <bgColor indexed="31"/>
      </patternFill>
    </fill>
    <fill>
      <patternFill patternType="solid">
        <fgColor theme="0" tint="-0.249977111117893"/>
        <bgColor indexed="64"/>
      </patternFill>
    </fill>
  </fills>
  <borders count="44">
    <border>
      <left/>
      <right/>
      <top/>
      <bottom/>
      <diagonal/>
    </border>
    <border>
      <left style="double">
        <color indexed="64"/>
      </left>
      <right style="dotted">
        <color indexed="64"/>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8"/>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top/>
      <bottom style="medium">
        <color indexed="8"/>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8"/>
      </left>
      <right style="hair">
        <color indexed="8"/>
      </right>
      <top style="hair">
        <color indexed="8"/>
      </top>
      <bottom style="hair">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hair">
        <color indexed="8"/>
      </left>
      <right style="hair">
        <color indexed="8"/>
      </right>
      <top style="thin">
        <color indexed="64"/>
      </top>
      <bottom style="hair">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medium">
        <color indexed="8"/>
      </top>
      <bottom style="hair">
        <color indexed="8"/>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8"/>
      </bottom>
      <diagonal/>
    </border>
    <border>
      <left style="thin">
        <color indexed="64"/>
      </left>
      <right style="thin">
        <color indexed="64"/>
      </right>
      <top style="medium">
        <color indexed="8"/>
      </top>
      <bottom style="double">
        <color indexed="64"/>
      </bottom>
      <diagonal/>
    </border>
    <border>
      <left style="medium">
        <color indexed="64"/>
      </left>
      <right style="thin">
        <color indexed="64"/>
      </right>
      <top style="medium">
        <color indexed="64"/>
      </top>
      <bottom style="medium">
        <color indexed="8"/>
      </bottom>
      <diagonal/>
    </border>
    <border>
      <left style="medium">
        <color indexed="64"/>
      </left>
      <right style="thin">
        <color indexed="64"/>
      </right>
      <top style="medium">
        <color indexed="8"/>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s>
  <cellStyleXfs count="5">
    <xf numFmtId="0" fontId="0" fillId="0" borderId="0"/>
    <xf numFmtId="44" fontId="1" fillId="0" borderId="0" applyFill="0" applyBorder="0" applyAlignment="0" applyProtection="0"/>
    <xf numFmtId="44" fontId="1" fillId="0" borderId="0" applyFont="0" applyFill="0" applyBorder="0" applyAlignment="0" applyProtection="0"/>
    <xf numFmtId="0" fontId="1" fillId="0" borderId="0"/>
    <xf numFmtId="0" fontId="6" fillId="0" borderId="0"/>
  </cellStyleXfs>
  <cellXfs count="137">
    <xf numFmtId="0" fontId="0" fillId="0" borderId="0" xfId="0"/>
    <xf numFmtId="0" fontId="2" fillId="0" borderId="0" xfId="0" applyFont="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2" fillId="0" borderId="0" xfId="0" applyFont="1" applyBorder="1" applyAlignment="1">
      <alignment horizontal="center" wrapText="1"/>
    </xf>
    <xf numFmtId="0" fontId="0" fillId="0" borderId="0" xfId="0" applyAlignment="1">
      <alignment horizontal="center"/>
    </xf>
    <xf numFmtId="0" fontId="2" fillId="0" borderId="0" xfId="0" applyFont="1" applyAlignment="1">
      <alignment wrapText="1"/>
    </xf>
    <xf numFmtId="0" fontId="0" fillId="0" borderId="0" xfId="0" applyAlignment="1">
      <alignment vertical="center" wrapText="1"/>
    </xf>
    <xf numFmtId="0" fontId="2" fillId="0" borderId="0" xfId="0" applyFont="1" applyAlignment="1">
      <alignment horizontal="center"/>
    </xf>
    <xf numFmtId="0" fontId="12" fillId="0" borderId="0" xfId="0" applyFont="1"/>
    <xf numFmtId="0" fontId="0" fillId="0" borderId="1" xfId="0" applyBorder="1"/>
    <xf numFmtId="0" fontId="0" fillId="0" borderId="2" xfId="0" applyBorder="1"/>
    <xf numFmtId="0" fontId="0" fillId="0" borderId="3" xfId="0" applyBorder="1"/>
    <xf numFmtId="44" fontId="0" fillId="0" borderId="2" xfId="0" applyNumberFormat="1" applyBorder="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13" fillId="0" borderId="7" xfId="0" applyFont="1" applyFill="1" applyBorder="1" applyAlignment="1">
      <alignment horizontal="left" vertical="center" wrapText="1"/>
    </xf>
    <xf numFmtId="44" fontId="5" fillId="0" borderId="6" xfId="0" applyNumberFormat="1" applyFont="1" applyFill="1" applyBorder="1" applyAlignment="1">
      <alignment horizontal="center" vertical="center"/>
    </xf>
    <xf numFmtId="44" fontId="5" fillId="0" borderId="6" xfId="1" applyFont="1" applyBorder="1" applyAlignment="1" applyProtection="1">
      <alignment vertical="center" wrapText="1"/>
      <protection locked="0"/>
    </xf>
    <xf numFmtId="44" fontId="5" fillId="0" borderId="7" xfId="0" applyNumberFormat="1" applyFont="1" applyFill="1" applyBorder="1" applyAlignment="1">
      <alignment horizontal="center" vertical="center"/>
    </xf>
    <xf numFmtId="44" fontId="5" fillId="0" borderId="7" xfId="1" applyFont="1" applyBorder="1" applyAlignment="1" applyProtection="1">
      <alignment vertical="center" wrapText="1"/>
      <protection locked="0"/>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Font="1" applyAlignment="1">
      <alignment vertical="center"/>
    </xf>
    <xf numFmtId="0" fontId="2"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44" fontId="1" fillId="0" borderId="0" xfId="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14" fontId="2" fillId="0" borderId="0" xfId="0" applyNumberFormat="1" applyFont="1" applyAlignment="1">
      <alignment vertical="center"/>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2" fillId="0" borderId="15" xfId="0" applyFont="1" applyFill="1" applyBorder="1" applyAlignment="1">
      <alignment vertical="center" wrapText="1"/>
    </xf>
    <xf numFmtId="170" fontId="3" fillId="0" borderId="7" xfId="0" applyNumberFormat="1" applyFont="1" applyFill="1" applyBorder="1" applyAlignment="1">
      <alignment vertical="center" wrapText="1"/>
    </xf>
    <xf numFmtId="0" fontId="13" fillId="0" borderId="7" xfId="0" applyFont="1" applyFill="1" applyBorder="1" applyAlignment="1">
      <alignment vertical="center" wrapText="1"/>
    </xf>
    <xf numFmtId="0" fontId="13" fillId="0" borderId="16" xfId="0" applyFont="1" applyFill="1" applyBorder="1" applyAlignment="1">
      <alignment horizontal="left" vertical="center" wrapText="1"/>
    </xf>
    <xf numFmtId="170" fontId="3" fillId="0" borderId="16" xfId="0" applyNumberFormat="1" applyFont="1" applyFill="1" applyBorder="1" applyAlignment="1">
      <alignment vertical="center" wrapText="1"/>
    </xf>
    <xf numFmtId="0" fontId="0" fillId="0" borderId="1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Border="1" applyAlignment="1">
      <alignment horizontal="center" vertical="center" wrapText="1"/>
    </xf>
    <xf numFmtId="0" fontId="3" fillId="3" borderId="17"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0" fillId="0" borderId="0" xfId="0" applyAlignment="1">
      <alignment horizontal="center" vertical="center" wrapText="1"/>
    </xf>
    <xf numFmtId="44" fontId="5" fillId="0" borderId="18" xfId="1" applyFont="1" applyBorder="1" applyAlignment="1" applyProtection="1">
      <alignment vertical="center" wrapText="1"/>
      <protection locked="0"/>
    </xf>
    <xf numFmtId="0" fontId="3" fillId="0" borderId="6" xfId="0" applyFont="1" applyFill="1" applyBorder="1" applyAlignment="1">
      <alignment horizontal="left" vertical="center" wrapText="1"/>
    </xf>
    <xf numFmtId="0" fontId="3" fillId="0" borderId="7" xfId="4" applyFont="1" applyFill="1" applyBorder="1" applyAlignment="1">
      <alignment horizontal="left" vertical="center" wrapText="1" shrinkToFit="1"/>
    </xf>
    <xf numFmtId="0" fontId="12" fillId="0" borderId="7" xfId="0" applyFont="1" applyFill="1" applyBorder="1" applyAlignment="1">
      <alignment vertical="center" wrapText="1"/>
    </xf>
    <xf numFmtId="0" fontId="3" fillId="0" borderId="6" xfId="4" applyFont="1" applyFill="1" applyBorder="1" applyAlignment="1">
      <alignment horizontal="left" vertical="center" wrapText="1" shrinkToFi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7" xfId="4" applyFont="1" applyFill="1" applyBorder="1" applyAlignment="1">
      <alignment vertical="center" wrapText="1"/>
    </xf>
    <xf numFmtId="0" fontId="3" fillId="0" borderId="7" xfId="4" applyFont="1" applyFill="1" applyBorder="1" applyAlignment="1">
      <alignment horizontal="left" vertical="center" wrapText="1"/>
    </xf>
    <xf numFmtId="0" fontId="14" fillId="2" borderId="19" xfId="0" applyFont="1" applyFill="1" applyBorder="1" applyAlignment="1" applyProtection="1">
      <alignment horizontal="center" vertical="center" wrapText="1"/>
      <protection locked="0"/>
    </xf>
    <xf numFmtId="0" fontId="12" fillId="3" borderId="17" xfId="0" applyFont="1" applyFill="1" applyBorder="1" applyAlignment="1">
      <alignment horizontal="center" vertical="center" wrapText="1"/>
    </xf>
    <xf numFmtId="170" fontId="12" fillId="0" borderId="6" xfId="0" applyNumberFormat="1" applyFont="1" applyFill="1" applyBorder="1" applyAlignment="1">
      <alignment vertical="center" wrapText="1"/>
    </xf>
    <xf numFmtId="0" fontId="12" fillId="0" borderId="0" xfId="0" applyFont="1" applyFill="1" applyAlignment="1">
      <alignment vertical="center" wrapText="1"/>
    </xf>
    <xf numFmtId="0" fontId="12" fillId="3" borderId="14" xfId="0" applyFont="1" applyFill="1" applyBorder="1" applyAlignment="1">
      <alignment horizontal="center" vertical="center" wrapText="1"/>
    </xf>
    <xf numFmtId="170" fontId="12" fillId="0" borderId="7" xfId="0" applyNumberFormat="1" applyFont="1" applyFill="1" applyBorder="1" applyAlignment="1">
      <alignment vertical="center" wrapText="1"/>
    </xf>
    <xf numFmtId="170" fontId="12" fillId="0" borderId="0" xfId="0" applyNumberFormat="1" applyFont="1" applyFill="1" applyAlignment="1">
      <alignment vertical="center" wrapText="1"/>
    </xf>
    <xf numFmtId="4" fontId="10" fillId="0" borderId="0" xfId="0" applyNumberFormat="1" applyFont="1" applyFill="1" applyAlignment="1">
      <alignment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1" fillId="0" borderId="22" xfId="4" applyFont="1" applyFill="1" applyBorder="1" applyAlignment="1">
      <alignment horizontal="left" vertical="center" wrapText="1" shrinkToFit="1"/>
    </xf>
    <xf numFmtId="170" fontId="11" fillId="0" borderId="7" xfId="0" applyNumberFormat="1" applyFont="1" applyFill="1" applyBorder="1" applyAlignment="1">
      <alignment vertical="center" wrapText="1"/>
    </xf>
    <xf numFmtId="0" fontId="11" fillId="0" borderId="19" xfId="4" applyFont="1" applyFill="1" applyBorder="1" applyAlignment="1">
      <alignment horizontal="left" vertical="center" wrapText="1" shrinkToFit="1"/>
    </xf>
    <xf numFmtId="0" fontId="11" fillId="0" borderId="19" xfId="4" applyFont="1" applyFill="1" applyBorder="1" applyAlignment="1">
      <alignment horizontal="left" vertical="center" wrapText="1"/>
    </xf>
    <xf numFmtId="0" fontId="9" fillId="0" borderId="0" xfId="0" applyFont="1" applyBorder="1" applyAlignment="1">
      <alignment horizontal="center" vertical="center" wrapText="1"/>
    </xf>
    <xf numFmtId="44" fontId="3" fillId="0" borderId="0" xfId="1" applyFont="1" applyBorder="1" applyAlignment="1">
      <alignment vertical="center"/>
    </xf>
    <xf numFmtId="0" fontId="3" fillId="0" borderId="0" xfId="0" applyFont="1" applyAlignment="1">
      <alignment vertical="center"/>
    </xf>
    <xf numFmtId="44" fontId="3" fillId="0" borderId="0" xfId="1" applyFont="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vertical="center" wrapText="1"/>
    </xf>
    <xf numFmtId="0" fontId="9" fillId="2" borderId="26" xfId="0" applyFont="1" applyFill="1" applyBorder="1" applyAlignment="1">
      <alignment horizontal="center" vertical="center" wrapText="1"/>
    </xf>
    <xf numFmtId="0" fontId="14" fillId="2" borderId="26" xfId="0" applyFont="1" applyFill="1" applyBorder="1" applyAlignment="1" applyProtection="1">
      <alignment horizontal="center" vertical="center" wrapText="1"/>
      <protection locked="0"/>
    </xf>
    <xf numFmtId="0" fontId="12" fillId="0" borderId="26" xfId="0" applyFont="1" applyFill="1" applyBorder="1" applyAlignment="1" applyProtection="1">
      <alignment vertical="center" wrapText="1"/>
      <protection locked="0"/>
    </xf>
    <xf numFmtId="0" fontId="12" fillId="0" borderId="26" xfId="0" applyFont="1" applyFill="1" applyBorder="1" applyAlignment="1" applyProtection="1">
      <alignment horizontal="left" vertical="center" wrapText="1"/>
      <protection locked="0"/>
    </xf>
    <xf numFmtId="170" fontId="3" fillId="0" borderId="26" xfId="0" applyNumberFormat="1" applyFont="1" applyFill="1" applyBorder="1" applyAlignment="1">
      <alignment vertical="center" wrapText="1"/>
    </xf>
    <xf numFmtId="44" fontId="12" fillId="0" borderId="26" xfId="1" applyFont="1" applyBorder="1" applyAlignment="1" applyProtection="1">
      <alignment vertical="center" wrapText="1"/>
      <protection locked="0"/>
    </xf>
    <xf numFmtId="188" fontId="0" fillId="0" borderId="16" xfId="0" applyNumberFormat="1" applyFill="1" applyBorder="1" applyAlignment="1">
      <alignment vertical="center" wrapText="1"/>
    </xf>
    <xf numFmtId="188" fontId="0" fillId="0" borderId="7" xfId="0" applyNumberFormat="1" applyFill="1" applyBorder="1" applyAlignment="1">
      <alignment vertical="center" wrapText="1"/>
    </xf>
    <xf numFmtId="188" fontId="0" fillId="0" borderId="7" xfId="0" applyNumberFormat="1" applyBorder="1" applyAlignment="1">
      <alignment vertical="center" wrapText="1"/>
    </xf>
    <xf numFmtId="189" fontId="5" fillId="0" borderId="6" xfId="1" applyNumberFormat="1" applyFont="1" applyBorder="1" applyAlignment="1" applyProtection="1">
      <alignment vertical="center" wrapText="1"/>
      <protection locked="0"/>
    </xf>
    <xf numFmtId="189" fontId="5" fillId="0" borderId="7" xfId="1" applyNumberFormat="1" applyFont="1" applyBorder="1" applyAlignment="1" applyProtection="1">
      <alignment vertical="center" wrapText="1"/>
      <protection locked="0"/>
    </xf>
    <xf numFmtId="189" fontId="0" fillId="0" borderId="7" xfId="0" applyNumberFormat="1" applyBorder="1" applyAlignment="1">
      <alignment vertical="center" wrapText="1"/>
    </xf>
    <xf numFmtId="188" fontId="12" fillId="0" borderId="6" xfId="0" applyNumberFormat="1" applyFont="1" applyFill="1" applyBorder="1" applyAlignment="1">
      <alignment vertical="center" wrapText="1"/>
    </xf>
    <xf numFmtId="188" fontId="12" fillId="0" borderId="7" xfId="0" applyNumberFormat="1" applyFont="1" applyFill="1" applyBorder="1" applyAlignment="1">
      <alignment vertical="center" wrapText="1"/>
    </xf>
    <xf numFmtId="188" fontId="11" fillId="0" borderId="27" xfId="0" applyNumberFormat="1" applyFont="1" applyBorder="1"/>
    <xf numFmtId="188" fontId="11" fillId="0" borderId="19" xfId="0" applyNumberFormat="1" applyFont="1" applyBorder="1"/>
    <xf numFmtId="0" fontId="9" fillId="2" borderId="20"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Border="1" applyAlignment="1">
      <alignment horizontal="center"/>
    </xf>
    <xf numFmtId="0" fontId="7" fillId="0" borderId="0" xfId="0" applyFont="1" applyAlignment="1">
      <alignment horizontal="center"/>
    </xf>
    <xf numFmtId="0" fontId="2" fillId="0" borderId="0" xfId="0" applyFont="1" applyBorder="1" applyAlignment="1">
      <alignment horizontal="center"/>
    </xf>
    <xf numFmtId="14" fontId="2" fillId="0" borderId="0" xfId="0" applyNumberFormat="1" applyFont="1" applyAlignment="1">
      <alignment horizont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center" vertical="center"/>
    </xf>
    <xf numFmtId="14" fontId="2" fillId="0" borderId="0" xfId="0" applyNumberFormat="1" applyFont="1" applyAlignment="1">
      <alignment horizontal="center" vertical="center"/>
    </xf>
    <xf numFmtId="0" fontId="9" fillId="2" borderId="26" xfId="0" applyFont="1" applyFill="1" applyBorder="1" applyAlignment="1">
      <alignment horizontal="center" vertical="center" wrapText="1"/>
    </xf>
    <xf numFmtId="0" fontId="9" fillId="2" borderId="26"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0" xfId="0" applyFont="1" applyAlignment="1">
      <alignment horizont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cellXfs>
  <cellStyles count="5">
    <cellStyle name="Moneda" xfId="1" builtinId="4"/>
    <cellStyle name="Moneda 2" xfId="2"/>
    <cellStyle name="Normal" xfId="0" builtinId="0"/>
    <cellStyle name="Normal 2" xfId="3"/>
    <cellStyle name="Normal 8" xfId="4"/>
  </cellStyles>
  <dxfs count="41">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161471</xdr:colOff>
      <xdr:row>1</xdr:row>
      <xdr:rowOff>73932</xdr:rowOff>
    </xdr:from>
    <xdr:to>
      <xdr:col>4</xdr:col>
      <xdr:colOff>108403</xdr:colOff>
      <xdr:row>5</xdr:row>
      <xdr:rowOff>74386</xdr:rowOff>
    </xdr:to>
    <xdr:pic>
      <xdr:nvPicPr>
        <xdr:cNvPr id="1127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471" y="427718"/>
          <a:ext cx="2650218" cy="789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123825</xdr:rowOff>
    </xdr:from>
    <xdr:to>
      <xdr:col>3</xdr:col>
      <xdr:colOff>133350</xdr:colOff>
      <xdr:row>3</xdr:row>
      <xdr:rowOff>28575</xdr:rowOff>
    </xdr:to>
    <xdr:pic>
      <xdr:nvPicPr>
        <xdr:cNvPr id="263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23825"/>
          <a:ext cx="26003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66675</xdr:rowOff>
    </xdr:from>
    <xdr:to>
      <xdr:col>2</xdr:col>
      <xdr:colOff>200025</xdr:colOff>
      <xdr:row>6</xdr:row>
      <xdr:rowOff>0</xdr:rowOff>
    </xdr:to>
    <xdr:pic>
      <xdr:nvPicPr>
        <xdr:cNvPr id="365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975"/>
          <a:ext cx="20669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2</xdr:row>
      <xdr:rowOff>28575</xdr:rowOff>
    </xdr:from>
    <xdr:to>
      <xdr:col>1</xdr:col>
      <xdr:colOff>1619250</xdr:colOff>
      <xdr:row>6</xdr:row>
      <xdr:rowOff>28575</xdr:rowOff>
    </xdr:to>
    <xdr:pic>
      <xdr:nvPicPr>
        <xdr:cNvPr id="970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23875"/>
          <a:ext cx="1971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76200</xdr:colOff>
      <xdr:row>5</xdr:row>
      <xdr:rowOff>47625</xdr:rowOff>
    </xdr:to>
    <xdr:pic>
      <xdr:nvPicPr>
        <xdr:cNvPr id="56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27908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1</xdr:row>
      <xdr:rowOff>209550</xdr:rowOff>
    </xdr:from>
    <xdr:to>
      <xdr:col>1</xdr:col>
      <xdr:colOff>1562100</xdr:colOff>
      <xdr:row>5</xdr:row>
      <xdr:rowOff>76200</xdr:rowOff>
    </xdr:to>
    <xdr:pic>
      <xdr:nvPicPr>
        <xdr:cNvPr id="91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57200"/>
          <a:ext cx="1971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11</xdr:row>
      <xdr:rowOff>95250</xdr:rowOff>
    </xdr:from>
    <xdr:to>
      <xdr:col>5</xdr:col>
      <xdr:colOff>1333993</xdr:colOff>
      <xdr:row>15</xdr:row>
      <xdr:rowOff>12953</xdr:rowOff>
    </xdr:to>
    <xdr:sp macro="" textlink="">
      <xdr:nvSpPr>
        <xdr:cNvPr id="3" name="WordArt 2"/>
        <xdr:cNvSpPr>
          <a:spLocks noChangeArrowheads="1" noChangeShapeType="1" noTextEdit="1"/>
        </xdr:cNvSpPr>
      </xdr:nvSpPr>
      <xdr:spPr bwMode="auto">
        <a:xfrm>
          <a:off x="352425" y="2124075"/>
          <a:ext cx="7972918" cy="574928"/>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r>
            <a:rPr lang="es-ES" sz="3600" b="1" kern="10"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Calibri"/>
            </a:rPr>
            <a:t>SIN PERSONAL EN ESTE RENGLON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zoomScale="105" zoomScaleNormal="105" workbookViewId="0">
      <selection activeCell="Q13" sqref="Q13"/>
    </sheetView>
  </sheetViews>
  <sheetFormatPr baseColWidth="10" defaultRowHeight="12.75" x14ac:dyDescent="0.2"/>
  <cols>
    <col min="1" max="1" width="3.85546875" style="1" customWidth="1"/>
    <col min="2" max="2" width="16.140625" style="2" customWidth="1"/>
    <col min="3" max="3" width="15.42578125" style="2" customWidth="1"/>
    <col min="4" max="4" width="9" style="2" customWidth="1"/>
    <col min="5" max="5" width="12.140625" style="2" customWidth="1"/>
    <col min="6" max="6" width="8" style="2" customWidth="1"/>
    <col min="7" max="7" width="8.28515625" style="2" customWidth="1"/>
    <col min="8" max="8" width="5.140625" style="2" customWidth="1"/>
    <col min="9" max="9" width="5.85546875" style="2" customWidth="1"/>
    <col min="10" max="10" width="12.28515625" style="2" customWidth="1"/>
    <col min="11" max="11" width="11.85546875" style="2" bestFit="1" customWidth="1"/>
    <col min="12" max="12" width="8.140625" style="2" customWidth="1"/>
    <col min="13" max="13" width="6.7109375" style="2" customWidth="1"/>
    <col min="14" max="14" width="9.140625" style="2" customWidth="1"/>
    <col min="15" max="15" width="12.85546875" customWidth="1"/>
    <col min="16" max="16" width="9.42578125" customWidth="1"/>
    <col min="17" max="17" width="8.140625" customWidth="1"/>
  </cols>
  <sheetData>
    <row r="1" spans="1:17" ht="27.75" customHeight="1" x14ac:dyDescent="0.3">
      <c r="A1"/>
      <c r="B1" s="108" t="s">
        <v>0</v>
      </c>
      <c r="C1" s="108"/>
      <c r="D1" s="108"/>
      <c r="E1" s="108"/>
      <c r="F1" s="108"/>
      <c r="G1" s="108"/>
      <c r="H1" s="108"/>
      <c r="I1" s="108"/>
      <c r="J1" s="108"/>
      <c r="K1" s="108"/>
      <c r="L1" s="108"/>
      <c r="M1" s="108"/>
      <c r="N1" s="108"/>
      <c r="O1" s="108"/>
      <c r="P1" s="108"/>
      <c r="Q1" s="108"/>
    </row>
    <row r="2" spans="1:17" ht="19.5" x14ac:dyDescent="0.3">
      <c r="A2" s="8"/>
      <c r="B2" s="109" t="s">
        <v>1</v>
      </c>
      <c r="C2" s="109"/>
      <c r="D2" s="109"/>
      <c r="E2" s="109"/>
      <c r="F2" s="109"/>
      <c r="G2" s="109"/>
      <c r="H2" s="109"/>
      <c r="I2" s="109"/>
      <c r="J2" s="109"/>
      <c r="K2" s="109"/>
      <c r="L2" s="109"/>
      <c r="M2" s="109"/>
      <c r="N2" s="109"/>
      <c r="O2" s="109"/>
      <c r="P2" s="109"/>
      <c r="Q2" s="109"/>
    </row>
    <row r="3" spans="1:17" ht="14.25" customHeight="1" x14ac:dyDescent="0.25">
      <c r="A3" s="110" t="s">
        <v>15</v>
      </c>
      <c r="B3" s="110"/>
      <c r="C3" s="110"/>
      <c r="D3" s="110"/>
      <c r="E3" s="110"/>
      <c r="F3" s="110"/>
      <c r="G3" s="110"/>
      <c r="H3" s="110"/>
      <c r="I3" s="110"/>
      <c r="J3" s="110"/>
      <c r="K3" s="110"/>
      <c r="L3" s="110"/>
      <c r="M3" s="110"/>
      <c r="N3" s="110"/>
      <c r="O3" s="110"/>
      <c r="P3" s="110"/>
      <c r="Q3" s="110"/>
    </row>
    <row r="4" spans="1:17" ht="14.25" customHeight="1" x14ac:dyDescent="0.2">
      <c r="A4" s="111" t="s">
        <v>2</v>
      </c>
      <c r="B4" s="111"/>
      <c r="C4" s="111"/>
      <c r="D4" s="111"/>
      <c r="E4" s="111"/>
      <c r="F4" s="111"/>
      <c r="G4" s="111"/>
      <c r="H4" s="111"/>
      <c r="I4" s="111"/>
      <c r="J4" s="111"/>
      <c r="K4" s="111"/>
      <c r="L4" s="111"/>
      <c r="M4" s="111"/>
      <c r="N4" s="111"/>
      <c r="O4" s="111"/>
      <c r="P4" s="111"/>
      <c r="Q4" s="111"/>
    </row>
    <row r="5" spans="1:17" ht="14.25" customHeight="1" x14ac:dyDescent="0.2">
      <c r="A5" s="111" t="s">
        <v>24</v>
      </c>
      <c r="B5" s="111"/>
      <c r="C5" s="111"/>
      <c r="D5" s="111"/>
      <c r="E5" s="111"/>
      <c r="F5" s="111"/>
      <c r="G5" s="111"/>
      <c r="H5" s="111"/>
      <c r="I5" s="111"/>
      <c r="J5" s="111"/>
      <c r="K5" s="111"/>
      <c r="L5" s="111"/>
      <c r="M5" s="111"/>
      <c r="N5" s="111"/>
      <c r="O5" s="111"/>
      <c r="P5" s="111"/>
      <c r="Q5" s="111"/>
    </row>
    <row r="6" spans="1:17" ht="14.25" customHeight="1" x14ac:dyDescent="0.2">
      <c r="A6" s="112">
        <v>42825</v>
      </c>
      <c r="B6" s="112"/>
      <c r="C6" s="112"/>
      <c r="D6" s="112"/>
      <c r="E6" s="112"/>
      <c r="F6" s="112"/>
      <c r="G6" s="112"/>
      <c r="H6" s="112"/>
      <c r="I6" s="112"/>
      <c r="J6" s="112"/>
      <c r="K6" s="112"/>
      <c r="L6" s="112"/>
      <c r="M6" s="112"/>
      <c r="N6" s="112"/>
      <c r="O6" s="112"/>
      <c r="P6" s="112"/>
      <c r="Q6" s="112"/>
    </row>
    <row r="7" spans="1:17" ht="14.25" customHeight="1" x14ac:dyDescent="0.2">
      <c r="A7" s="4" t="s">
        <v>30</v>
      </c>
      <c r="B7" s="4"/>
      <c r="C7" s="4"/>
      <c r="D7" s="4"/>
      <c r="E7" s="4"/>
      <c r="F7" s="4"/>
      <c r="G7" s="4"/>
      <c r="H7" s="4"/>
      <c r="I7" s="4"/>
      <c r="J7" s="4"/>
      <c r="K7" s="4"/>
      <c r="L7" s="4"/>
      <c r="M7" s="4"/>
      <c r="N7" s="4"/>
    </row>
    <row r="8" spans="1:17" ht="13.5" thickBot="1" x14ac:dyDescent="0.25"/>
    <row r="9" spans="1:17" s="5" customFormat="1" ht="12.95" customHeight="1" thickBot="1" x14ac:dyDescent="0.25">
      <c r="A9" s="102" t="s">
        <v>3</v>
      </c>
      <c r="B9" s="103" t="s">
        <v>783</v>
      </c>
      <c r="C9" s="105" t="s">
        <v>19</v>
      </c>
      <c r="D9" s="102" t="s">
        <v>20</v>
      </c>
      <c r="E9" s="102" t="s">
        <v>86</v>
      </c>
      <c r="F9" s="102"/>
      <c r="G9" s="102"/>
      <c r="H9" s="102"/>
      <c r="I9" s="102"/>
      <c r="J9" s="102"/>
      <c r="K9" s="102"/>
      <c r="L9" s="102"/>
      <c r="M9" s="106" t="s">
        <v>789</v>
      </c>
      <c r="N9" s="102" t="s">
        <v>5</v>
      </c>
      <c r="O9" s="71"/>
      <c r="P9" s="102" t="s">
        <v>25</v>
      </c>
      <c r="Q9" s="102" t="s">
        <v>26</v>
      </c>
    </row>
    <row r="10" spans="1:17" s="5" customFormat="1" ht="23.25" thickBot="1" x14ac:dyDescent="0.25">
      <c r="A10" s="102"/>
      <c r="B10" s="104"/>
      <c r="C10" s="105"/>
      <c r="D10" s="102"/>
      <c r="E10" s="70" t="s">
        <v>21</v>
      </c>
      <c r="F10" s="70" t="s">
        <v>737</v>
      </c>
      <c r="G10" s="70" t="s">
        <v>6</v>
      </c>
      <c r="H10" s="70" t="s">
        <v>7</v>
      </c>
      <c r="I10" s="70" t="s">
        <v>8</v>
      </c>
      <c r="J10" s="70" t="s">
        <v>22</v>
      </c>
      <c r="K10" s="70" t="s">
        <v>23</v>
      </c>
      <c r="L10" s="70" t="s">
        <v>9</v>
      </c>
      <c r="M10" s="107"/>
      <c r="N10" s="102"/>
      <c r="O10" s="70" t="s">
        <v>27</v>
      </c>
      <c r="P10" s="102"/>
      <c r="Q10" s="102"/>
    </row>
    <row r="11" spans="1:17" ht="35.1" customHeight="1" x14ac:dyDescent="0.2">
      <c r="A11" s="62">
        <v>1</v>
      </c>
      <c r="B11" s="72" t="s">
        <v>729</v>
      </c>
      <c r="C11" s="72" t="s">
        <v>733</v>
      </c>
      <c r="D11" s="73">
        <v>6759</v>
      </c>
      <c r="E11" s="73">
        <v>4000</v>
      </c>
      <c r="F11" s="73">
        <v>0</v>
      </c>
      <c r="G11" s="73">
        <v>4000</v>
      </c>
      <c r="H11" s="73">
        <v>0</v>
      </c>
      <c r="I11" s="73">
        <v>0</v>
      </c>
      <c r="J11" s="73">
        <v>375</v>
      </c>
      <c r="K11" s="73">
        <v>0</v>
      </c>
      <c r="L11" s="73">
        <v>250</v>
      </c>
      <c r="M11" s="73">
        <v>0</v>
      </c>
      <c r="N11" s="73">
        <f>SUM(D11:M11)</f>
        <v>15384</v>
      </c>
      <c r="O11" s="73">
        <v>3361.35</v>
      </c>
      <c r="P11" s="73">
        <f>+N11-O11</f>
        <v>12022.65</v>
      </c>
      <c r="Q11" s="100"/>
    </row>
    <row r="12" spans="1:17" ht="35.1" customHeight="1" x14ac:dyDescent="0.2">
      <c r="A12" s="62">
        <v>2</v>
      </c>
      <c r="B12" s="74" t="s">
        <v>730</v>
      </c>
      <c r="C12" s="74" t="s">
        <v>734</v>
      </c>
      <c r="D12" s="73">
        <v>5835</v>
      </c>
      <c r="E12" s="73">
        <v>2000</v>
      </c>
      <c r="F12" s="73">
        <v>0</v>
      </c>
      <c r="G12" s="73">
        <v>3000</v>
      </c>
      <c r="H12" s="73">
        <v>0</v>
      </c>
      <c r="I12" s="73">
        <v>0</v>
      </c>
      <c r="J12" s="73">
        <v>375</v>
      </c>
      <c r="K12" s="73">
        <v>0</v>
      </c>
      <c r="L12" s="73">
        <v>250</v>
      </c>
      <c r="M12" s="73">
        <v>0</v>
      </c>
      <c r="N12" s="73">
        <f>SUM(D12:M12)</f>
        <v>11460</v>
      </c>
      <c r="O12" s="73">
        <v>2441.4</v>
      </c>
      <c r="P12" s="73">
        <f>+N12-O12</f>
        <v>9018.6</v>
      </c>
      <c r="Q12" s="101">
        <f>39.5+88+74+93</f>
        <v>294.5</v>
      </c>
    </row>
    <row r="13" spans="1:17" ht="35.1" customHeight="1" x14ac:dyDescent="0.2">
      <c r="A13" s="62">
        <v>3</v>
      </c>
      <c r="B13" s="74" t="s">
        <v>731</v>
      </c>
      <c r="C13" s="75" t="s">
        <v>735</v>
      </c>
      <c r="D13" s="73">
        <v>10261</v>
      </c>
      <c r="E13" s="73">
        <v>0</v>
      </c>
      <c r="F13" s="73">
        <v>0</v>
      </c>
      <c r="G13" s="73">
        <v>5000</v>
      </c>
      <c r="H13" s="73">
        <v>0</v>
      </c>
      <c r="I13" s="73">
        <v>0</v>
      </c>
      <c r="J13" s="73">
        <v>375</v>
      </c>
      <c r="K13" s="73">
        <v>0</v>
      </c>
      <c r="L13" s="73">
        <v>250</v>
      </c>
      <c r="M13" s="73">
        <v>0</v>
      </c>
      <c r="N13" s="73">
        <f>SUM(D13:M13)</f>
        <v>15886</v>
      </c>
      <c r="O13" s="73">
        <v>3476.07</v>
      </c>
      <c r="P13" s="73">
        <f>+N13-O13</f>
        <v>12409.93</v>
      </c>
      <c r="Q13" s="101"/>
    </row>
    <row r="14" spans="1:17" ht="35.1" customHeight="1" x14ac:dyDescent="0.2">
      <c r="A14" s="62">
        <v>4</v>
      </c>
      <c r="B14" s="74" t="s">
        <v>732</v>
      </c>
      <c r="C14" s="74" t="s">
        <v>736</v>
      </c>
      <c r="D14" s="73">
        <v>10949</v>
      </c>
      <c r="E14" s="73">
        <v>0</v>
      </c>
      <c r="F14" s="73">
        <v>6000</v>
      </c>
      <c r="G14" s="73">
        <v>5000</v>
      </c>
      <c r="H14" s="73">
        <v>0</v>
      </c>
      <c r="I14" s="73">
        <v>0</v>
      </c>
      <c r="J14" s="73">
        <v>375</v>
      </c>
      <c r="K14" s="73">
        <v>0</v>
      </c>
      <c r="L14" s="73">
        <v>250</v>
      </c>
      <c r="M14" s="73">
        <v>0</v>
      </c>
      <c r="N14" s="73">
        <f>SUM(D14:M14)</f>
        <v>22574</v>
      </c>
      <c r="O14" s="73">
        <v>3713.05</v>
      </c>
      <c r="P14" s="73">
        <f>+N14-O14</f>
        <v>18860.95</v>
      </c>
      <c r="Q14" s="101"/>
    </row>
  </sheetData>
  <mergeCells count="15">
    <mergeCell ref="B1:Q1"/>
    <mergeCell ref="B2:Q2"/>
    <mergeCell ref="A3:Q3"/>
    <mergeCell ref="A4:Q4"/>
    <mergeCell ref="A5:Q5"/>
    <mergeCell ref="A6:Q6"/>
    <mergeCell ref="Q9:Q10"/>
    <mergeCell ref="A9:A10"/>
    <mergeCell ref="B9:B10"/>
    <mergeCell ref="C9:C10"/>
    <mergeCell ref="D9:D10"/>
    <mergeCell ref="E9:L9"/>
    <mergeCell ref="N9:N10"/>
    <mergeCell ref="P9:P10"/>
    <mergeCell ref="M9:M10"/>
  </mergeCells>
  <phoneticPr fontId="3" type="noConversion"/>
  <conditionalFormatting sqref="B11">
    <cfRule type="duplicateValues" dxfId="40" priority="2"/>
  </conditionalFormatting>
  <conditionalFormatting sqref="B11:B14">
    <cfRule type="duplicateValues" dxfId="39" priority="3"/>
  </conditionalFormatting>
  <conditionalFormatting sqref="B12:B14">
    <cfRule type="duplicateValues" dxfId="38" priority="1"/>
  </conditionalFormatting>
  <printOptions horizontalCentered="1"/>
  <pageMargins left="0.7" right="0.7" top="0.75" bottom="0.75" header="0.3" footer="0.3"/>
  <pageSetup paperSize="5" orientation="landscape" useFirstPageNumber="1" horizontalDpi="300" verticalDpi="300" r:id="rId1"/>
  <headerFooter alignWithMargins="0">
    <oddHeader>&amp;C&amp;"Times New Roman,Normal"&amp;12&amp;D&amp;R&amp;"Times New Roman,Normal"&amp;12Página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zoomScaleNormal="100" workbookViewId="0">
      <pane ySplit="9" topLeftCell="A48" activePane="bottomLeft" state="frozen"/>
      <selection pane="bottomLeft" activeCell="B48" sqref="B48"/>
    </sheetView>
  </sheetViews>
  <sheetFormatPr baseColWidth="10" defaultColWidth="11.5703125" defaultRowHeight="12.75" x14ac:dyDescent="0.2"/>
  <cols>
    <col min="1" max="1" width="5.140625" style="30" customWidth="1"/>
    <col min="2" max="2" width="27.28515625" style="30" customWidth="1"/>
    <col min="3" max="3" width="10.28515625" style="31" customWidth="1"/>
    <col min="4" max="4" width="9.28515625" style="30" customWidth="1"/>
    <col min="5" max="5" width="9.42578125" style="30" customWidth="1"/>
    <col min="6" max="6" width="11" style="30" customWidth="1"/>
    <col min="7" max="7" width="8.42578125" style="30" customWidth="1"/>
    <col min="8" max="8" width="10.7109375" style="30" customWidth="1"/>
    <col min="9" max="10" width="10" style="30" customWidth="1"/>
    <col min="11" max="11" width="10.140625" style="30" customWidth="1"/>
    <col min="12" max="12" width="7.140625" style="30" customWidth="1"/>
    <col min="13" max="13" width="7.42578125" style="30" customWidth="1"/>
    <col min="14" max="14" width="12.140625" style="30" customWidth="1"/>
    <col min="15" max="15" width="8.5703125" style="30" customWidth="1"/>
    <col min="16" max="16" width="8.5703125" style="32" customWidth="1"/>
    <col min="17" max="17" width="24.5703125" style="28" customWidth="1"/>
    <col min="18" max="18" width="45.140625" style="28" customWidth="1"/>
    <col min="19" max="16384" width="11.5703125" style="28"/>
  </cols>
  <sheetData>
    <row r="1" spans="1:20" ht="19.5" x14ac:dyDescent="0.2">
      <c r="A1" s="28"/>
      <c r="B1" s="116" t="s">
        <v>0</v>
      </c>
      <c r="C1" s="116"/>
      <c r="D1" s="116"/>
      <c r="E1" s="116"/>
      <c r="F1" s="116"/>
      <c r="G1" s="116"/>
      <c r="H1" s="116"/>
      <c r="I1" s="116"/>
      <c r="J1" s="116"/>
      <c r="K1" s="116"/>
      <c r="L1" s="116"/>
      <c r="M1" s="116"/>
      <c r="N1" s="116"/>
      <c r="O1" s="116"/>
      <c r="P1" s="116"/>
    </row>
    <row r="2" spans="1:20" ht="19.5" x14ac:dyDescent="0.2">
      <c r="A2" s="25"/>
      <c r="B2" s="117" t="s">
        <v>1</v>
      </c>
      <c r="C2" s="117"/>
      <c r="D2" s="117"/>
      <c r="E2" s="117"/>
      <c r="F2" s="117"/>
      <c r="G2" s="117"/>
      <c r="H2" s="117"/>
      <c r="I2" s="117"/>
      <c r="J2" s="117"/>
      <c r="K2" s="117"/>
      <c r="L2" s="117"/>
      <c r="M2" s="117"/>
      <c r="N2" s="117"/>
      <c r="O2" s="117"/>
      <c r="P2" s="117"/>
    </row>
    <row r="3" spans="1:20" ht="15" x14ac:dyDescent="0.2">
      <c r="A3" s="118" t="s">
        <v>15</v>
      </c>
      <c r="B3" s="118"/>
      <c r="C3" s="118"/>
      <c r="D3" s="118"/>
      <c r="E3" s="118"/>
      <c r="F3" s="118"/>
      <c r="G3" s="118"/>
      <c r="H3" s="118"/>
      <c r="I3" s="118"/>
      <c r="J3" s="118"/>
      <c r="K3" s="118"/>
      <c r="L3" s="118"/>
      <c r="M3" s="118"/>
      <c r="N3" s="118"/>
      <c r="O3" s="118"/>
      <c r="P3" s="118"/>
    </row>
    <row r="4" spans="1:20" x14ac:dyDescent="0.2">
      <c r="A4" s="119" t="s">
        <v>10</v>
      </c>
      <c r="B4" s="119"/>
      <c r="C4" s="119"/>
      <c r="D4" s="119"/>
      <c r="E4" s="119"/>
      <c r="F4" s="119"/>
      <c r="G4" s="119"/>
      <c r="H4" s="119"/>
      <c r="I4" s="119"/>
      <c r="J4" s="119"/>
      <c r="K4" s="119"/>
      <c r="L4" s="119"/>
      <c r="M4" s="119"/>
      <c r="N4" s="119"/>
      <c r="O4" s="119"/>
      <c r="P4" s="119"/>
    </row>
    <row r="5" spans="1:20" x14ac:dyDescent="0.2">
      <c r="A5" s="119" t="s">
        <v>24</v>
      </c>
      <c r="B5" s="119"/>
      <c r="C5" s="119"/>
      <c r="D5" s="119"/>
      <c r="E5" s="119"/>
      <c r="F5" s="119"/>
      <c r="G5" s="119"/>
      <c r="H5" s="119"/>
      <c r="I5" s="119"/>
      <c r="J5" s="119"/>
      <c r="K5" s="119"/>
      <c r="L5" s="119"/>
      <c r="M5" s="119"/>
      <c r="N5" s="119"/>
      <c r="O5" s="119"/>
      <c r="P5" s="119"/>
    </row>
    <row r="6" spans="1:20" x14ac:dyDescent="0.2">
      <c r="A6" s="120">
        <f>'RENGLON 011'!A6:Q6</f>
        <v>42825</v>
      </c>
      <c r="B6" s="120"/>
      <c r="C6" s="120"/>
      <c r="D6" s="120"/>
      <c r="E6" s="120"/>
      <c r="F6" s="120"/>
      <c r="G6" s="120"/>
      <c r="H6" s="120"/>
      <c r="I6" s="120"/>
      <c r="J6" s="120"/>
      <c r="K6" s="120"/>
      <c r="L6" s="120"/>
      <c r="M6" s="120"/>
      <c r="N6" s="120"/>
      <c r="O6" s="120"/>
      <c r="P6" s="120"/>
    </row>
    <row r="7" spans="1:20" s="78" customFormat="1" ht="12" thickBot="1" x14ac:dyDescent="0.25">
      <c r="A7" s="76"/>
      <c r="B7" s="76"/>
      <c r="C7" s="76"/>
      <c r="D7" s="76"/>
      <c r="E7" s="76"/>
      <c r="F7" s="76"/>
      <c r="G7" s="76"/>
      <c r="H7" s="76"/>
      <c r="I7" s="76"/>
      <c r="J7" s="76"/>
      <c r="K7" s="76"/>
      <c r="L7" s="76"/>
      <c r="M7" s="76"/>
      <c r="N7" s="76"/>
      <c r="O7" s="76"/>
      <c r="P7" s="77"/>
    </row>
    <row r="8" spans="1:20" s="78" customFormat="1" ht="12" thickBot="1" x14ac:dyDescent="0.25">
      <c r="A8" s="76"/>
      <c r="B8" s="76"/>
      <c r="C8" s="76"/>
      <c r="D8" s="76"/>
      <c r="E8" s="113" t="s">
        <v>86</v>
      </c>
      <c r="F8" s="114"/>
      <c r="G8" s="114"/>
      <c r="H8" s="115"/>
      <c r="I8" s="76"/>
      <c r="J8" s="76"/>
      <c r="K8" s="76"/>
      <c r="L8" s="76"/>
      <c r="M8" s="76"/>
      <c r="N8" s="76"/>
      <c r="O8" s="76"/>
      <c r="P8" s="79"/>
    </row>
    <row r="9" spans="1:20" s="84" customFormat="1" ht="36.75" customHeight="1" thickBot="1" x14ac:dyDescent="0.25">
      <c r="A9" s="80" t="s">
        <v>3</v>
      </c>
      <c r="B9" s="81" t="s">
        <v>93</v>
      </c>
      <c r="C9" s="82" t="s">
        <v>19</v>
      </c>
      <c r="D9" s="82" t="s">
        <v>20</v>
      </c>
      <c r="E9" s="82" t="s">
        <v>6</v>
      </c>
      <c r="F9" s="82" t="s">
        <v>22</v>
      </c>
      <c r="G9" s="82" t="s">
        <v>9</v>
      </c>
      <c r="H9" s="82" t="s">
        <v>5</v>
      </c>
      <c r="I9" s="82" t="s">
        <v>726</v>
      </c>
      <c r="J9" s="82" t="s">
        <v>725</v>
      </c>
      <c r="K9" s="82" t="s">
        <v>727</v>
      </c>
      <c r="L9" s="82" t="s">
        <v>728</v>
      </c>
      <c r="M9" s="82" t="s">
        <v>789</v>
      </c>
      <c r="N9" s="82" t="s">
        <v>27</v>
      </c>
      <c r="O9" s="82" t="s">
        <v>25</v>
      </c>
      <c r="P9" s="83" t="s">
        <v>61</v>
      </c>
    </row>
    <row r="10" spans="1:20" s="65" customFormat="1" ht="35.1" customHeight="1" x14ac:dyDescent="0.2">
      <c r="A10" s="63">
        <v>1</v>
      </c>
      <c r="B10" s="57" t="s">
        <v>470</v>
      </c>
      <c r="C10" s="58" t="s">
        <v>488</v>
      </c>
      <c r="D10" s="64">
        <v>2920</v>
      </c>
      <c r="E10" s="64">
        <v>1000</v>
      </c>
      <c r="F10" s="64">
        <v>0</v>
      </c>
      <c r="G10" s="64">
        <v>250</v>
      </c>
      <c r="H10" s="64">
        <v>4170</v>
      </c>
      <c r="I10" s="64">
        <v>52.68</v>
      </c>
      <c r="J10" s="64">
        <v>117.6</v>
      </c>
      <c r="K10" s="64">
        <v>431.2</v>
      </c>
      <c r="L10" s="64">
        <v>0</v>
      </c>
      <c r="M10" s="64">
        <v>0</v>
      </c>
      <c r="N10" s="64">
        <f>+I10+J10+K10</f>
        <v>601.48</v>
      </c>
      <c r="O10" s="64">
        <f t="shared" ref="O10:O41" si="0">+H10-N10</f>
        <v>3568.52</v>
      </c>
      <c r="P10" s="98"/>
    </row>
    <row r="11" spans="1:20" s="65" customFormat="1" ht="35.1" customHeight="1" x14ac:dyDescent="0.2">
      <c r="A11" s="66">
        <v>2</v>
      </c>
      <c r="B11" s="55" t="s">
        <v>472</v>
      </c>
      <c r="C11" s="59" t="s">
        <v>16</v>
      </c>
      <c r="D11" s="67">
        <v>1668</v>
      </c>
      <c r="E11" s="67">
        <v>1000</v>
      </c>
      <c r="F11" s="67">
        <v>0</v>
      </c>
      <c r="G11" s="67">
        <v>250</v>
      </c>
      <c r="H11" s="67">
        <f t="shared" ref="H11:H71" si="1">+G11+F11+E11+D11</f>
        <v>2918</v>
      </c>
      <c r="I11" s="67">
        <v>35.86</v>
      </c>
      <c r="J11" s="67">
        <v>80.040000000000006</v>
      </c>
      <c r="K11" s="67">
        <v>293.48</v>
      </c>
      <c r="L11" s="67">
        <v>0</v>
      </c>
      <c r="M11" s="67">
        <v>0</v>
      </c>
      <c r="N11" s="67">
        <f t="shared" ref="N11:N42" si="2">SUM(I11:M11)</f>
        <v>409.38</v>
      </c>
      <c r="O11" s="67">
        <f t="shared" si="0"/>
        <v>2508.62</v>
      </c>
      <c r="P11" s="99"/>
      <c r="Q11" s="68"/>
    </row>
    <row r="12" spans="1:20" s="85" customFormat="1" ht="35.1" customHeight="1" x14ac:dyDescent="0.2">
      <c r="A12" s="66">
        <v>3</v>
      </c>
      <c r="B12" s="55" t="s">
        <v>469</v>
      </c>
      <c r="C12" s="59" t="s">
        <v>495</v>
      </c>
      <c r="D12" s="67">
        <v>2920</v>
      </c>
      <c r="E12" s="67">
        <v>1000</v>
      </c>
      <c r="F12" s="67">
        <v>0</v>
      </c>
      <c r="G12" s="67">
        <v>250</v>
      </c>
      <c r="H12" s="67">
        <f t="shared" si="1"/>
        <v>4170</v>
      </c>
      <c r="I12" s="67">
        <v>52.68</v>
      </c>
      <c r="J12" s="67">
        <v>117.6</v>
      </c>
      <c r="K12" s="67">
        <v>431.2</v>
      </c>
      <c r="L12" s="67">
        <v>137.5</v>
      </c>
      <c r="M12" s="67">
        <v>0</v>
      </c>
      <c r="N12" s="67">
        <f t="shared" si="2"/>
        <v>738.98</v>
      </c>
      <c r="O12" s="67">
        <f t="shared" si="0"/>
        <v>3431.02</v>
      </c>
      <c r="P12" s="99"/>
      <c r="Q12" s="65"/>
    </row>
    <row r="13" spans="1:20" s="85" customFormat="1" ht="35.1" customHeight="1" x14ac:dyDescent="0.2">
      <c r="A13" s="66">
        <v>4</v>
      </c>
      <c r="B13" s="55" t="s">
        <v>471</v>
      </c>
      <c r="C13" s="56" t="s">
        <v>16</v>
      </c>
      <c r="D13" s="67">
        <v>1668</v>
      </c>
      <c r="E13" s="67">
        <v>1000</v>
      </c>
      <c r="F13" s="67">
        <v>0</v>
      </c>
      <c r="G13" s="67">
        <v>250</v>
      </c>
      <c r="H13" s="67">
        <f t="shared" si="1"/>
        <v>2918</v>
      </c>
      <c r="I13" s="67">
        <v>35.86</v>
      </c>
      <c r="J13" s="67">
        <v>80.040000000000006</v>
      </c>
      <c r="K13" s="67">
        <v>293.48</v>
      </c>
      <c r="L13" s="67">
        <v>0</v>
      </c>
      <c r="M13" s="67">
        <v>0</v>
      </c>
      <c r="N13" s="67">
        <f t="shared" si="2"/>
        <v>409.38</v>
      </c>
      <c r="O13" s="67">
        <f t="shared" si="0"/>
        <v>2508.62</v>
      </c>
      <c r="P13" s="99"/>
      <c r="Q13" s="69"/>
      <c r="R13" s="69"/>
      <c r="S13" s="69"/>
      <c r="T13" s="69"/>
    </row>
    <row r="14" spans="1:20" s="85" customFormat="1" ht="35.1" customHeight="1" x14ac:dyDescent="0.2">
      <c r="A14" s="66">
        <v>5</v>
      </c>
      <c r="B14" s="59" t="s">
        <v>468</v>
      </c>
      <c r="C14" s="56" t="s">
        <v>507</v>
      </c>
      <c r="D14" s="67">
        <v>6297</v>
      </c>
      <c r="E14" s="67">
        <v>4000</v>
      </c>
      <c r="F14" s="67">
        <v>0</v>
      </c>
      <c r="G14" s="67">
        <v>250</v>
      </c>
      <c r="H14" s="67">
        <f t="shared" si="1"/>
        <v>10547</v>
      </c>
      <c r="I14" s="67">
        <v>138.38999999999999</v>
      </c>
      <c r="J14" s="67">
        <v>308.91000000000003</v>
      </c>
      <c r="K14" s="67">
        <v>1544.55</v>
      </c>
      <c r="L14" s="67">
        <v>235.51</v>
      </c>
      <c r="M14" s="67">
        <v>0</v>
      </c>
      <c r="N14" s="67">
        <f t="shared" si="2"/>
        <v>2227.3599999999997</v>
      </c>
      <c r="O14" s="67">
        <f t="shared" si="0"/>
        <v>8319.64</v>
      </c>
      <c r="P14" s="99"/>
      <c r="Q14" s="65"/>
    </row>
    <row r="15" spans="1:20" s="65" customFormat="1" ht="35.1" customHeight="1" x14ac:dyDescent="0.2">
      <c r="A15" s="66">
        <v>6</v>
      </c>
      <c r="B15" s="55" t="s">
        <v>141</v>
      </c>
      <c r="C15" s="56" t="s">
        <v>774</v>
      </c>
      <c r="D15" s="67">
        <v>6297</v>
      </c>
      <c r="E15" s="67">
        <v>4000</v>
      </c>
      <c r="F15" s="67">
        <v>375</v>
      </c>
      <c r="G15" s="67">
        <v>250</v>
      </c>
      <c r="H15" s="67">
        <f t="shared" si="1"/>
        <v>10922</v>
      </c>
      <c r="I15" s="67">
        <v>138.38999999999999</v>
      </c>
      <c r="J15" s="67">
        <v>308.91000000000003</v>
      </c>
      <c r="K15" s="67">
        <v>1544.55</v>
      </c>
      <c r="L15" s="67">
        <v>235.51</v>
      </c>
      <c r="M15" s="67">
        <v>0</v>
      </c>
      <c r="N15" s="67">
        <f t="shared" si="2"/>
        <v>2227.3599999999997</v>
      </c>
      <c r="O15" s="67">
        <f t="shared" si="0"/>
        <v>8694.64</v>
      </c>
      <c r="P15" s="99"/>
    </row>
    <row r="16" spans="1:20" s="85" customFormat="1" ht="35.1" customHeight="1" x14ac:dyDescent="0.2">
      <c r="A16" s="66">
        <v>7</v>
      </c>
      <c r="B16" s="55" t="s">
        <v>473</v>
      </c>
      <c r="C16" s="56" t="s">
        <v>185</v>
      </c>
      <c r="D16" s="67">
        <v>1668</v>
      </c>
      <c r="E16" s="67">
        <v>1000</v>
      </c>
      <c r="F16" s="67">
        <v>0</v>
      </c>
      <c r="G16" s="67">
        <v>250</v>
      </c>
      <c r="H16" s="67">
        <f t="shared" si="1"/>
        <v>2918</v>
      </c>
      <c r="I16" s="67">
        <v>35.86</v>
      </c>
      <c r="J16" s="67">
        <v>80.040000000000006</v>
      </c>
      <c r="K16" s="67">
        <v>293.48</v>
      </c>
      <c r="L16" s="67">
        <v>0</v>
      </c>
      <c r="M16" s="67">
        <v>0</v>
      </c>
      <c r="N16" s="67">
        <f t="shared" si="2"/>
        <v>409.38</v>
      </c>
      <c r="O16" s="67">
        <f t="shared" si="0"/>
        <v>2508.62</v>
      </c>
      <c r="P16" s="99"/>
      <c r="Q16" s="65"/>
    </row>
    <row r="17" spans="1:17" s="85" customFormat="1" ht="35.1" customHeight="1" x14ac:dyDescent="0.2">
      <c r="A17" s="66">
        <v>8</v>
      </c>
      <c r="B17" s="55" t="s">
        <v>474</v>
      </c>
      <c r="C17" s="56" t="s">
        <v>16</v>
      </c>
      <c r="D17" s="67">
        <v>1668</v>
      </c>
      <c r="E17" s="67">
        <v>1000</v>
      </c>
      <c r="F17" s="67">
        <v>0</v>
      </c>
      <c r="G17" s="67">
        <v>250</v>
      </c>
      <c r="H17" s="67">
        <f t="shared" si="1"/>
        <v>2918</v>
      </c>
      <c r="I17" s="67">
        <v>35.86</v>
      </c>
      <c r="J17" s="67">
        <v>80.040000000000006</v>
      </c>
      <c r="K17" s="67">
        <v>293.48</v>
      </c>
      <c r="L17" s="67">
        <v>0</v>
      </c>
      <c r="M17" s="67">
        <v>0</v>
      </c>
      <c r="N17" s="67">
        <f t="shared" si="2"/>
        <v>409.38</v>
      </c>
      <c r="O17" s="67">
        <f t="shared" si="0"/>
        <v>2508.62</v>
      </c>
      <c r="P17" s="99"/>
      <c r="Q17" s="65"/>
    </row>
    <row r="18" spans="1:17" s="65" customFormat="1" ht="35.1" customHeight="1" x14ac:dyDescent="0.2">
      <c r="A18" s="66">
        <v>9</v>
      </c>
      <c r="B18" s="55" t="s">
        <v>475</v>
      </c>
      <c r="C18" s="56" t="s">
        <v>488</v>
      </c>
      <c r="D18" s="67">
        <v>3241</v>
      </c>
      <c r="E18" s="67">
        <v>1000</v>
      </c>
      <c r="F18" s="67">
        <v>0</v>
      </c>
      <c r="G18" s="67">
        <v>250</v>
      </c>
      <c r="H18" s="67">
        <f t="shared" si="1"/>
        <v>4491</v>
      </c>
      <c r="I18" s="67">
        <v>57</v>
      </c>
      <c r="J18" s="67">
        <v>127.23</v>
      </c>
      <c r="K18" s="67">
        <v>508.92</v>
      </c>
      <c r="L18" s="67">
        <v>0</v>
      </c>
      <c r="M18" s="67">
        <v>0</v>
      </c>
      <c r="N18" s="67">
        <f t="shared" si="2"/>
        <v>693.15000000000009</v>
      </c>
      <c r="O18" s="67">
        <f t="shared" si="0"/>
        <v>3797.85</v>
      </c>
      <c r="P18" s="99"/>
    </row>
    <row r="19" spans="1:17" s="85" customFormat="1" ht="35.1" customHeight="1" x14ac:dyDescent="0.2">
      <c r="A19" s="66">
        <v>10</v>
      </c>
      <c r="B19" s="55" t="s">
        <v>476</v>
      </c>
      <c r="C19" s="56" t="s">
        <v>712</v>
      </c>
      <c r="D19" s="67">
        <v>6249</v>
      </c>
      <c r="E19" s="67">
        <v>1800</v>
      </c>
      <c r="F19" s="67">
        <v>0</v>
      </c>
      <c r="G19" s="67">
        <v>250</v>
      </c>
      <c r="H19" s="67">
        <f t="shared" si="1"/>
        <v>8299</v>
      </c>
      <c r="I19" s="67">
        <v>108.18</v>
      </c>
      <c r="J19" s="67">
        <v>241.47</v>
      </c>
      <c r="K19" s="67">
        <v>1126.8599999999999</v>
      </c>
      <c r="L19" s="67">
        <v>147.37</v>
      </c>
      <c r="M19" s="67">
        <v>0</v>
      </c>
      <c r="N19" s="67">
        <f t="shared" si="2"/>
        <v>1623.8799999999997</v>
      </c>
      <c r="O19" s="67">
        <f t="shared" si="0"/>
        <v>6675.1200000000008</v>
      </c>
      <c r="P19" s="99"/>
      <c r="Q19" s="65"/>
    </row>
    <row r="20" spans="1:17" s="85" customFormat="1" ht="35.1" customHeight="1" x14ac:dyDescent="0.2">
      <c r="A20" s="66">
        <v>11</v>
      </c>
      <c r="B20" s="55" t="s">
        <v>88</v>
      </c>
      <c r="C20" s="56" t="s">
        <v>16</v>
      </c>
      <c r="D20" s="67">
        <v>1668</v>
      </c>
      <c r="E20" s="67">
        <v>1000</v>
      </c>
      <c r="F20" s="67">
        <v>0</v>
      </c>
      <c r="G20" s="67">
        <v>250</v>
      </c>
      <c r="H20" s="67">
        <f t="shared" si="1"/>
        <v>2918</v>
      </c>
      <c r="I20" s="67">
        <v>35.86</v>
      </c>
      <c r="J20" s="67">
        <v>80.040000000000006</v>
      </c>
      <c r="K20" s="67">
        <v>293.48</v>
      </c>
      <c r="L20" s="67">
        <v>0</v>
      </c>
      <c r="M20" s="67">
        <v>0</v>
      </c>
      <c r="N20" s="67">
        <f t="shared" si="2"/>
        <v>409.38</v>
      </c>
      <c r="O20" s="67">
        <f t="shared" si="0"/>
        <v>2508.62</v>
      </c>
      <c r="P20" s="99"/>
      <c r="Q20" s="65"/>
    </row>
    <row r="21" spans="1:17" s="85" customFormat="1" ht="35.1" customHeight="1" x14ac:dyDescent="0.2">
      <c r="A21" s="66">
        <v>12</v>
      </c>
      <c r="B21" s="55" t="s">
        <v>477</v>
      </c>
      <c r="C21" s="56" t="s">
        <v>713</v>
      </c>
      <c r="D21" s="67">
        <v>3241</v>
      </c>
      <c r="E21" s="67">
        <v>1000</v>
      </c>
      <c r="F21" s="67">
        <v>0</v>
      </c>
      <c r="G21" s="67">
        <v>250</v>
      </c>
      <c r="H21" s="67">
        <f t="shared" si="1"/>
        <v>4491</v>
      </c>
      <c r="I21" s="67">
        <v>57</v>
      </c>
      <c r="J21" s="67">
        <v>127.23</v>
      </c>
      <c r="K21" s="67">
        <v>508.92</v>
      </c>
      <c r="L21" s="67">
        <v>0</v>
      </c>
      <c r="M21" s="67">
        <v>0</v>
      </c>
      <c r="N21" s="67">
        <f t="shared" si="2"/>
        <v>693.15000000000009</v>
      </c>
      <c r="O21" s="67">
        <f t="shared" si="0"/>
        <v>3797.85</v>
      </c>
      <c r="P21" s="99"/>
      <c r="Q21" s="65"/>
    </row>
    <row r="22" spans="1:17" s="85" customFormat="1" ht="35.1" customHeight="1" x14ac:dyDescent="0.2">
      <c r="A22" s="66">
        <v>13</v>
      </c>
      <c r="B22" s="55" t="s">
        <v>482</v>
      </c>
      <c r="C22" s="56" t="s">
        <v>495</v>
      </c>
      <c r="D22" s="67">
        <v>2920</v>
      </c>
      <c r="E22" s="67">
        <v>1000</v>
      </c>
      <c r="F22" s="67">
        <v>0</v>
      </c>
      <c r="G22" s="67">
        <v>250</v>
      </c>
      <c r="H22" s="67">
        <f t="shared" si="1"/>
        <v>4170</v>
      </c>
      <c r="I22" s="67">
        <v>52.68</v>
      </c>
      <c r="J22" s="67">
        <v>117.6</v>
      </c>
      <c r="K22" s="67">
        <v>431.2</v>
      </c>
      <c r="L22" s="67">
        <v>212.5</v>
      </c>
      <c r="M22" s="67">
        <v>0</v>
      </c>
      <c r="N22" s="67">
        <f t="shared" si="2"/>
        <v>813.98</v>
      </c>
      <c r="O22" s="67">
        <f t="shared" si="0"/>
        <v>3356.02</v>
      </c>
      <c r="P22" s="99"/>
      <c r="Q22" s="65"/>
    </row>
    <row r="23" spans="1:17" s="85" customFormat="1" ht="35.1" customHeight="1" x14ac:dyDescent="0.2">
      <c r="A23" s="66">
        <v>14</v>
      </c>
      <c r="B23" s="55" t="s">
        <v>478</v>
      </c>
      <c r="C23" s="56" t="s">
        <v>203</v>
      </c>
      <c r="D23" s="67">
        <v>2920</v>
      </c>
      <c r="E23" s="67">
        <v>1000</v>
      </c>
      <c r="F23" s="67">
        <v>0</v>
      </c>
      <c r="G23" s="67">
        <v>250</v>
      </c>
      <c r="H23" s="67">
        <f t="shared" si="1"/>
        <v>4170</v>
      </c>
      <c r="I23" s="67">
        <v>52.68</v>
      </c>
      <c r="J23" s="67">
        <v>117.6</v>
      </c>
      <c r="K23" s="67">
        <v>431.2</v>
      </c>
      <c r="L23" s="67">
        <v>0</v>
      </c>
      <c r="M23" s="67">
        <v>0</v>
      </c>
      <c r="N23" s="67">
        <f t="shared" si="2"/>
        <v>601.48</v>
      </c>
      <c r="O23" s="67">
        <f t="shared" si="0"/>
        <v>3568.52</v>
      </c>
      <c r="P23" s="99"/>
      <c r="Q23" s="65"/>
    </row>
    <row r="24" spans="1:17" s="85" customFormat="1" ht="35.1" customHeight="1" x14ac:dyDescent="0.2">
      <c r="A24" s="66">
        <v>15</v>
      </c>
      <c r="B24" s="55" t="s">
        <v>42</v>
      </c>
      <c r="C24" s="56" t="s">
        <v>508</v>
      </c>
      <c r="D24" s="67">
        <v>1668</v>
      </c>
      <c r="E24" s="67">
        <v>1000</v>
      </c>
      <c r="F24" s="67">
        <v>0</v>
      </c>
      <c r="G24" s="67">
        <v>250</v>
      </c>
      <c r="H24" s="67">
        <f t="shared" si="1"/>
        <v>2918</v>
      </c>
      <c r="I24" s="67">
        <v>35.86</v>
      </c>
      <c r="J24" s="67">
        <v>80.040000000000006</v>
      </c>
      <c r="K24" s="67">
        <v>293.48</v>
      </c>
      <c r="L24" s="67">
        <v>0</v>
      </c>
      <c r="M24" s="67">
        <v>0</v>
      </c>
      <c r="N24" s="67">
        <f t="shared" si="2"/>
        <v>409.38</v>
      </c>
      <c r="O24" s="67">
        <f t="shared" si="0"/>
        <v>2508.62</v>
      </c>
      <c r="P24" s="99"/>
      <c r="Q24" s="65"/>
    </row>
    <row r="25" spans="1:17" s="85" customFormat="1" ht="35.1" customHeight="1" x14ac:dyDescent="0.2">
      <c r="A25" s="66">
        <v>16</v>
      </c>
      <c r="B25" s="55" t="s">
        <v>481</v>
      </c>
      <c r="C25" s="56" t="s">
        <v>16</v>
      </c>
      <c r="D25" s="67">
        <v>1668</v>
      </c>
      <c r="E25" s="67">
        <v>1000</v>
      </c>
      <c r="F25" s="67">
        <v>0</v>
      </c>
      <c r="G25" s="67">
        <v>250</v>
      </c>
      <c r="H25" s="67">
        <f t="shared" si="1"/>
        <v>2918</v>
      </c>
      <c r="I25" s="67">
        <v>35.86</v>
      </c>
      <c r="J25" s="67">
        <v>80.040000000000006</v>
      </c>
      <c r="K25" s="67">
        <v>293.48</v>
      </c>
      <c r="L25" s="67">
        <v>0</v>
      </c>
      <c r="M25" s="67">
        <v>0</v>
      </c>
      <c r="N25" s="67">
        <f t="shared" si="2"/>
        <v>409.38</v>
      </c>
      <c r="O25" s="67">
        <f t="shared" si="0"/>
        <v>2508.62</v>
      </c>
      <c r="P25" s="99"/>
      <c r="Q25" s="65"/>
    </row>
    <row r="26" spans="1:17" s="85" customFormat="1" ht="35.1" customHeight="1" x14ac:dyDescent="0.2">
      <c r="A26" s="66">
        <v>17</v>
      </c>
      <c r="B26" s="55" t="s">
        <v>40</v>
      </c>
      <c r="C26" s="56" t="s">
        <v>16</v>
      </c>
      <c r="D26" s="67">
        <v>1668</v>
      </c>
      <c r="E26" s="67">
        <v>1000</v>
      </c>
      <c r="F26" s="67">
        <v>0</v>
      </c>
      <c r="G26" s="67">
        <v>250</v>
      </c>
      <c r="H26" s="67">
        <f t="shared" si="1"/>
        <v>2918</v>
      </c>
      <c r="I26" s="67">
        <v>35.86</v>
      </c>
      <c r="J26" s="67">
        <v>80.040000000000006</v>
      </c>
      <c r="K26" s="67">
        <v>293.48</v>
      </c>
      <c r="L26" s="67">
        <v>0</v>
      </c>
      <c r="M26" s="67">
        <v>0</v>
      </c>
      <c r="N26" s="67">
        <f t="shared" si="2"/>
        <v>409.38</v>
      </c>
      <c r="O26" s="67">
        <f t="shared" si="0"/>
        <v>2508.62</v>
      </c>
      <c r="P26" s="99"/>
      <c r="Q26" s="65"/>
    </row>
    <row r="27" spans="1:17" s="85" customFormat="1" ht="35.1" customHeight="1" x14ac:dyDescent="0.2">
      <c r="A27" s="66">
        <v>18</v>
      </c>
      <c r="B27" s="55" t="s">
        <v>480</v>
      </c>
      <c r="C27" s="56" t="s">
        <v>509</v>
      </c>
      <c r="D27" s="67">
        <v>3241</v>
      </c>
      <c r="E27" s="67">
        <v>1000</v>
      </c>
      <c r="F27" s="67">
        <v>0</v>
      </c>
      <c r="G27" s="67">
        <v>250</v>
      </c>
      <c r="H27" s="67">
        <f t="shared" si="1"/>
        <v>4491</v>
      </c>
      <c r="I27" s="67">
        <v>57</v>
      </c>
      <c r="J27" s="67">
        <v>127.23</v>
      </c>
      <c r="K27" s="67">
        <v>508.92</v>
      </c>
      <c r="L27" s="67">
        <v>0</v>
      </c>
      <c r="M27" s="67">
        <v>0</v>
      </c>
      <c r="N27" s="67">
        <f t="shared" si="2"/>
        <v>693.15000000000009</v>
      </c>
      <c r="O27" s="67">
        <f t="shared" si="0"/>
        <v>3797.85</v>
      </c>
      <c r="P27" s="99"/>
      <c r="Q27" s="65"/>
    </row>
    <row r="28" spans="1:17" s="85" customFormat="1" ht="35.1" customHeight="1" x14ac:dyDescent="0.2">
      <c r="A28" s="66">
        <v>19</v>
      </c>
      <c r="B28" s="55" t="s">
        <v>483</v>
      </c>
      <c r="C28" s="56" t="s">
        <v>510</v>
      </c>
      <c r="D28" s="67">
        <v>1668</v>
      </c>
      <c r="E28" s="67">
        <v>1000</v>
      </c>
      <c r="F28" s="67">
        <v>0</v>
      </c>
      <c r="G28" s="67">
        <v>250</v>
      </c>
      <c r="H28" s="67">
        <f t="shared" si="1"/>
        <v>2918</v>
      </c>
      <c r="I28" s="67">
        <v>35.86</v>
      </c>
      <c r="J28" s="67">
        <v>80.040000000000006</v>
      </c>
      <c r="K28" s="67">
        <v>293.48</v>
      </c>
      <c r="L28" s="67">
        <v>0</v>
      </c>
      <c r="M28" s="67">
        <v>0</v>
      </c>
      <c r="N28" s="67">
        <f t="shared" si="2"/>
        <v>409.38</v>
      </c>
      <c r="O28" s="67">
        <f t="shared" si="0"/>
        <v>2508.62</v>
      </c>
      <c r="P28" s="99"/>
      <c r="Q28" s="65"/>
    </row>
    <row r="29" spans="1:17" s="85" customFormat="1" ht="35.1" customHeight="1" x14ac:dyDescent="0.2">
      <c r="A29" s="66">
        <v>20</v>
      </c>
      <c r="B29" s="55" t="s">
        <v>479</v>
      </c>
      <c r="C29" s="56" t="s">
        <v>185</v>
      </c>
      <c r="D29" s="67">
        <v>1668</v>
      </c>
      <c r="E29" s="67">
        <v>1000</v>
      </c>
      <c r="F29" s="67">
        <v>0</v>
      </c>
      <c r="G29" s="67">
        <v>250</v>
      </c>
      <c r="H29" s="67">
        <f t="shared" si="1"/>
        <v>2918</v>
      </c>
      <c r="I29" s="67">
        <v>35.86</v>
      </c>
      <c r="J29" s="67">
        <v>80.040000000000006</v>
      </c>
      <c r="K29" s="67">
        <v>293.48</v>
      </c>
      <c r="L29" s="67">
        <v>0</v>
      </c>
      <c r="M29" s="67">
        <v>0</v>
      </c>
      <c r="N29" s="67">
        <f t="shared" si="2"/>
        <v>409.38</v>
      </c>
      <c r="O29" s="67">
        <f t="shared" si="0"/>
        <v>2508.62</v>
      </c>
      <c r="P29" s="99"/>
      <c r="Q29" s="65"/>
    </row>
    <row r="30" spans="1:17" s="85" customFormat="1" ht="35.1" customHeight="1" x14ac:dyDescent="0.2">
      <c r="A30" s="66">
        <v>21</v>
      </c>
      <c r="B30" s="55" t="s">
        <v>142</v>
      </c>
      <c r="C30" s="56" t="s">
        <v>494</v>
      </c>
      <c r="D30" s="67">
        <v>2375</v>
      </c>
      <c r="E30" s="67">
        <v>1000</v>
      </c>
      <c r="F30" s="67">
        <v>0</v>
      </c>
      <c r="G30" s="67">
        <v>250</v>
      </c>
      <c r="H30" s="67">
        <f t="shared" si="1"/>
        <v>3625</v>
      </c>
      <c r="I30" s="67">
        <v>45.36</v>
      </c>
      <c r="J30" s="67">
        <v>101.25</v>
      </c>
      <c r="K30" s="67">
        <v>371.25</v>
      </c>
      <c r="L30" s="67">
        <v>0</v>
      </c>
      <c r="M30" s="67">
        <v>0</v>
      </c>
      <c r="N30" s="67">
        <f t="shared" si="2"/>
        <v>517.86</v>
      </c>
      <c r="O30" s="67">
        <f t="shared" si="0"/>
        <v>3107.14</v>
      </c>
      <c r="P30" s="99"/>
      <c r="Q30" s="65"/>
    </row>
    <row r="31" spans="1:17" s="85" customFormat="1" ht="35.1" customHeight="1" x14ac:dyDescent="0.2">
      <c r="A31" s="66">
        <v>22</v>
      </c>
      <c r="B31" s="55" t="s">
        <v>32</v>
      </c>
      <c r="C31" s="56" t="s">
        <v>490</v>
      </c>
      <c r="D31" s="67">
        <v>2920</v>
      </c>
      <c r="E31" s="67">
        <v>1000</v>
      </c>
      <c r="F31" s="67">
        <v>0</v>
      </c>
      <c r="G31" s="67">
        <v>250</v>
      </c>
      <c r="H31" s="67">
        <f t="shared" si="1"/>
        <v>4170</v>
      </c>
      <c r="I31" s="67">
        <v>52.68</v>
      </c>
      <c r="J31" s="67">
        <v>117.6</v>
      </c>
      <c r="K31" s="67">
        <v>431.2</v>
      </c>
      <c r="L31" s="67">
        <v>0</v>
      </c>
      <c r="M31" s="67">
        <v>0</v>
      </c>
      <c r="N31" s="67">
        <f t="shared" si="2"/>
        <v>601.48</v>
      </c>
      <c r="O31" s="67">
        <f t="shared" si="0"/>
        <v>3568.52</v>
      </c>
      <c r="P31" s="99"/>
      <c r="Q31" s="65"/>
    </row>
    <row r="32" spans="1:17" s="85" customFormat="1" ht="35.1" customHeight="1" x14ac:dyDescent="0.2">
      <c r="A32" s="66">
        <v>23</v>
      </c>
      <c r="B32" s="55" t="s">
        <v>31</v>
      </c>
      <c r="C32" s="56" t="s">
        <v>714</v>
      </c>
      <c r="D32" s="67">
        <v>5095</v>
      </c>
      <c r="E32" s="67">
        <v>1800</v>
      </c>
      <c r="F32" s="67">
        <v>0</v>
      </c>
      <c r="G32" s="67">
        <v>250</v>
      </c>
      <c r="H32" s="67">
        <f t="shared" si="1"/>
        <v>7145</v>
      </c>
      <c r="I32" s="67">
        <v>92.67</v>
      </c>
      <c r="J32" s="67">
        <v>206.85</v>
      </c>
      <c r="K32" s="67">
        <v>896.35</v>
      </c>
      <c r="L32" s="67">
        <v>102.92</v>
      </c>
      <c r="M32" s="67">
        <v>0</v>
      </c>
      <c r="N32" s="67">
        <f t="shared" si="2"/>
        <v>1298.79</v>
      </c>
      <c r="O32" s="67">
        <f t="shared" si="0"/>
        <v>5846.21</v>
      </c>
      <c r="P32" s="99"/>
      <c r="Q32" s="65"/>
    </row>
    <row r="33" spans="1:17" s="85" customFormat="1" ht="35.1" customHeight="1" x14ac:dyDescent="0.2">
      <c r="A33" s="66">
        <v>24</v>
      </c>
      <c r="B33" s="55" t="s">
        <v>146</v>
      </c>
      <c r="C33" s="56" t="s">
        <v>490</v>
      </c>
      <c r="D33" s="67">
        <v>5095</v>
      </c>
      <c r="E33" s="67">
        <v>1800</v>
      </c>
      <c r="F33" s="67">
        <v>0</v>
      </c>
      <c r="G33" s="67">
        <v>250</v>
      </c>
      <c r="H33" s="67">
        <f t="shared" si="1"/>
        <v>7145</v>
      </c>
      <c r="I33" s="67">
        <v>92.67</v>
      </c>
      <c r="J33" s="67">
        <v>206.85</v>
      </c>
      <c r="K33" s="67">
        <v>896.35</v>
      </c>
      <c r="L33" s="67">
        <v>102.92</v>
      </c>
      <c r="M33" s="67">
        <v>0</v>
      </c>
      <c r="N33" s="67">
        <f t="shared" si="2"/>
        <v>1298.79</v>
      </c>
      <c r="O33" s="67">
        <f t="shared" si="0"/>
        <v>5846.21</v>
      </c>
      <c r="P33" s="99"/>
      <c r="Q33" s="65"/>
    </row>
    <row r="34" spans="1:17" s="85" customFormat="1" ht="35.1" customHeight="1" x14ac:dyDescent="0.2">
      <c r="A34" s="66">
        <v>25</v>
      </c>
      <c r="B34" s="55" t="s">
        <v>33</v>
      </c>
      <c r="C34" s="56" t="s">
        <v>490</v>
      </c>
      <c r="D34" s="67">
        <v>2920</v>
      </c>
      <c r="E34" s="67">
        <v>1000</v>
      </c>
      <c r="F34" s="67">
        <v>0</v>
      </c>
      <c r="G34" s="67">
        <v>250</v>
      </c>
      <c r="H34" s="67">
        <f t="shared" si="1"/>
        <v>4170</v>
      </c>
      <c r="I34" s="67">
        <v>52.68</v>
      </c>
      <c r="J34" s="67">
        <v>117.6</v>
      </c>
      <c r="K34" s="67">
        <v>431.2</v>
      </c>
      <c r="L34" s="67">
        <v>0</v>
      </c>
      <c r="M34" s="67">
        <v>0</v>
      </c>
      <c r="N34" s="67">
        <f t="shared" si="2"/>
        <v>601.48</v>
      </c>
      <c r="O34" s="67">
        <f t="shared" si="0"/>
        <v>3568.52</v>
      </c>
      <c r="P34" s="99"/>
      <c r="Q34" s="65"/>
    </row>
    <row r="35" spans="1:17" s="85" customFormat="1" ht="35.1" customHeight="1" x14ac:dyDescent="0.2">
      <c r="A35" s="66">
        <v>26</v>
      </c>
      <c r="B35" s="55" t="s">
        <v>424</v>
      </c>
      <c r="C35" s="56" t="s">
        <v>495</v>
      </c>
      <c r="D35" s="67">
        <v>2760</v>
      </c>
      <c r="E35" s="67">
        <v>1000</v>
      </c>
      <c r="F35" s="67">
        <v>0</v>
      </c>
      <c r="G35" s="67">
        <v>250</v>
      </c>
      <c r="H35" s="67">
        <f t="shared" si="1"/>
        <v>4010</v>
      </c>
      <c r="I35" s="67">
        <v>50.53</v>
      </c>
      <c r="J35" s="67">
        <v>112.8</v>
      </c>
      <c r="K35" s="67">
        <v>413.6</v>
      </c>
      <c r="L35" s="67">
        <v>0</v>
      </c>
      <c r="M35" s="67">
        <v>0</v>
      </c>
      <c r="N35" s="67">
        <f t="shared" si="2"/>
        <v>576.93000000000006</v>
      </c>
      <c r="O35" s="67">
        <f t="shared" si="0"/>
        <v>3433.0699999999997</v>
      </c>
      <c r="P35" s="99"/>
      <c r="Q35" s="65"/>
    </row>
    <row r="36" spans="1:17" s="85" customFormat="1" ht="35.1" customHeight="1" x14ac:dyDescent="0.2">
      <c r="A36" s="66">
        <v>27</v>
      </c>
      <c r="B36" s="55" t="s">
        <v>423</v>
      </c>
      <c r="C36" s="56" t="s">
        <v>488</v>
      </c>
      <c r="D36" s="67">
        <v>3241</v>
      </c>
      <c r="E36" s="67">
        <v>1000</v>
      </c>
      <c r="F36" s="67">
        <v>0</v>
      </c>
      <c r="G36" s="67">
        <v>250</v>
      </c>
      <c r="H36" s="67">
        <f t="shared" si="1"/>
        <v>4491</v>
      </c>
      <c r="I36" s="67">
        <v>57</v>
      </c>
      <c r="J36" s="67">
        <v>127.23</v>
      </c>
      <c r="K36" s="67">
        <v>508.92</v>
      </c>
      <c r="L36" s="67">
        <v>0</v>
      </c>
      <c r="M36" s="67">
        <v>0</v>
      </c>
      <c r="N36" s="67">
        <f t="shared" si="2"/>
        <v>693.15000000000009</v>
      </c>
      <c r="O36" s="67">
        <f t="shared" si="0"/>
        <v>3797.85</v>
      </c>
      <c r="P36" s="99"/>
      <c r="Q36" s="65"/>
    </row>
    <row r="37" spans="1:17" s="85" customFormat="1" ht="35.1" customHeight="1" x14ac:dyDescent="0.2">
      <c r="A37" s="66">
        <v>28</v>
      </c>
      <c r="B37" s="55" t="s">
        <v>113</v>
      </c>
      <c r="C37" s="56" t="s">
        <v>488</v>
      </c>
      <c r="D37" s="67">
        <v>2920</v>
      </c>
      <c r="E37" s="67">
        <v>1000</v>
      </c>
      <c r="F37" s="67">
        <v>0</v>
      </c>
      <c r="G37" s="67">
        <v>250</v>
      </c>
      <c r="H37" s="67">
        <f t="shared" si="1"/>
        <v>4170</v>
      </c>
      <c r="I37" s="67">
        <v>52.68</v>
      </c>
      <c r="J37" s="67">
        <v>117.6</v>
      </c>
      <c r="K37" s="67">
        <v>431.2</v>
      </c>
      <c r="L37" s="67">
        <v>0</v>
      </c>
      <c r="M37" s="67">
        <v>0</v>
      </c>
      <c r="N37" s="67">
        <f t="shared" si="2"/>
        <v>601.48</v>
      </c>
      <c r="O37" s="67">
        <f t="shared" si="0"/>
        <v>3568.52</v>
      </c>
      <c r="P37" s="99"/>
      <c r="Q37" s="65"/>
    </row>
    <row r="38" spans="1:17" s="85" customFormat="1" ht="35.1" customHeight="1" x14ac:dyDescent="0.2">
      <c r="A38" s="66">
        <v>29</v>
      </c>
      <c r="B38" s="55" t="s">
        <v>420</v>
      </c>
      <c r="C38" s="56" t="s">
        <v>492</v>
      </c>
      <c r="D38" s="67">
        <v>2920</v>
      </c>
      <c r="E38" s="67">
        <v>1000</v>
      </c>
      <c r="F38" s="67">
        <v>0</v>
      </c>
      <c r="G38" s="67">
        <v>250</v>
      </c>
      <c r="H38" s="67">
        <f t="shared" si="1"/>
        <v>4170</v>
      </c>
      <c r="I38" s="67">
        <v>52.68</v>
      </c>
      <c r="J38" s="67">
        <v>117.6</v>
      </c>
      <c r="K38" s="67">
        <v>431.2</v>
      </c>
      <c r="L38" s="67">
        <v>0</v>
      </c>
      <c r="M38" s="67">
        <v>0</v>
      </c>
      <c r="N38" s="67">
        <f t="shared" si="2"/>
        <v>601.48</v>
      </c>
      <c r="O38" s="67">
        <f t="shared" si="0"/>
        <v>3568.52</v>
      </c>
      <c r="P38" s="99"/>
      <c r="Q38" s="65"/>
    </row>
    <row r="39" spans="1:17" s="85" customFormat="1" ht="35.1" customHeight="1" x14ac:dyDescent="0.2">
      <c r="A39" s="66">
        <v>30</v>
      </c>
      <c r="B39" s="55" t="s">
        <v>422</v>
      </c>
      <c r="C39" s="56" t="s">
        <v>493</v>
      </c>
      <c r="D39" s="67">
        <v>2760</v>
      </c>
      <c r="E39" s="67">
        <v>1000</v>
      </c>
      <c r="F39" s="67">
        <v>0</v>
      </c>
      <c r="G39" s="67">
        <v>250</v>
      </c>
      <c r="H39" s="67">
        <f t="shared" si="1"/>
        <v>4010</v>
      </c>
      <c r="I39" s="67">
        <v>50.53</v>
      </c>
      <c r="J39" s="67">
        <v>112.8</v>
      </c>
      <c r="K39" s="67">
        <v>413.6</v>
      </c>
      <c r="L39" s="67">
        <v>0</v>
      </c>
      <c r="M39" s="67">
        <v>0</v>
      </c>
      <c r="N39" s="67">
        <f t="shared" si="2"/>
        <v>576.93000000000006</v>
      </c>
      <c r="O39" s="67">
        <f t="shared" si="0"/>
        <v>3433.0699999999997</v>
      </c>
      <c r="P39" s="99"/>
      <c r="Q39" s="65"/>
    </row>
    <row r="40" spans="1:17" s="85" customFormat="1" ht="35.1" customHeight="1" x14ac:dyDescent="0.2">
      <c r="A40" s="66">
        <v>31</v>
      </c>
      <c r="B40" s="55" t="s">
        <v>34</v>
      </c>
      <c r="C40" s="56" t="s">
        <v>488</v>
      </c>
      <c r="D40" s="67">
        <v>2920</v>
      </c>
      <c r="E40" s="67">
        <v>1000</v>
      </c>
      <c r="F40" s="67">
        <v>0</v>
      </c>
      <c r="G40" s="67">
        <v>250</v>
      </c>
      <c r="H40" s="67">
        <f t="shared" si="1"/>
        <v>4170</v>
      </c>
      <c r="I40" s="67">
        <v>52.68</v>
      </c>
      <c r="J40" s="67">
        <v>117.6</v>
      </c>
      <c r="K40" s="67">
        <v>431.2</v>
      </c>
      <c r="L40" s="67">
        <v>0</v>
      </c>
      <c r="M40" s="67">
        <v>0</v>
      </c>
      <c r="N40" s="67">
        <f t="shared" si="2"/>
        <v>601.48</v>
      </c>
      <c r="O40" s="67">
        <f t="shared" si="0"/>
        <v>3568.52</v>
      </c>
      <c r="P40" s="99"/>
      <c r="Q40" s="65"/>
    </row>
    <row r="41" spans="1:17" s="85" customFormat="1" ht="35.1" customHeight="1" x14ac:dyDescent="0.2">
      <c r="A41" s="66">
        <v>32</v>
      </c>
      <c r="B41" s="60" t="s">
        <v>418</v>
      </c>
      <c r="C41" s="56" t="s">
        <v>491</v>
      </c>
      <c r="D41" s="67">
        <v>5835</v>
      </c>
      <c r="E41" s="67">
        <v>3000</v>
      </c>
      <c r="F41" s="67">
        <v>375</v>
      </c>
      <c r="G41" s="67">
        <v>250</v>
      </c>
      <c r="H41" s="67">
        <f t="shared" si="1"/>
        <v>9460</v>
      </c>
      <c r="I41" s="67">
        <v>123.78</v>
      </c>
      <c r="J41" s="67">
        <v>276.3</v>
      </c>
      <c r="K41" s="67">
        <v>1289.4000000000001</v>
      </c>
      <c r="L41" s="67">
        <v>0</v>
      </c>
      <c r="M41" s="67">
        <v>0</v>
      </c>
      <c r="N41" s="67">
        <f t="shared" si="2"/>
        <v>1689.48</v>
      </c>
      <c r="O41" s="67">
        <f t="shared" si="0"/>
        <v>7770.52</v>
      </c>
      <c r="P41" s="99"/>
      <c r="Q41" s="65"/>
    </row>
    <row r="42" spans="1:17" s="85" customFormat="1" ht="35.1" customHeight="1" x14ac:dyDescent="0.2">
      <c r="A42" s="66">
        <v>33</v>
      </c>
      <c r="B42" s="55" t="s">
        <v>421</v>
      </c>
      <c r="C42" s="56" t="s">
        <v>488</v>
      </c>
      <c r="D42" s="67">
        <v>2920</v>
      </c>
      <c r="E42" s="67">
        <v>1000</v>
      </c>
      <c r="F42" s="67">
        <v>0</v>
      </c>
      <c r="G42" s="67">
        <v>250</v>
      </c>
      <c r="H42" s="67">
        <f t="shared" si="1"/>
        <v>4170</v>
      </c>
      <c r="I42" s="67">
        <v>52.68</v>
      </c>
      <c r="J42" s="67">
        <v>117.6</v>
      </c>
      <c r="K42" s="67">
        <v>431.2</v>
      </c>
      <c r="L42" s="67">
        <v>0</v>
      </c>
      <c r="M42" s="67">
        <v>0</v>
      </c>
      <c r="N42" s="67">
        <f t="shared" si="2"/>
        <v>601.48</v>
      </c>
      <c r="O42" s="67">
        <f t="shared" ref="O42:O73" si="3">+H42-N42</f>
        <v>3568.52</v>
      </c>
      <c r="P42" s="99"/>
      <c r="Q42" s="65"/>
    </row>
    <row r="43" spans="1:17" s="85" customFormat="1" ht="35.1" customHeight="1" x14ac:dyDescent="0.2">
      <c r="A43" s="66">
        <v>34</v>
      </c>
      <c r="B43" s="55" t="s">
        <v>419</v>
      </c>
      <c r="C43" s="56" t="s">
        <v>488</v>
      </c>
      <c r="D43" s="67">
        <v>2760</v>
      </c>
      <c r="E43" s="67">
        <v>1000</v>
      </c>
      <c r="F43" s="67">
        <v>0</v>
      </c>
      <c r="G43" s="67">
        <v>250</v>
      </c>
      <c r="H43" s="67">
        <f t="shared" si="1"/>
        <v>4010</v>
      </c>
      <c r="I43" s="67">
        <v>50.53</v>
      </c>
      <c r="J43" s="67">
        <v>112.8</v>
      </c>
      <c r="K43" s="67">
        <v>413.6</v>
      </c>
      <c r="L43" s="67">
        <v>0</v>
      </c>
      <c r="M43" s="67">
        <v>0</v>
      </c>
      <c r="N43" s="67">
        <f t="shared" ref="N43:N74" si="4">SUM(I43:M43)</f>
        <v>576.93000000000006</v>
      </c>
      <c r="O43" s="67">
        <f t="shared" si="3"/>
        <v>3433.0699999999997</v>
      </c>
      <c r="P43" s="99"/>
      <c r="Q43" s="65"/>
    </row>
    <row r="44" spans="1:17" s="85" customFormat="1" ht="35.1" customHeight="1" x14ac:dyDescent="0.2">
      <c r="A44" s="66">
        <v>35</v>
      </c>
      <c r="B44" s="55" t="s">
        <v>35</v>
      </c>
      <c r="C44" s="56" t="s">
        <v>715</v>
      </c>
      <c r="D44" s="67">
        <v>5835</v>
      </c>
      <c r="E44" s="67">
        <v>3000</v>
      </c>
      <c r="F44" s="67">
        <v>0</v>
      </c>
      <c r="G44" s="67">
        <v>250</v>
      </c>
      <c r="H44" s="67">
        <f t="shared" si="1"/>
        <v>9085</v>
      </c>
      <c r="I44" s="67">
        <v>118.74</v>
      </c>
      <c r="J44" s="67">
        <v>265.05</v>
      </c>
      <c r="K44" s="67">
        <v>1236.9000000000001</v>
      </c>
      <c r="L44" s="67">
        <v>179.99</v>
      </c>
      <c r="M44" s="67">
        <v>0</v>
      </c>
      <c r="N44" s="67">
        <f t="shared" si="4"/>
        <v>1800.68</v>
      </c>
      <c r="O44" s="67">
        <f t="shared" si="3"/>
        <v>7284.32</v>
      </c>
      <c r="P44" s="99"/>
      <c r="Q44" s="65"/>
    </row>
    <row r="45" spans="1:17" s="85" customFormat="1" ht="35.1" customHeight="1" x14ac:dyDescent="0.2">
      <c r="A45" s="66">
        <v>36</v>
      </c>
      <c r="B45" s="55" t="s">
        <v>425</v>
      </c>
      <c r="C45" s="56" t="s">
        <v>496</v>
      </c>
      <c r="D45" s="67">
        <v>2920</v>
      </c>
      <c r="E45" s="67">
        <v>1000</v>
      </c>
      <c r="F45" s="67">
        <v>0</v>
      </c>
      <c r="G45" s="67">
        <v>250</v>
      </c>
      <c r="H45" s="67">
        <f t="shared" si="1"/>
        <v>4170</v>
      </c>
      <c r="I45" s="67">
        <v>52.68</v>
      </c>
      <c r="J45" s="67">
        <v>117.6</v>
      </c>
      <c r="K45" s="67">
        <v>431.2</v>
      </c>
      <c r="L45" s="67">
        <v>0</v>
      </c>
      <c r="M45" s="67">
        <v>0</v>
      </c>
      <c r="N45" s="67">
        <f t="shared" si="4"/>
        <v>601.48</v>
      </c>
      <c r="O45" s="67">
        <f t="shared" si="3"/>
        <v>3568.52</v>
      </c>
      <c r="P45" s="99"/>
      <c r="Q45" s="65"/>
    </row>
    <row r="46" spans="1:17" s="85" customFormat="1" ht="35.1" customHeight="1" x14ac:dyDescent="0.2">
      <c r="A46" s="66">
        <v>37</v>
      </c>
      <c r="B46" s="55" t="s">
        <v>446</v>
      </c>
      <c r="C46" s="56" t="s">
        <v>716</v>
      </c>
      <c r="D46" s="67">
        <v>2920</v>
      </c>
      <c r="E46" s="67">
        <v>1000</v>
      </c>
      <c r="F46" s="67">
        <v>0</v>
      </c>
      <c r="G46" s="67">
        <v>250</v>
      </c>
      <c r="H46" s="67">
        <f t="shared" si="1"/>
        <v>4170</v>
      </c>
      <c r="I46" s="67">
        <v>52.68</v>
      </c>
      <c r="J46" s="67">
        <v>117.6</v>
      </c>
      <c r="K46" s="67">
        <v>431.2</v>
      </c>
      <c r="L46" s="67">
        <v>0</v>
      </c>
      <c r="M46" s="67">
        <v>0</v>
      </c>
      <c r="N46" s="67">
        <f t="shared" si="4"/>
        <v>601.48</v>
      </c>
      <c r="O46" s="67">
        <f t="shared" si="3"/>
        <v>3568.52</v>
      </c>
      <c r="P46" s="99"/>
      <c r="Q46" s="65"/>
    </row>
    <row r="47" spans="1:17" s="85" customFormat="1" ht="35.1" customHeight="1" x14ac:dyDescent="0.2">
      <c r="A47" s="66">
        <v>38</v>
      </c>
      <c r="B47" s="55" t="s">
        <v>445</v>
      </c>
      <c r="C47" s="56" t="s">
        <v>503</v>
      </c>
      <c r="D47" s="67">
        <v>5835</v>
      </c>
      <c r="E47" s="67">
        <v>3000</v>
      </c>
      <c r="F47" s="67">
        <v>375</v>
      </c>
      <c r="G47" s="67">
        <v>250</v>
      </c>
      <c r="H47" s="67">
        <f t="shared" si="1"/>
        <v>9460</v>
      </c>
      <c r="I47" s="67">
        <v>123.78</v>
      </c>
      <c r="J47" s="67">
        <v>276.3</v>
      </c>
      <c r="K47" s="67">
        <v>1289.4000000000001</v>
      </c>
      <c r="L47" s="67">
        <v>195.55</v>
      </c>
      <c r="M47" s="67">
        <v>0</v>
      </c>
      <c r="N47" s="67">
        <f t="shared" si="4"/>
        <v>1885.03</v>
      </c>
      <c r="O47" s="67">
        <f t="shared" si="3"/>
        <v>7574.97</v>
      </c>
      <c r="P47" s="99"/>
      <c r="Q47" s="65"/>
    </row>
    <row r="48" spans="1:17" s="85" customFormat="1" ht="35.1" customHeight="1" x14ac:dyDescent="0.2">
      <c r="A48" s="66">
        <v>39</v>
      </c>
      <c r="B48" s="44" t="s">
        <v>36</v>
      </c>
      <c r="C48" s="56" t="s">
        <v>488</v>
      </c>
      <c r="D48" s="67">
        <v>3241</v>
      </c>
      <c r="E48" s="67">
        <v>1000</v>
      </c>
      <c r="F48" s="67">
        <v>0</v>
      </c>
      <c r="G48" s="67">
        <v>250</v>
      </c>
      <c r="H48" s="67">
        <f t="shared" si="1"/>
        <v>4491</v>
      </c>
      <c r="I48" s="67">
        <v>57</v>
      </c>
      <c r="J48" s="67">
        <v>127.23</v>
      </c>
      <c r="K48" s="67">
        <v>508.92</v>
      </c>
      <c r="L48" s="67">
        <v>0</v>
      </c>
      <c r="M48" s="67">
        <v>0</v>
      </c>
      <c r="N48" s="67">
        <f t="shared" si="4"/>
        <v>693.15000000000009</v>
      </c>
      <c r="O48" s="67">
        <f t="shared" si="3"/>
        <v>3797.85</v>
      </c>
      <c r="P48" s="99"/>
      <c r="Q48" s="65"/>
    </row>
    <row r="49" spans="1:17" s="85" customFormat="1" ht="35.1" customHeight="1" x14ac:dyDescent="0.2">
      <c r="A49" s="66">
        <v>40</v>
      </c>
      <c r="B49" s="55" t="s">
        <v>427</v>
      </c>
      <c r="C49" s="56" t="s">
        <v>201</v>
      </c>
      <c r="D49" s="67">
        <v>6249</v>
      </c>
      <c r="E49" s="67">
        <v>1800</v>
      </c>
      <c r="F49" s="67">
        <v>0</v>
      </c>
      <c r="G49" s="67">
        <v>250</v>
      </c>
      <c r="H49" s="67">
        <f t="shared" si="1"/>
        <v>8299</v>
      </c>
      <c r="I49" s="67">
        <v>108.18</v>
      </c>
      <c r="J49" s="67">
        <v>241.47</v>
      </c>
      <c r="K49" s="67">
        <v>1126.8599999999999</v>
      </c>
      <c r="L49" s="67">
        <v>359.87</v>
      </c>
      <c r="M49" s="67">
        <v>0</v>
      </c>
      <c r="N49" s="67">
        <f t="shared" si="4"/>
        <v>1836.3799999999997</v>
      </c>
      <c r="O49" s="67">
        <f t="shared" si="3"/>
        <v>6462.6200000000008</v>
      </c>
      <c r="P49" s="99"/>
      <c r="Q49" s="65"/>
    </row>
    <row r="50" spans="1:17" s="85" customFormat="1" ht="35.1" customHeight="1" x14ac:dyDescent="0.2">
      <c r="A50" s="66">
        <v>41</v>
      </c>
      <c r="B50" s="55" t="s">
        <v>428</v>
      </c>
      <c r="C50" s="56" t="s">
        <v>488</v>
      </c>
      <c r="D50" s="67">
        <v>3241</v>
      </c>
      <c r="E50" s="67">
        <v>1000</v>
      </c>
      <c r="F50" s="67">
        <v>0</v>
      </c>
      <c r="G50" s="67">
        <v>250</v>
      </c>
      <c r="H50" s="67">
        <f t="shared" si="1"/>
        <v>4491</v>
      </c>
      <c r="I50" s="67">
        <v>57</v>
      </c>
      <c r="J50" s="67">
        <v>127.23</v>
      </c>
      <c r="K50" s="67">
        <v>508.92</v>
      </c>
      <c r="L50" s="67">
        <v>0</v>
      </c>
      <c r="M50" s="67">
        <v>0</v>
      </c>
      <c r="N50" s="67">
        <f t="shared" si="4"/>
        <v>693.15000000000009</v>
      </c>
      <c r="O50" s="67">
        <f t="shared" si="3"/>
        <v>3797.85</v>
      </c>
      <c r="P50" s="99"/>
      <c r="Q50" s="65"/>
    </row>
    <row r="51" spans="1:17" s="85" customFormat="1" ht="35.1" customHeight="1" x14ac:dyDescent="0.2">
      <c r="A51" s="66">
        <v>42</v>
      </c>
      <c r="B51" s="44" t="s">
        <v>431</v>
      </c>
      <c r="C51" s="56" t="s">
        <v>499</v>
      </c>
      <c r="D51" s="67">
        <v>3241</v>
      </c>
      <c r="E51" s="67">
        <v>1000</v>
      </c>
      <c r="F51" s="67">
        <v>0</v>
      </c>
      <c r="G51" s="67">
        <v>250</v>
      </c>
      <c r="H51" s="67">
        <f t="shared" si="1"/>
        <v>4491</v>
      </c>
      <c r="I51" s="67">
        <v>56.999040000000001</v>
      </c>
      <c r="J51" s="67">
        <v>127.23</v>
      </c>
      <c r="K51" s="67">
        <v>508.92</v>
      </c>
      <c r="L51" s="67">
        <v>0</v>
      </c>
      <c r="M51" s="67">
        <v>0</v>
      </c>
      <c r="N51" s="67">
        <f t="shared" si="4"/>
        <v>693.14904000000001</v>
      </c>
      <c r="O51" s="67">
        <f t="shared" si="3"/>
        <v>3797.8509599999998</v>
      </c>
      <c r="P51" s="99">
        <v>688</v>
      </c>
      <c r="Q51" s="65"/>
    </row>
    <row r="52" spans="1:17" s="85" customFormat="1" ht="35.1" customHeight="1" x14ac:dyDescent="0.2">
      <c r="A52" s="66">
        <v>43</v>
      </c>
      <c r="B52" s="55" t="s">
        <v>432</v>
      </c>
      <c r="C52" s="56" t="s">
        <v>488</v>
      </c>
      <c r="D52" s="67">
        <v>3241</v>
      </c>
      <c r="E52" s="67">
        <v>1000</v>
      </c>
      <c r="F52" s="67">
        <v>0</v>
      </c>
      <c r="G52" s="67">
        <v>250</v>
      </c>
      <c r="H52" s="67">
        <f t="shared" si="1"/>
        <v>4491</v>
      </c>
      <c r="I52" s="67">
        <v>57</v>
      </c>
      <c r="J52" s="67">
        <v>127.23</v>
      </c>
      <c r="K52" s="67">
        <v>508.92</v>
      </c>
      <c r="L52" s="67">
        <v>0</v>
      </c>
      <c r="M52" s="67">
        <v>0</v>
      </c>
      <c r="N52" s="67">
        <f t="shared" si="4"/>
        <v>693.15000000000009</v>
      </c>
      <c r="O52" s="67">
        <f t="shared" si="3"/>
        <v>3797.85</v>
      </c>
      <c r="P52" s="99"/>
      <c r="Q52" s="65"/>
    </row>
    <row r="53" spans="1:17" s="85" customFormat="1" ht="35.1" customHeight="1" x14ac:dyDescent="0.2">
      <c r="A53" s="66">
        <v>44</v>
      </c>
      <c r="B53" s="55" t="s">
        <v>711</v>
      </c>
      <c r="C53" s="56" t="s">
        <v>717</v>
      </c>
      <c r="D53" s="67">
        <v>6759</v>
      </c>
      <c r="E53" s="67">
        <v>4000</v>
      </c>
      <c r="F53" s="67">
        <v>0</v>
      </c>
      <c r="G53" s="67">
        <v>250</v>
      </c>
      <c r="H53" s="67">
        <f t="shared" si="1"/>
        <v>11009</v>
      </c>
      <c r="I53" s="67">
        <v>144.6</v>
      </c>
      <c r="J53" s="67">
        <v>322.77</v>
      </c>
      <c r="K53" s="67">
        <v>1613.85</v>
      </c>
      <c r="L53" s="67">
        <v>247.15</v>
      </c>
      <c r="M53" s="67">
        <v>0</v>
      </c>
      <c r="N53" s="67">
        <f t="shared" si="4"/>
        <v>2328.37</v>
      </c>
      <c r="O53" s="67">
        <f t="shared" si="3"/>
        <v>8680.630000000001</v>
      </c>
      <c r="P53" s="99"/>
      <c r="Q53" s="65"/>
    </row>
    <row r="54" spans="1:17" s="85" customFormat="1" ht="35.1" customHeight="1" x14ac:dyDescent="0.2">
      <c r="A54" s="66">
        <v>45</v>
      </c>
      <c r="B54" s="44" t="s">
        <v>429</v>
      </c>
      <c r="C54" s="56" t="s">
        <v>770</v>
      </c>
      <c r="D54" s="67">
        <v>3241</v>
      </c>
      <c r="E54" s="67">
        <v>1000</v>
      </c>
      <c r="F54" s="67">
        <v>0</v>
      </c>
      <c r="G54" s="67">
        <v>250</v>
      </c>
      <c r="H54" s="67">
        <f t="shared" si="1"/>
        <v>4491</v>
      </c>
      <c r="I54" s="67">
        <v>57</v>
      </c>
      <c r="J54" s="67">
        <v>127.23</v>
      </c>
      <c r="K54" s="67">
        <v>508.92</v>
      </c>
      <c r="L54" s="67">
        <v>0</v>
      </c>
      <c r="M54" s="67">
        <v>0</v>
      </c>
      <c r="N54" s="67">
        <f t="shared" si="4"/>
        <v>693.15000000000009</v>
      </c>
      <c r="O54" s="67">
        <f t="shared" si="3"/>
        <v>3797.85</v>
      </c>
      <c r="P54" s="99"/>
      <c r="Q54" s="65"/>
    </row>
    <row r="55" spans="1:17" s="85" customFormat="1" ht="35.1" customHeight="1" x14ac:dyDescent="0.2">
      <c r="A55" s="66">
        <v>46</v>
      </c>
      <c r="B55" s="44" t="s">
        <v>430</v>
      </c>
      <c r="C55" s="56" t="s">
        <v>498</v>
      </c>
      <c r="D55" s="67">
        <v>3241</v>
      </c>
      <c r="E55" s="67">
        <v>1000</v>
      </c>
      <c r="F55" s="67">
        <v>0</v>
      </c>
      <c r="G55" s="67">
        <v>250</v>
      </c>
      <c r="H55" s="67">
        <f t="shared" si="1"/>
        <v>4491</v>
      </c>
      <c r="I55" s="67">
        <v>57</v>
      </c>
      <c r="J55" s="67">
        <v>127.23</v>
      </c>
      <c r="K55" s="67">
        <v>508.92</v>
      </c>
      <c r="L55" s="67">
        <v>0</v>
      </c>
      <c r="M55" s="67">
        <v>0</v>
      </c>
      <c r="N55" s="67">
        <f t="shared" si="4"/>
        <v>693.15000000000009</v>
      </c>
      <c r="O55" s="67">
        <f t="shared" si="3"/>
        <v>3797.85</v>
      </c>
      <c r="P55" s="99"/>
      <c r="Q55" s="65"/>
    </row>
    <row r="56" spans="1:17" s="85" customFormat="1" ht="35.1" customHeight="1" x14ac:dyDescent="0.2">
      <c r="A56" s="66">
        <v>47</v>
      </c>
      <c r="B56" s="55" t="s">
        <v>486</v>
      </c>
      <c r="C56" s="56" t="s">
        <v>511</v>
      </c>
      <c r="D56" s="67">
        <v>3241</v>
      </c>
      <c r="E56" s="67">
        <v>1000</v>
      </c>
      <c r="F56" s="67">
        <v>0</v>
      </c>
      <c r="G56" s="67">
        <v>250</v>
      </c>
      <c r="H56" s="67">
        <f t="shared" si="1"/>
        <v>4491</v>
      </c>
      <c r="I56" s="67">
        <v>57</v>
      </c>
      <c r="J56" s="67">
        <v>127.23</v>
      </c>
      <c r="K56" s="67">
        <v>508.92</v>
      </c>
      <c r="L56" s="67">
        <v>0</v>
      </c>
      <c r="M56" s="67">
        <v>0</v>
      </c>
      <c r="N56" s="67">
        <f t="shared" si="4"/>
        <v>693.15000000000009</v>
      </c>
      <c r="O56" s="67">
        <f t="shared" si="3"/>
        <v>3797.85</v>
      </c>
      <c r="P56" s="99"/>
      <c r="Q56" s="65"/>
    </row>
    <row r="57" spans="1:17" s="85" customFormat="1" ht="35.1" customHeight="1" x14ac:dyDescent="0.2">
      <c r="A57" s="66">
        <v>48</v>
      </c>
      <c r="B57" s="55" t="s">
        <v>487</v>
      </c>
      <c r="C57" s="56" t="s">
        <v>512</v>
      </c>
      <c r="D57" s="67">
        <v>3241</v>
      </c>
      <c r="E57" s="67">
        <v>1000</v>
      </c>
      <c r="F57" s="67">
        <v>0</v>
      </c>
      <c r="G57" s="67">
        <v>250</v>
      </c>
      <c r="H57" s="67">
        <f t="shared" si="1"/>
        <v>4491</v>
      </c>
      <c r="I57" s="67">
        <v>57</v>
      </c>
      <c r="J57" s="67">
        <v>127.23</v>
      </c>
      <c r="K57" s="67">
        <v>508.92</v>
      </c>
      <c r="L57" s="67">
        <v>0</v>
      </c>
      <c r="M57" s="67">
        <v>0</v>
      </c>
      <c r="N57" s="67">
        <f t="shared" si="4"/>
        <v>693.15000000000009</v>
      </c>
      <c r="O57" s="67">
        <f t="shared" si="3"/>
        <v>3797.85</v>
      </c>
      <c r="P57" s="99"/>
      <c r="Q57" s="65"/>
    </row>
    <row r="58" spans="1:17" s="85" customFormat="1" ht="35.1" customHeight="1" x14ac:dyDescent="0.2">
      <c r="A58" s="66">
        <v>49</v>
      </c>
      <c r="B58" s="44" t="s">
        <v>485</v>
      </c>
      <c r="C58" s="56" t="s">
        <v>488</v>
      </c>
      <c r="D58" s="67">
        <v>3081</v>
      </c>
      <c r="E58" s="67">
        <v>1000</v>
      </c>
      <c r="F58" s="67">
        <v>0</v>
      </c>
      <c r="G58" s="67">
        <v>250</v>
      </c>
      <c r="H58" s="67">
        <f t="shared" si="1"/>
        <v>4331</v>
      </c>
      <c r="I58" s="67">
        <v>54.85</v>
      </c>
      <c r="J58" s="67">
        <v>122.43</v>
      </c>
      <c r="K58" s="67">
        <v>489.72</v>
      </c>
      <c r="L58" s="67">
        <v>0</v>
      </c>
      <c r="M58" s="67">
        <v>0</v>
      </c>
      <c r="N58" s="67">
        <f t="shared" si="4"/>
        <v>667</v>
      </c>
      <c r="O58" s="67">
        <f t="shared" si="3"/>
        <v>3664</v>
      </c>
      <c r="P58" s="99"/>
      <c r="Q58" s="65"/>
    </row>
    <row r="59" spans="1:17" s="85" customFormat="1" ht="35.1" customHeight="1" x14ac:dyDescent="0.2">
      <c r="A59" s="66">
        <v>50</v>
      </c>
      <c r="B59" s="55" t="s">
        <v>135</v>
      </c>
      <c r="C59" s="56" t="s">
        <v>718</v>
      </c>
      <c r="D59" s="67">
        <v>5095</v>
      </c>
      <c r="E59" s="67">
        <v>1800</v>
      </c>
      <c r="F59" s="67">
        <v>0</v>
      </c>
      <c r="G59" s="67">
        <v>250</v>
      </c>
      <c r="H59" s="67">
        <f t="shared" si="1"/>
        <v>7145</v>
      </c>
      <c r="I59" s="67">
        <v>92.67</v>
      </c>
      <c r="J59" s="67">
        <v>206.85</v>
      </c>
      <c r="K59" s="67">
        <v>896.35</v>
      </c>
      <c r="L59" s="67">
        <v>102.92</v>
      </c>
      <c r="M59" s="67">
        <v>0</v>
      </c>
      <c r="N59" s="67">
        <f t="shared" si="4"/>
        <v>1298.79</v>
      </c>
      <c r="O59" s="67">
        <f t="shared" si="3"/>
        <v>5846.21</v>
      </c>
      <c r="P59" s="99"/>
      <c r="Q59" s="65"/>
    </row>
    <row r="60" spans="1:17" s="85" customFormat="1" ht="35.1" customHeight="1" x14ac:dyDescent="0.2">
      <c r="A60" s="66">
        <v>51</v>
      </c>
      <c r="B60" s="55" t="s">
        <v>484</v>
      </c>
      <c r="C60" s="56" t="s">
        <v>719</v>
      </c>
      <c r="D60" s="67">
        <v>6759</v>
      </c>
      <c r="E60" s="67">
        <v>4000</v>
      </c>
      <c r="F60" s="67">
        <v>0</v>
      </c>
      <c r="G60" s="67">
        <v>250</v>
      </c>
      <c r="H60" s="67">
        <f t="shared" si="1"/>
        <v>11009</v>
      </c>
      <c r="I60" s="67">
        <v>144.60095999999999</v>
      </c>
      <c r="J60" s="67">
        <v>322.77</v>
      </c>
      <c r="K60" s="67">
        <v>1613.85</v>
      </c>
      <c r="L60" s="67">
        <v>254.45</v>
      </c>
      <c r="M60" s="67">
        <v>0</v>
      </c>
      <c r="N60" s="67">
        <f t="shared" si="4"/>
        <v>2335.6709599999995</v>
      </c>
      <c r="O60" s="67">
        <f t="shared" si="3"/>
        <v>8673.3290400000005</v>
      </c>
      <c r="P60" s="99"/>
      <c r="Q60" s="65"/>
    </row>
    <row r="61" spans="1:17" s="85" customFormat="1" ht="35.1" customHeight="1" x14ac:dyDescent="0.2">
      <c r="A61" s="66">
        <v>52</v>
      </c>
      <c r="B61" s="44" t="s">
        <v>74</v>
      </c>
      <c r="C61" s="56" t="s">
        <v>488</v>
      </c>
      <c r="D61" s="67">
        <v>3241</v>
      </c>
      <c r="E61" s="67">
        <v>1000</v>
      </c>
      <c r="F61" s="67">
        <v>0</v>
      </c>
      <c r="G61" s="67">
        <v>250</v>
      </c>
      <c r="H61" s="67">
        <f t="shared" si="1"/>
        <v>4491</v>
      </c>
      <c r="I61" s="67">
        <v>57</v>
      </c>
      <c r="J61" s="67">
        <v>127.23</v>
      </c>
      <c r="K61" s="67">
        <v>508.92</v>
      </c>
      <c r="L61" s="67">
        <v>0</v>
      </c>
      <c r="M61" s="67">
        <v>0</v>
      </c>
      <c r="N61" s="67">
        <f t="shared" si="4"/>
        <v>693.15000000000009</v>
      </c>
      <c r="O61" s="67">
        <f t="shared" si="3"/>
        <v>3797.85</v>
      </c>
      <c r="P61" s="99"/>
      <c r="Q61" s="65"/>
    </row>
    <row r="62" spans="1:17" s="85" customFormat="1" ht="35.1" customHeight="1" x14ac:dyDescent="0.2">
      <c r="A62" s="66">
        <v>53</v>
      </c>
      <c r="B62" s="55" t="s">
        <v>435</v>
      </c>
      <c r="C62" s="56" t="s">
        <v>495</v>
      </c>
      <c r="D62" s="67">
        <v>2920</v>
      </c>
      <c r="E62" s="67">
        <v>1000</v>
      </c>
      <c r="F62" s="67">
        <v>0</v>
      </c>
      <c r="G62" s="67">
        <v>250</v>
      </c>
      <c r="H62" s="67">
        <f t="shared" si="1"/>
        <v>4170</v>
      </c>
      <c r="I62" s="67">
        <v>52.68</v>
      </c>
      <c r="J62" s="67">
        <v>117.6</v>
      </c>
      <c r="K62" s="67">
        <v>431.2</v>
      </c>
      <c r="L62" s="67">
        <v>0</v>
      </c>
      <c r="M62" s="67">
        <v>0</v>
      </c>
      <c r="N62" s="67">
        <f t="shared" si="4"/>
        <v>601.48</v>
      </c>
      <c r="O62" s="67">
        <f t="shared" si="3"/>
        <v>3568.52</v>
      </c>
      <c r="P62" s="99"/>
      <c r="Q62" s="65"/>
    </row>
    <row r="63" spans="1:17" s="85" customFormat="1" ht="35.1" customHeight="1" x14ac:dyDescent="0.2">
      <c r="A63" s="66">
        <v>54</v>
      </c>
      <c r="B63" s="55" t="s">
        <v>434</v>
      </c>
      <c r="C63" s="56" t="s">
        <v>495</v>
      </c>
      <c r="D63" s="67">
        <v>3404</v>
      </c>
      <c r="E63" s="67">
        <v>1000</v>
      </c>
      <c r="F63" s="67">
        <v>0</v>
      </c>
      <c r="G63" s="67">
        <v>250</v>
      </c>
      <c r="H63" s="67">
        <f t="shared" si="1"/>
        <v>4654</v>
      </c>
      <c r="I63" s="67">
        <v>59.19</v>
      </c>
      <c r="J63" s="67">
        <v>132.12</v>
      </c>
      <c r="K63" s="67">
        <v>528.48</v>
      </c>
      <c r="L63" s="67">
        <v>0</v>
      </c>
      <c r="M63" s="67">
        <v>0</v>
      </c>
      <c r="N63" s="67">
        <f t="shared" si="4"/>
        <v>719.79</v>
      </c>
      <c r="O63" s="67">
        <f t="shared" si="3"/>
        <v>3934.21</v>
      </c>
      <c r="P63" s="99"/>
      <c r="Q63" s="65"/>
    </row>
    <row r="64" spans="1:17" s="85" customFormat="1" ht="35.1" customHeight="1" x14ac:dyDescent="0.2">
      <c r="A64" s="66">
        <v>55</v>
      </c>
      <c r="B64" s="55" t="s">
        <v>107</v>
      </c>
      <c r="C64" s="56" t="s">
        <v>488</v>
      </c>
      <c r="D64" s="67">
        <v>3241</v>
      </c>
      <c r="E64" s="67">
        <v>1000</v>
      </c>
      <c r="F64" s="67">
        <v>0</v>
      </c>
      <c r="G64" s="67">
        <v>250</v>
      </c>
      <c r="H64" s="67">
        <f t="shared" si="1"/>
        <v>4491</v>
      </c>
      <c r="I64" s="67">
        <v>57</v>
      </c>
      <c r="J64" s="67">
        <v>127.23</v>
      </c>
      <c r="K64" s="67">
        <v>508.92</v>
      </c>
      <c r="L64" s="67">
        <v>0</v>
      </c>
      <c r="M64" s="67">
        <v>0</v>
      </c>
      <c r="N64" s="67">
        <f t="shared" si="4"/>
        <v>693.15000000000009</v>
      </c>
      <c r="O64" s="67">
        <f t="shared" si="3"/>
        <v>3797.85</v>
      </c>
      <c r="P64" s="99"/>
      <c r="Q64" s="65"/>
    </row>
    <row r="65" spans="1:17" s="85" customFormat="1" ht="35.1" customHeight="1" x14ac:dyDescent="0.2">
      <c r="A65" s="66">
        <v>56</v>
      </c>
      <c r="B65" s="55" t="s">
        <v>426</v>
      </c>
      <c r="C65" s="56" t="s">
        <v>497</v>
      </c>
      <c r="D65" s="67">
        <v>6249</v>
      </c>
      <c r="E65" s="67">
        <v>1800</v>
      </c>
      <c r="F65" s="67">
        <v>375</v>
      </c>
      <c r="G65" s="67">
        <v>250</v>
      </c>
      <c r="H65" s="67">
        <f t="shared" si="1"/>
        <v>8674</v>
      </c>
      <c r="I65" s="67">
        <v>113.22</v>
      </c>
      <c r="J65" s="67">
        <v>252.72</v>
      </c>
      <c r="K65" s="67">
        <v>1179.3599999999999</v>
      </c>
      <c r="L65" s="67">
        <v>162.93</v>
      </c>
      <c r="M65" s="67">
        <v>0</v>
      </c>
      <c r="N65" s="67">
        <f t="shared" si="4"/>
        <v>1708.23</v>
      </c>
      <c r="O65" s="67">
        <f t="shared" si="3"/>
        <v>6965.77</v>
      </c>
      <c r="P65" s="99">
        <f>610+834+911.75</f>
        <v>2355.75</v>
      </c>
      <c r="Q65" s="65"/>
    </row>
    <row r="66" spans="1:17" s="85" customFormat="1" ht="35.1" customHeight="1" x14ac:dyDescent="0.2">
      <c r="A66" s="66">
        <v>57</v>
      </c>
      <c r="B66" s="55" t="s">
        <v>433</v>
      </c>
      <c r="C66" s="56" t="s">
        <v>771</v>
      </c>
      <c r="D66" s="67">
        <v>2599.84</v>
      </c>
      <c r="E66" s="67">
        <v>1451.61</v>
      </c>
      <c r="F66" s="67">
        <v>181.45</v>
      </c>
      <c r="G66" s="67">
        <v>120.97</v>
      </c>
      <c r="H66" s="67">
        <f>+D66+E66+F66+G66</f>
        <v>4353.87</v>
      </c>
      <c r="I66" s="67">
        <v>56.89</v>
      </c>
      <c r="J66" s="67">
        <v>126.99</v>
      </c>
      <c r="K66" s="67">
        <v>592.61</v>
      </c>
      <c r="L66" s="67">
        <v>0</v>
      </c>
      <c r="M66" s="67">
        <v>0</v>
      </c>
      <c r="N66" s="67">
        <f t="shared" si="4"/>
        <v>776.49</v>
      </c>
      <c r="O66" s="67">
        <f t="shared" si="3"/>
        <v>3577.38</v>
      </c>
      <c r="P66" s="99"/>
      <c r="Q66" s="65"/>
    </row>
    <row r="67" spans="1:17" s="85" customFormat="1" ht="35.1" customHeight="1" x14ac:dyDescent="0.2">
      <c r="A67" s="66">
        <v>58</v>
      </c>
      <c r="B67" s="44" t="s">
        <v>417</v>
      </c>
      <c r="C67" s="56" t="s">
        <v>488</v>
      </c>
      <c r="D67" s="67">
        <v>3404</v>
      </c>
      <c r="E67" s="67">
        <v>1000</v>
      </c>
      <c r="F67" s="67">
        <v>0</v>
      </c>
      <c r="G67" s="67">
        <v>250</v>
      </c>
      <c r="H67" s="67">
        <f t="shared" si="1"/>
        <v>4654</v>
      </c>
      <c r="I67" s="67">
        <v>59.19</v>
      </c>
      <c r="J67" s="67">
        <v>132.12</v>
      </c>
      <c r="K67" s="67">
        <v>528.48</v>
      </c>
      <c r="L67" s="67">
        <v>0</v>
      </c>
      <c r="M67" s="67">
        <v>0</v>
      </c>
      <c r="N67" s="67">
        <f t="shared" si="4"/>
        <v>719.79</v>
      </c>
      <c r="O67" s="67">
        <f t="shared" si="3"/>
        <v>3934.21</v>
      </c>
      <c r="P67" s="99"/>
      <c r="Q67" s="65"/>
    </row>
    <row r="68" spans="1:17" s="85" customFormat="1" ht="35.1" customHeight="1" x14ac:dyDescent="0.2">
      <c r="A68" s="66">
        <v>59</v>
      </c>
      <c r="B68" s="55" t="s">
        <v>447</v>
      </c>
      <c r="C68" s="56" t="s">
        <v>720</v>
      </c>
      <c r="D68" s="67">
        <v>5787</v>
      </c>
      <c r="E68" s="67">
        <v>1800</v>
      </c>
      <c r="F68" s="67">
        <v>0</v>
      </c>
      <c r="G68" s="67">
        <v>250</v>
      </c>
      <c r="H68" s="67">
        <f t="shared" si="1"/>
        <v>7837</v>
      </c>
      <c r="I68" s="67">
        <v>101.97</v>
      </c>
      <c r="J68" s="67">
        <v>227.61</v>
      </c>
      <c r="K68" s="67">
        <v>986.31</v>
      </c>
      <c r="L68" s="67">
        <v>131.09</v>
      </c>
      <c r="M68" s="67">
        <v>0</v>
      </c>
      <c r="N68" s="67">
        <f t="shared" si="4"/>
        <v>1446.9799999999998</v>
      </c>
      <c r="O68" s="67">
        <f t="shared" si="3"/>
        <v>6390.02</v>
      </c>
      <c r="P68" s="99"/>
      <c r="Q68" s="65"/>
    </row>
    <row r="69" spans="1:17" s="85" customFormat="1" ht="35.1" customHeight="1" x14ac:dyDescent="0.2">
      <c r="A69" s="66">
        <v>60</v>
      </c>
      <c r="B69" s="55" t="s">
        <v>449</v>
      </c>
      <c r="C69" s="56" t="s">
        <v>504</v>
      </c>
      <c r="D69" s="67">
        <v>2375</v>
      </c>
      <c r="E69" s="67">
        <v>1000</v>
      </c>
      <c r="F69" s="67">
        <v>0</v>
      </c>
      <c r="G69" s="67">
        <v>250</v>
      </c>
      <c r="H69" s="67">
        <f t="shared" si="1"/>
        <v>3625</v>
      </c>
      <c r="I69" s="67">
        <v>45.36</v>
      </c>
      <c r="J69" s="67">
        <v>101.25</v>
      </c>
      <c r="K69" s="67">
        <v>371.25</v>
      </c>
      <c r="L69" s="67">
        <v>0</v>
      </c>
      <c r="M69" s="67">
        <v>0</v>
      </c>
      <c r="N69" s="67">
        <f t="shared" si="4"/>
        <v>517.86</v>
      </c>
      <c r="O69" s="67">
        <f t="shared" si="3"/>
        <v>3107.14</v>
      </c>
      <c r="P69" s="99"/>
      <c r="Q69" s="65"/>
    </row>
    <row r="70" spans="1:17" s="85" customFormat="1" ht="35.1" customHeight="1" x14ac:dyDescent="0.2">
      <c r="A70" s="66">
        <v>61</v>
      </c>
      <c r="B70" s="55" t="s">
        <v>448</v>
      </c>
      <c r="C70" s="56" t="s">
        <v>504</v>
      </c>
      <c r="D70" s="67">
        <v>2375</v>
      </c>
      <c r="E70" s="67">
        <v>1000</v>
      </c>
      <c r="F70" s="67">
        <v>0</v>
      </c>
      <c r="G70" s="67">
        <v>250</v>
      </c>
      <c r="H70" s="67">
        <f t="shared" si="1"/>
        <v>3625</v>
      </c>
      <c r="I70" s="67">
        <v>45.36</v>
      </c>
      <c r="J70" s="67">
        <v>101.25</v>
      </c>
      <c r="K70" s="67">
        <v>371.25</v>
      </c>
      <c r="L70" s="67">
        <v>0</v>
      </c>
      <c r="M70" s="67">
        <v>0</v>
      </c>
      <c r="N70" s="67">
        <f t="shared" si="4"/>
        <v>517.86</v>
      </c>
      <c r="O70" s="67">
        <f t="shared" si="3"/>
        <v>3107.14</v>
      </c>
      <c r="P70" s="99"/>
      <c r="Q70" s="65"/>
    </row>
    <row r="71" spans="1:17" s="85" customFormat="1" ht="35.1" customHeight="1" x14ac:dyDescent="0.2">
      <c r="A71" s="66">
        <v>62</v>
      </c>
      <c r="B71" s="55" t="s">
        <v>41</v>
      </c>
      <c r="C71" s="56" t="s">
        <v>16</v>
      </c>
      <c r="D71" s="67">
        <v>1668</v>
      </c>
      <c r="E71" s="67">
        <v>1000</v>
      </c>
      <c r="F71" s="67">
        <v>0</v>
      </c>
      <c r="G71" s="67">
        <v>250</v>
      </c>
      <c r="H71" s="67">
        <f t="shared" si="1"/>
        <v>2918</v>
      </c>
      <c r="I71" s="67">
        <v>35.86</v>
      </c>
      <c r="J71" s="67">
        <v>80.040000000000006</v>
      </c>
      <c r="K71" s="67">
        <v>293.48</v>
      </c>
      <c r="L71" s="67">
        <v>0</v>
      </c>
      <c r="M71" s="67">
        <v>0</v>
      </c>
      <c r="N71" s="67">
        <f t="shared" si="4"/>
        <v>409.38</v>
      </c>
      <c r="O71" s="67">
        <f t="shared" si="3"/>
        <v>2508.62</v>
      </c>
      <c r="P71" s="99"/>
      <c r="Q71" s="65"/>
    </row>
    <row r="72" spans="1:17" s="85" customFormat="1" ht="35.1" customHeight="1" x14ac:dyDescent="0.2">
      <c r="A72" s="66">
        <v>63</v>
      </c>
      <c r="B72" s="55" t="s">
        <v>75</v>
      </c>
      <c r="C72" s="56" t="s">
        <v>488</v>
      </c>
      <c r="D72" s="67">
        <v>2920</v>
      </c>
      <c r="E72" s="67">
        <v>1000</v>
      </c>
      <c r="F72" s="67">
        <v>0</v>
      </c>
      <c r="G72" s="67">
        <v>250</v>
      </c>
      <c r="H72" s="67">
        <f t="shared" ref="H72:H112" si="5">+G72+F72+E72+D72</f>
        <v>4170</v>
      </c>
      <c r="I72" s="67">
        <v>52.68</v>
      </c>
      <c r="J72" s="67">
        <v>117.6</v>
      </c>
      <c r="K72" s="67">
        <v>431.2</v>
      </c>
      <c r="L72" s="67">
        <v>0</v>
      </c>
      <c r="M72" s="67">
        <v>0</v>
      </c>
      <c r="N72" s="67">
        <f t="shared" si="4"/>
        <v>601.48</v>
      </c>
      <c r="O72" s="67">
        <f t="shared" si="3"/>
        <v>3568.52</v>
      </c>
      <c r="P72" s="99"/>
      <c r="Q72" s="65"/>
    </row>
    <row r="73" spans="1:17" s="85" customFormat="1" ht="35.1" customHeight="1" x14ac:dyDescent="0.2">
      <c r="A73" s="66">
        <v>64</v>
      </c>
      <c r="B73" s="55" t="s">
        <v>450</v>
      </c>
      <c r="C73" s="56" t="s">
        <v>495</v>
      </c>
      <c r="D73" s="67">
        <v>3241</v>
      </c>
      <c r="E73" s="67">
        <v>1000</v>
      </c>
      <c r="F73" s="67">
        <v>0</v>
      </c>
      <c r="G73" s="67">
        <v>250</v>
      </c>
      <c r="H73" s="67">
        <f t="shared" si="5"/>
        <v>4491</v>
      </c>
      <c r="I73" s="67">
        <v>57</v>
      </c>
      <c r="J73" s="67">
        <v>127.23</v>
      </c>
      <c r="K73" s="67">
        <v>508.92</v>
      </c>
      <c r="L73" s="67">
        <v>0</v>
      </c>
      <c r="M73" s="67">
        <v>0</v>
      </c>
      <c r="N73" s="67">
        <f t="shared" si="4"/>
        <v>693.15000000000009</v>
      </c>
      <c r="O73" s="67">
        <f t="shared" si="3"/>
        <v>3797.85</v>
      </c>
      <c r="P73" s="99"/>
      <c r="Q73" s="65"/>
    </row>
    <row r="74" spans="1:17" s="85" customFormat="1" ht="35.1" customHeight="1" x14ac:dyDescent="0.2">
      <c r="A74" s="66">
        <v>65</v>
      </c>
      <c r="B74" s="61" t="s">
        <v>451</v>
      </c>
      <c r="C74" s="56" t="s">
        <v>488</v>
      </c>
      <c r="D74" s="67">
        <v>2920</v>
      </c>
      <c r="E74" s="67">
        <v>1000</v>
      </c>
      <c r="F74" s="67">
        <v>0</v>
      </c>
      <c r="G74" s="67">
        <v>250</v>
      </c>
      <c r="H74" s="67">
        <f t="shared" si="5"/>
        <v>4170</v>
      </c>
      <c r="I74" s="67">
        <v>52.68</v>
      </c>
      <c r="J74" s="67">
        <v>117.6</v>
      </c>
      <c r="K74" s="67">
        <v>431.2</v>
      </c>
      <c r="L74" s="67">
        <v>0</v>
      </c>
      <c r="M74" s="67">
        <v>0</v>
      </c>
      <c r="N74" s="67">
        <f t="shared" si="4"/>
        <v>601.48</v>
      </c>
      <c r="O74" s="67">
        <f t="shared" ref="O74:O105" si="6">+H74-N74</f>
        <v>3568.52</v>
      </c>
      <c r="P74" s="99"/>
      <c r="Q74" s="65"/>
    </row>
    <row r="75" spans="1:17" s="85" customFormat="1" ht="35.1" customHeight="1" x14ac:dyDescent="0.2">
      <c r="A75" s="66">
        <v>66</v>
      </c>
      <c r="B75" s="55" t="s">
        <v>453</v>
      </c>
      <c r="C75" s="56" t="s">
        <v>488</v>
      </c>
      <c r="D75" s="67">
        <v>2920</v>
      </c>
      <c r="E75" s="67">
        <v>1000</v>
      </c>
      <c r="F75" s="67">
        <v>0</v>
      </c>
      <c r="G75" s="67">
        <v>250</v>
      </c>
      <c r="H75" s="67">
        <f t="shared" si="5"/>
        <v>4170</v>
      </c>
      <c r="I75" s="67">
        <v>52.68</v>
      </c>
      <c r="J75" s="67">
        <v>117.6</v>
      </c>
      <c r="K75" s="67">
        <v>431.2</v>
      </c>
      <c r="L75" s="67">
        <v>0</v>
      </c>
      <c r="M75" s="67">
        <v>0</v>
      </c>
      <c r="N75" s="67">
        <f t="shared" ref="N75:N106" si="7">SUM(I75:M75)</f>
        <v>601.48</v>
      </c>
      <c r="O75" s="67">
        <f t="shared" si="6"/>
        <v>3568.52</v>
      </c>
      <c r="P75" s="99"/>
      <c r="Q75" s="65"/>
    </row>
    <row r="76" spans="1:17" s="85" customFormat="1" ht="35.1" customHeight="1" x14ac:dyDescent="0.2">
      <c r="A76" s="66">
        <v>67</v>
      </c>
      <c r="B76" s="55" t="s">
        <v>454</v>
      </c>
      <c r="C76" s="56" t="s">
        <v>488</v>
      </c>
      <c r="D76" s="67">
        <v>2920</v>
      </c>
      <c r="E76" s="67">
        <v>1000</v>
      </c>
      <c r="F76" s="67">
        <v>0</v>
      </c>
      <c r="G76" s="67">
        <v>250</v>
      </c>
      <c r="H76" s="67">
        <f t="shared" si="5"/>
        <v>4170</v>
      </c>
      <c r="I76" s="67">
        <v>52.68</v>
      </c>
      <c r="J76" s="67">
        <v>117.6</v>
      </c>
      <c r="K76" s="67">
        <v>431.2</v>
      </c>
      <c r="L76" s="67">
        <v>0</v>
      </c>
      <c r="M76" s="67">
        <v>0</v>
      </c>
      <c r="N76" s="67">
        <f t="shared" si="7"/>
        <v>601.48</v>
      </c>
      <c r="O76" s="67">
        <f t="shared" si="6"/>
        <v>3568.52</v>
      </c>
      <c r="P76" s="99"/>
      <c r="Q76" s="65"/>
    </row>
    <row r="77" spans="1:17" s="85" customFormat="1" ht="35.1" customHeight="1" x14ac:dyDescent="0.2">
      <c r="A77" s="66">
        <v>68</v>
      </c>
      <c r="B77" s="55" t="s">
        <v>108</v>
      </c>
      <c r="C77" s="56" t="s">
        <v>496</v>
      </c>
      <c r="D77" s="67">
        <v>2920</v>
      </c>
      <c r="E77" s="67">
        <v>1000</v>
      </c>
      <c r="F77" s="67">
        <v>0</v>
      </c>
      <c r="G77" s="67">
        <v>250</v>
      </c>
      <c r="H77" s="67">
        <f t="shared" si="5"/>
        <v>4170</v>
      </c>
      <c r="I77" s="67">
        <v>52.68</v>
      </c>
      <c r="J77" s="67">
        <v>117.6</v>
      </c>
      <c r="K77" s="67">
        <v>431.2</v>
      </c>
      <c r="L77" s="67">
        <v>0</v>
      </c>
      <c r="M77" s="67">
        <v>0</v>
      </c>
      <c r="N77" s="67">
        <f t="shared" si="7"/>
        <v>601.48</v>
      </c>
      <c r="O77" s="67">
        <f t="shared" si="6"/>
        <v>3568.52</v>
      </c>
      <c r="P77" s="99"/>
      <c r="Q77" s="65"/>
    </row>
    <row r="78" spans="1:17" s="85" customFormat="1" ht="35.1" customHeight="1" x14ac:dyDescent="0.2">
      <c r="A78" s="66">
        <v>69</v>
      </c>
      <c r="B78" s="55" t="s">
        <v>455</v>
      </c>
      <c r="C78" s="56" t="s">
        <v>488</v>
      </c>
      <c r="D78" s="67">
        <v>2920</v>
      </c>
      <c r="E78" s="67">
        <v>1000</v>
      </c>
      <c r="F78" s="67">
        <v>0</v>
      </c>
      <c r="G78" s="67">
        <v>250</v>
      </c>
      <c r="H78" s="67">
        <f t="shared" si="5"/>
        <v>4170</v>
      </c>
      <c r="I78" s="67">
        <v>52.68</v>
      </c>
      <c r="J78" s="67">
        <v>117.6</v>
      </c>
      <c r="K78" s="67">
        <v>431.2</v>
      </c>
      <c r="L78" s="67">
        <v>0</v>
      </c>
      <c r="M78" s="67">
        <v>0</v>
      </c>
      <c r="N78" s="67">
        <f t="shared" si="7"/>
        <v>601.48</v>
      </c>
      <c r="O78" s="67">
        <f t="shared" si="6"/>
        <v>3568.52</v>
      </c>
      <c r="P78" s="99"/>
      <c r="Q78" s="65"/>
    </row>
    <row r="79" spans="1:17" s="85" customFormat="1" ht="35.1" customHeight="1" x14ac:dyDescent="0.2">
      <c r="A79" s="66">
        <v>70</v>
      </c>
      <c r="B79" s="55" t="s">
        <v>452</v>
      </c>
      <c r="C79" s="56" t="s">
        <v>488</v>
      </c>
      <c r="D79" s="67">
        <v>2920</v>
      </c>
      <c r="E79" s="67">
        <v>1000</v>
      </c>
      <c r="F79" s="67">
        <v>0</v>
      </c>
      <c r="G79" s="67">
        <v>250</v>
      </c>
      <c r="H79" s="67">
        <f t="shared" si="5"/>
        <v>4170</v>
      </c>
      <c r="I79" s="67">
        <v>52.68</v>
      </c>
      <c r="J79" s="67">
        <v>117.6</v>
      </c>
      <c r="K79" s="67">
        <v>431.2</v>
      </c>
      <c r="L79" s="67">
        <v>0</v>
      </c>
      <c r="M79" s="67">
        <v>0</v>
      </c>
      <c r="N79" s="67">
        <f t="shared" si="7"/>
        <v>601.48</v>
      </c>
      <c r="O79" s="67">
        <f t="shared" si="6"/>
        <v>3568.52</v>
      </c>
      <c r="P79" s="99"/>
      <c r="Q79" s="65"/>
    </row>
    <row r="80" spans="1:17" s="85" customFormat="1" ht="35.1" customHeight="1" x14ac:dyDescent="0.2">
      <c r="A80" s="66">
        <v>71</v>
      </c>
      <c r="B80" s="55" t="s">
        <v>436</v>
      </c>
      <c r="C80" s="56" t="s">
        <v>496</v>
      </c>
      <c r="D80" s="67">
        <v>2920</v>
      </c>
      <c r="E80" s="67">
        <v>1000</v>
      </c>
      <c r="F80" s="67">
        <v>0</v>
      </c>
      <c r="G80" s="67">
        <v>250</v>
      </c>
      <c r="H80" s="67">
        <f t="shared" si="5"/>
        <v>4170</v>
      </c>
      <c r="I80" s="67">
        <v>52.68</v>
      </c>
      <c r="J80" s="67">
        <v>117.6</v>
      </c>
      <c r="K80" s="67">
        <v>431.2</v>
      </c>
      <c r="L80" s="67">
        <v>0</v>
      </c>
      <c r="M80" s="67">
        <v>0</v>
      </c>
      <c r="N80" s="67">
        <f t="shared" si="7"/>
        <v>601.48</v>
      </c>
      <c r="O80" s="67">
        <f t="shared" si="6"/>
        <v>3568.52</v>
      </c>
      <c r="P80" s="99"/>
      <c r="Q80" s="65"/>
    </row>
    <row r="81" spans="1:17" s="85" customFormat="1" ht="35.1" customHeight="1" x14ac:dyDescent="0.2">
      <c r="A81" s="66">
        <v>72</v>
      </c>
      <c r="B81" s="55" t="s">
        <v>151</v>
      </c>
      <c r="C81" s="56" t="s">
        <v>721</v>
      </c>
      <c r="D81" s="67">
        <v>5787</v>
      </c>
      <c r="E81" s="67">
        <v>1800</v>
      </c>
      <c r="F81" s="67">
        <v>0</v>
      </c>
      <c r="G81" s="67">
        <v>250</v>
      </c>
      <c r="H81" s="67">
        <f t="shared" si="5"/>
        <v>7837</v>
      </c>
      <c r="I81" s="67">
        <v>101.97</v>
      </c>
      <c r="J81" s="67">
        <v>227.61</v>
      </c>
      <c r="K81" s="67">
        <v>986.31</v>
      </c>
      <c r="L81" s="67">
        <v>131.99</v>
      </c>
      <c r="M81" s="67">
        <v>0</v>
      </c>
      <c r="N81" s="67">
        <f t="shared" si="7"/>
        <v>1447.8799999999999</v>
      </c>
      <c r="O81" s="67">
        <f t="shared" si="6"/>
        <v>6389.12</v>
      </c>
      <c r="P81" s="99"/>
      <c r="Q81" s="65"/>
    </row>
    <row r="82" spans="1:17" s="85" customFormat="1" ht="35.1" customHeight="1" x14ac:dyDescent="0.2">
      <c r="A82" s="66">
        <v>73</v>
      </c>
      <c r="B82" s="55" t="s">
        <v>437</v>
      </c>
      <c r="C82" s="56" t="s">
        <v>495</v>
      </c>
      <c r="D82" s="67">
        <v>2920</v>
      </c>
      <c r="E82" s="67">
        <v>1000</v>
      </c>
      <c r="F82" s="67">
        <v>0</v>
      </c>
      <c r="G82" s="67">
        <v>250</v>
      </c>
      <c r="H82" s="67">
        <f t="shared" si="5"/>
        <v>4170</v>
      </c>
      <c r="I82" s="67">
        <v>52.68</v>
      </c>
      <c r="J82" s="67">
        <v>117.6</v>
      </c>
      <c r="K82" s="67">
        <v>431.2</v>
      </c>
      <c r="L82" s="67">
        <v>0</v>
      </c>
      <c r="M82" s="67">
        <v>0</v>
      </c>
      <c r="N82" s="67">
        <f t="shared" si="7"/>
        <v>601.48</v>
      </c>
      <c r="O82" s="67">
        <f t="shared" si="6"/>
        <v>3568.52</v>
      </c>
      <c r="P82" s="99"/>
      <c r="Q82" s="65"/>
    </row>
    <row r="83" spans="1:17" s="85" customFormat="1" ht="35.1" customHeight="1" x14ac:dyDescent="0.2">
      <c r="A83" s="66">
        <v>74</v>
      </c>
      <c r="B83" s="55" t="s">
        <v>438</v>
      </c>
      <c r="C83" s="56" t="s">
        <v>500</v>
      </c>
      <c r="D83" s="67">
        <v>2920</v>
      </c>
      <c r="E83" s="67">
        <v>1000</v>
      </c>
      <c r="F83" s="67">
        <v>0</v>
      </c>
      <c r="G83" s="67">
        <v>250</v>
      </c>
      <c r="H83" s="67">
        <f t="shared" si="5"/>
        <v>4170</v>
      </c>
      <c r="I83" s="67">
        <v>52.68</v>
      </c>
      <c r="J83" s="67">
        <v>117.6</v>
      </c>
      <c r="K83" s="67">
        <v>431.2</v>
      </c>
      <c r="L83" s="67">
        <v>0</v>
      </c>
      <c r="M83" s="67">
        <v>0</v>
      </c>
      <c r="N83" s="67">
        <f t="shared" si="7"/>
        <v>601.48</v>
      </c>
      <c r="O83" s="67">
        <f t="shared" si="6"/>
        <v>3568.52</v>
      </c>
      <c r="P83" s="99"/>
      <c r="Q83" s="65"/>
    </row>
    <row r="84" spans="1:17" s="85" customFormat="1" ht="35.1" customHeight="1" x14ac:dyDescent="0.2">
      <c r="A84" s="66">
        <v>75</v>
      </c>
      <c r="B84" s="55" t="s">
        <v>149</v>
      </c>
      <c r="C84" s="56" t="s">
        <v>488</v>
      </c>
      <c r="D84" s="67">
        <v>2920</v>
      </c>
      <c r="E84" s="67">
        <v>1000</v>
      </c>
      <c r="F84" s="67">
        <v>0</v>
      </c>
      <c r="G84" s="67">
        <v>250</v>
      </c>
      <c r="H84" s="67">
        <f t="shared" si="5"/>
        <v>4170</v>
      </c>
      <c r="I84" s="67">
        <v>52.68</v>
      </c>
      <c r="J84" s="67">
        <v>117.6</v>
      </c>
      <c r="K84" s="67">
        <v>431.2</v>
      </c>
      <c r="L84" s="67">
        <v>0</v>
      </c>
      <c r="M84" s="67">
        <v>0</v>
      </c>
      <c r="N84" s="67">
        <f t="shared" si="7"/>
        <v>601.48</v>
      </c>
      <c r="O84" s="67">
        <f t="shared" si="6"/>
        <v>3568.52</v>
      </c>
      <c r="P84" s="99"/>
      <c r="Q84" s="65"/>
    </row>
    <row r="85" spans="1:17" s="85" customFormat="1" ht="35.1" customHeight="1" x14ac:dyDescent="0.2">
      <c r="A85" s="66">
        <v>76</v>
      </c>
      <c r="B85" s="55" t="s">
        <v>439</v>
      </c>
      <c r="C85" s="56" t="s">
        <v>501</v>
      </c>
      <c r="D85" s="67">
        <v>5787</v>
      </c>
      <c r="E85" s="67">
        <v>1800</v>
      </c>
      <c r="F85" s="67">
        <v>0</v>
      </c>
      <c r="G85" s="67">
        <v>250</v>
      </c>
      <c r="H85" s="67">
        <f t="shared" si="5"/>
        <v>7837</v>
      </c>
      <c r="I85" s="67">
        <v>101.97</v>
      </c>
      <c r="J85" s="67">
        <v>227.61</v>
      </c>
      <c r="K85" s="67">
        <v>986.31</v>
      </c>
      <c r="L85" s="67">
        <v>131.99</v>
      </c>
      <c r="M85" s="67">
        <v>0</v>
      </c>
      <c r="N85" s="67">
        <f t="shared" si="7"/>
        <v>1447.8799999999999</v>
      </c>
      <c r="O85" s="67">
        <f t="shared" si="6"/>
        <v>6389.12</v>
      </c>
      <c r="P85" s="99"/>
      <c r="Q85" s="65"/>
    </row>
    <row r="86" spans="1:17" s="85" customFormat="1" ht="35.1" customHeight="1" x14ac:dyDescent="0.2">
      <c r="A86" s="66">
        <v>77</v>
      </c>
      <c r="B86" s="55" t="s">
        <v>440</v>
      </c>
      <c r="C86" s="56" t="s">
        <v>495</v>
      </c>
      <c r="D86" s="67">
        <v>2760</v>
      </c>
      <c r="E86" s="67">
        <v>1000</v>
      </c>
      <c r="F86" s="67">
        <v>0</v>
      </c>
      <c r="G86" s="67">
        <v>250</v>
      </c>
      <c r="H86" s="67">
        <f t="shared" si="5"/>
        <v>4010</v>
      </c>
      <c r="I86" s="67">
        <v>50.53</v>
      </c>
      <c r="J86" s="67">
        <v>112.8</v>
      </c>
      <c r="K86" s="67">
        <v>413.6</v>
      </c>
      <c r="L86" s="67">
        <v>0</v>
      </c>
      <c r="M86" s="67">
        <v>0</v>
      </c>
      <c r="N86" s="67">
        <f t="shared" si="7"/>
        <v>576.93000000000006</v>
      </c>
      <c r="O86" s="67">
        <f t="shared" si="6"/>
        <v>3433.0699999999997</v>
      </c>
      <c r="P86" s="99">
        <v>7395</v>
      </c>
      <c r="Q86" s="65"/>
    </row>
    <row r="87" spans="1:17" s="85" customFormat="1" ht="35.1" customHeight="1" x14ac:dyDescent="0.2">
      <c r="A87" s="66">
        <v>78</v>
      </c>
      <c r="B87" s="55" t="s">
        <v>37</v>
      </c>
      <c r="C87" s="56" t="s">
        <v>502</v>
      </c>
      <c r="D87" s="67">
        <v>2920</v>
      </c>
      <c r="E87" s="67">
        <v>1000</v>
      </c>
      <c r="F87" s="67">
        <v>0</v>
      </c>
      <c r="G87" s="67">
        <v>250</v>
      </c>
      <c r="H87" s="67">
        <f t="shared" si="5"/>
        <v>4170</v>
      </c>
      <c r="I87" s="67">
        <v>52.68</v>
      </c>
      <c r="J87" s="67">
        <v>117.6</v>
      </c>
      <c r="K87" s="67">
        <v>431.2</v>
      </c>
      <c r="L87" s="67">
        <v>0</v>
      </c>
      <c r="M87" s="67">
        <v>0</v>
      </c>
      <c r="N87" s="67">
        <f t="shared" si="7"/>
        <v>601.48</v>
      </c>
      <c r="O87" s="67">
        <f t="shared" si="6"/>
        <v>3568.52</v>
      </c>
      <c r="P87" s="99"/>
      <c r="Q87" s="65"/>
    </row>
    <row r="88" spans="1:17" s="85" customFormat="1" ht="35.1" customHeight="1" x14ac:dyDescent="0.2">
      <c r="A88" s="66">
        <v>79</v>
      </c>
      <c r="B88" s="55" t="s">
        <v>443</v>
      </c>
      <c r="C88" s="56" t="s">
        <v>722</v>
      </c>
      <c r="D88" s="67">
        <v>5787</v>
      </c>
      <c r="E88" s="67">
        <v>1800</v>
      </c>
      <c r="F88" s="67">
        <v>0</v>
      </c>
      <c r="G88" s="67">
        <v>250</v>
      </c>
      <c r="H88" s="67">
        <f t="shared" si="5"/>
        <v>7837</v>
      </c>
      <c r="I88" s="67">
        <v>101.97</v>
      </c>
      <c r="J88" s="67">
        <v>227.61</v>
      </c>
      <c r="K88" s="67">
        <v>986.31</v>
      </c>
      <c r="L88" s="67">
        <v>344.49</v>
      </c>
      <c r="M88" s="67">
        <v>0</v>
      </c>
      <c r="N88" s="67">
        <f t="shared" si="7"/>
        <v>1660.3799999999999</v>
      </c>
      <c r="O88" s="67">
        <f t="shared" si="6"/>
        <v>6176.62</v>
      </c>
      <c r="P88" s="99"/>
      <c r="Q88" s="65"/>
    </row>
    <row r="89" spans="1:17" s="85" customFormat="1" ht="35.1" customHeight="1" x14ac:dyDescent="0.2">
      <c r="A89" s="66">
        <v>80</v>
      </c>
      <c r="B89" s="55" t="s">
        <v>444</v>
      </c>
      <c r="C89" s="56" t="s">
        <v>723</v>
      </c>
      <c r="D89" s="67">
        <v>2920</v>
      </c>
      <c r="E89" s="67">
        <v>1000</v>
      </c>
      <c r="F89" s="67">
        <v>0</v>
      </c>
      <c r="G89" s="67">
        <v>250</v>
      </c>
      <c r="H89" s="67">
        <f t="shared" si="5"/>
        <v>4170</v>
      </c>
      <c r="I89" s="67">
        <v>52.68</v>
      </c>
      <c r="J89" s="67">
        <v>117.6</v>
      </c>
      <c r="K89" s="67">
        <v>431.2</v>
      </c>
      <c r="L89" s="67">
        <v>0</v>
      </c>
      <c r="M89" s="67">
        <v>0</v>
      </c>
      <c r="N89" s="67">
        <f t="shared" si="7"/>
        <v>601.48</v>
      </c>
      <c r="O89" s="67">
        <f t="shared" si="6"/>
        <v>3568.52</v>
      </c>
      <c r="P89" s="99"/>
      <c r="Q89" s="65"/>
    </row>
    <row r="90" spans="1:17" s="85" customFormat="1" ht="35.1" customHeight="1" x14ac:dyDescent="0.2">
      <c r="A90" s="66">
        <v>81</v>
      </c>
      <c r="B90" s="55" t="s">
        <v>143</v>
      </c>
      <c r="C90" s="56" t="s">
        <v>16</v>
      </c>
      <c r="D90" s="67">
        <v>1668</v>
      </c>
      <c r="E90" s="67">
        <v>1000</v>
      </c>
      <c r="F90" s="67">
        <v>0</v>
      </c>
      <c r="G90" s="67">
        <v>250</v>
      </c>
      <c r="H90" s="67">
        <f t="shared" si="5"/>
        <v>2918</v>
      </c>
      <c r="I90" s="67">
        <v>35.86</v>
      </c>
      <c r="J90" s="67">
        <v>80.040000000000006</v>
      </c>
      <c r="K90" s="67">
        <v>293.48</v>
      </c>
      <c r="L90" s="67">
        <v>0</v>
      </c>
      <c r="M90" s="67">
        <v>0</v>
      </c>
      <c r="N90" s="67">
        <f t="shared" si="7"/>
        <v>409.38</v>
      </c>
      <c r="O90" s="67">
        <f t="shared" si="6"/>
        <v>2508.62</v>
      </c>
      <c r="P90" s="99"/>
      <c r="Q90" s="65"/>
    </row>
    <row r="91" spans="1:17" s="85" customFormat="1" ht="35.1" customHeight="1" x14ac:dyDescent="0.2">
      <c r="A91" s="66">
        <v>82</v>
      </c>
      <c r="B91" s="55" t="s">
        <v>458</v>
      </c>
      <c r="C91" s="56" t="s">
        <v>505</v>
      </c>
      <c r="D91" s="67">
        <v>1668</v>
      </c>
      <c r="E91" s="67">
        <v>1000</v>
      </c>
      <c r="F91" s="67">
        <v>0</v>
      </c>
      <c r="G91" s="67">
        <v>250</v>
      </c>
      <c r="H91" s="67">
        <f t="shared" si="5"/>
        <v>2918</v>
      </c>
      <c r="I91" s="67">
        <v>35.86</v>
      </c>
      <c r="J91" s="67">
        <v>80.040000000000006</v>
      </c>
      <c r="K91" s="67">
        <v>293.48</v>
      </c>
      <c r="L91" s="67">
        <v>0</v>
      </c>
      <c r="M91" s="67">
        <v>0</v>
      </c>
      <c r="N91" s="67">
        <f t="shared" si="7"/>
        <v>409.38</v>
      </c>
      <c r="O91" s="67">
        <f t="shared" si="6"/>
        <v>2508.62</v>
      </c>
      <c r="P91" s="99">
        <f>230+200+610</f>
        <v>1040</v>
      </c>
      <c r="Q91" s="65"/>
    </row>
    <row r="92" spans="1:17" s="85" customFormat="1" ht="35.1" customHeight="1" x14ac:dyDescent="0.2">
      <c r="A92" s="66">
        <v>83</v>
      </c>
      <c r="B92" s="55" t="s">
        <v>461</v>
      </c>
      <c r="C92" s="56" t="s">
        <v>16</v>
      </c>
      <c r="D92" s="67">
        <v>1668</v>
      </c>
      <c r="E92" s="67">
        <v>1000</v>
      </c>
      <c r="F92" s="67">
        <v>0</v>
      </c>
      <c r="G92" s="67">
        <v>250</v>
      </c>
      <c r="H92" s="67">
        <f t="shared" si="5"/>
        <v>2918</v>
      </c>
      <c r="I92" s="67">
        <v>35.86</v>
      </c>
      <c r="J92" s="67">
        <v>80.040000000000006</v>
      </c>
      <c r="K92" s="67">
        <v>293.48</v>
      </c>
      <c r="L92" s="67">
        <v>0</v>
      </c>
      <c r="M92" s="67">
        <v>0</v>
      </c>
      <c r="N92" s="67">
        <f t="shared" si="7"/>
        <v>409.38</v>
      </c>
      <c r="O92" s="67">
        <f t="shared" si="6"/>
        <v>2508.62</v>
      </c>
      <c r="P92" s="99"/>
      <c r="Q92" s="65"/>
    </row>
    <row r="93" spans="1:17" s="85" customFormat="1" ht="35.1" customHeight="1" x14ac:dyDescent="0.2">
      <c r="A93" s="66">
        <v>84</v>
      </c>
      <c r="B93" s="55" t="s">
        <v>456</v>
      </c>
      <c r="C93" s="56" t="s">
        <v>505</v>
      </c>
      <c r="D93" s="67">
        <v>1668</v>
      </c>
      <c r="E93" s="67">
        <v>1000</v>
      </c>
      <c r="F93" s="67">
        <v>0</v>
      </c>
      <c r="G93" s="67">
        <v>250</v>
      </c>
      <c r="H93" s="67">
        <f t="shared" si="5"/>
        <v>2918</v>
      </c>
      <c r="I93" s="67">
        <v>35.86</v>
      </c>
      <c r="J93" s="67">
        <v>80.040000000000006</v>
      </c>
      <c r="K93" s="67">
        <v>293.48</v>
      </c>
      <c r="L93" s="67">
        <v>0</v>
      </c>
      <c r="M93" s="67">
        <v>0</v>
      </c>
      <c r="N93" s="67">
        <f t="shared" si="7"/>
        <v>409.38</v>
      </c>
      <c r="O93" s="67">
        <f t="shared" si="6"/>
        <v>2508.62</v>
      </c>
      <c r="P93" s="99">
        <f>565+7695</f>
        <v>8260</v>
      </c>
      <c r="Q93" s="65"/>
    </row>
    <row r="94" spans="1:17" s="85" customFormat="1" ht="35.1" customHeight="1" x14ac:dyDescent="0.2">
      <c r="A94" s="66">
        <v>85</v>
      </c>
      <c r="B94" s="55" t="s">
        <v>38</v>
      </c>
      <c r="C94" s="56" t="s">
        <v>505</v>
      </c>
      <c r="D94" s="67">
        <v>1668</v>
      </c>
      <c r="E94" s="67">
        <v>1000</v>
      </c>
      <c r="F94" s="67">
        <v>0</v>
      </c>
      <c r="G94" s="67">
        <v>250</v>
      </c>
      <c r="H94" s="67">
        <f t="shared" si="5"/>
        <v>2918</v>
      </c>
      <c r="I94" s="67">
        <v>35.86</v>
      </c>
      <c r="J94" s="67">
        <v>80.040000000000006</v>
      </c>
      <c r="K94" s="67">
        <v>293.48</v>
      </c>
      <c r="L94" s="67">
        <v>0</v>
      </c>
      <c r="M94" s="67">
        <v>0</v>
      </c>
      <c r="N94" s="67">
        <f t="shared" si="7"/>
        <v>409.38</v>
      </c>
      <c r="O94" s="67">
        <f t="shared" si="6"/>
        <v>2508.62</v>
      </c>
      <c r="P94" s="99">
        <f>2040+2610+1210</f>
        <v>5860</v>
      </c>
      <c r="Q94" s="65"/>
    </row>
    <row r="95" spans="1:17" s="85" customFormat="1" ht="35.1" customHeight="1" x14ac:dyDescent="0.2">
      <c r="A95" s="66">
        <v>86</v>
      </c>
      <c r="B95" s="59" t="s">
        <v>467</v>
      </c>
      <c r="C95" s="56" t="s">
        <v>16</v>
      </c>
      <c r="D95" s="67">
        <v>1668</v>
      </c>
      <c r="E95" s="67">
        <v>1000</v>
      </c>
      <c r="F95" s="67">
        <v>0</v>
      </c>
      <c r="G95" s="67">
        <v>250</v>
      </c>
      <c r="H95" s="67">
        <f t="shared" si="5"/>
        <v>2918</v>
      </c>
      <c r="I95" s="67">
        <v>35.86</v>
      </c>
      <c r="J95" s="67">
        <v>80.040000000000006</v>
      </c>
      <c r="K95" s="67">
        <v>293.48</v>
      </c>
      <c r="L95" s="67">
        <v>0</v>
      </c>
      <c r="M95" s="67">
        <v>0</v>
      </c>
      <c r="N95" s="67">
        <f t="shared" si="7"/>
        <v>409.38</v>
      </c>
      <c r="O95" s="67">
        <f t="shared" si="6"/>
        <v>2508.62</v>
      </c>
      <c r="P95" s="99"/>
      <c r="Q95" s="65"/>
    </row>
    <row r="96" spans="1:17" s="85" customFormat="1" ht="35.1" customHeight="1" x14ac:dyDescent="0.2">
      <c r="A96" s="66">
        <v>87</v>
      </c>
      <c r="B96" s="55" t="s">
        <v>144</v>
      </c>
      <c r="C96" s="56" t="s">
        <v>16</v>
      </c>
      <c r="D96" s="67">
        <v>1668</v>
      </c>
      <c r="E96" s="67">
        <v>1000</v>
      </c>
      <c r="F96" s="67">
        <v>0</v>
      </c>
      <c r="G96" s="67">
        <v>250</v>
      </c>
      <c r="H96" s="67">
        <f t="shared" si="5"/>
        <v>2918</v>
      </c>
      <c r="I96" s="67">
        <v>35.86</v>
      </c>
      <c r="J96" s="67">
        <v>80.040000000000006</v>
      </c>
      <c r="K96" s="67">
        <v>293.48</v>
      </c>
      <c r="L96" s="67">
        <v>0</v>
      </c>
      <c r="M96" s="67">
        <v>0</v>
      </c>
      <c r="N96" s="67">
        <f t="shared" si="7"/>
        <v>409.38</v>
      </c>
      <c r="O96" s="67">
        <f t="shared" si="6"/>
        <v>2508.62</v>
      </c>
      <c r="P96" s="99"/>
      <c r="Q96" s="65"/>
    </row>
    <row r="97" spans="1:17" s="85" customFormat="1" ht="35.1" customHeight="1" x14ac:dyDescent="0.2">
      <c r="A97" s="66">
        <v>88</v>
      </c>
      <c r="B97" s="55" t="s">
        <v>39</v>
      </c>
      <c r="C97" s="56" t="s">
        <v>505</v>
      </c>
      <c r="D97" s="67">
        <v>1668</v>
      </c>
      <c r="E97" s="67">
        <v>1000</v>
      </c>
      <c r="F97" s="67">
        <v>0</v>
      </c>
      <c r="G97" s="67">
        <v>250</v>
      </c>
      <c r="H97" s="67">
        <f t="shared" si="5"/>
        <v>2918</v>
      </c>
      <c r="I97" s="67">
        <v>35.86</v>
      </c>
      <c r="J97" s="67">
        <v>80.040000000000006</v>
      </c>
      <c r="K97" s="67">
        <v>293.48</v>
      </c>
      <c r="L97" s="67">
        <v>0</v>
      </c>
      <c r="M97" s="67">
        <v>0</v>
      </c>
      <c r="N97" s="67">
        <f t="shared" si="7"/>
        <v>409.38</v>
      </c>
      <c r="O97" s="67">
        <f t="shared" si="6"/>
        <v>2508.62</v>
      </c>
      <c r="P97" s="99"/>
      <c r="Q97" s="65"/>
    </row>
    <row r="98" spans="1:17" s="85" customFormat="1" ht="35.1" customHeight="1" x14ac:dyDescent="0.2">
      <c r="A98" s="66">
        <v>89</v>
      </c>
      <c r="B98" s="55" t="s">
        <v>457</v>
      </c>
      <c r="C98" s="56" t="s">
        <v>505</v>
      </c>
      <c r="D98" s="67">
        <v>1668</v>
      </c>
      <c r="E98" s="67">
        <v>1000</v>
      </c>
      <c r="F98" s="67">
        <v>0</v>
      </c>
      <c r="G98" s="67">
        <v>250</v>
      </c>
      <c r="H98" s="67">
        <f t="shared" si="5"/>
        <v>2918</v>
      </c>
      <c r="I98" s="67">
        <v>35.86</v>
      </c>
      <c r="J98" s="67">
        <v>80.040000000000006</v>
      </c>
      <c r="K98" s="67">
        <v>293.48</v>
      </c>
      <c r="L98" s="67">
        <v>0</v>
      </c>
      <c r="M98" s="67">
        <v>0</v>
      </c>
      <c r="N98" s="67">
        <f t="shared" si="7"/>
        <v>409.38</v>
      </c>
      <c r="O98" s="67">
        <f t="shared" si="6"/>
        <v>2508.62</v>
      </c>
      <c r="P98" s="99">
        <f>1293+2586.37+820</f>
        <v>4699.37</v>
      </c>
      <c r="Q98" s="65"/>
    </row>
    <row r="99" spans="1:17" s="85" customFormat="1" ht="35.1" customHeight="1" x14ac:dyDescent="0.2">
      <c r="A99" s="66">
        <v>90</v>
      </c>
      <c r="B99" s="55" t="s">
        <v>145</v>
      </c>
      <c r="C99" s="56" t="s">
        <v>505</v>
      </c>
      <c r="D99" s="67">
        <v>1668</v>
      </c>
      <c r="E99" s="67">
        <v>1000</v>
      </c>
      <c r="F99" s="67">
        <v>0</v>
      </c>
      <c r="G99" s="67">
        <v>250</v>
      </c>
      <c r="H99" s="67">
        <f t="shared" si="5"/>
        <v>2918</v>
      </c>
      <c r="I99" s="67">
        <v>35.86</v>
      </c>
      <c r="J99" s="67">
        <v>80.040000000000006</v>
      </c>
      <c r="K99" s="67">
        <v>293.48</v>
      </c>
      <c r="L99" s="67">
        <v>0</v>
      </c>
      <c r="M99" s="67">
        <v>0</v>
      </c>
      <c r="N99" s="67">
        <f t="shared" si="7"/>
        <v>409.38</v>
      </c>
      <c r="O99" s="67">
        <f t="shared" si="6"/>
        <v>2508.62</v>
      </c>
      <c r="P99" s="99">
        <f>210+2600+2450+1139</f>
        <v>6399</v>
      </c>
      <c r="Q99" s="65"/>
    </row>
    <row r="100" spans="1:17" s="85" customFormat="1" ht="35.1" customHeight="1" x14ac:dyDescent="0.2">
      <c r="A100" s="66">
        <v>91</v>
      </c>
      <c r="B100" s="44" t="s">
        <v>463</v>
      </c>
      <c r="C100" s="56" t="s">
        <v>505</v>
      </c>
      <c r="D100" s="67">
        <v>1668</v>
      </c>
      <c r="E100" s="67">
        <v>1000</v>
      </c>
      <c r="F100" s="67">
        <v>0</v>
      </c>
      <c r="G100" s="67">
        <v>250</v>
      </c>
      <c r="H100" s="67">
        <f t="shared" si="5"/>
        <v>2918</v>
      </c>
      <c r="I100" s="67">
        <v>35.86</v>
      </c>
      <c r="J100" s="67">
        <v>80.040000000000006</v>
      </c>
      <c r="K100" s="67">
        <v>293.48</v>
      </c>
      <c r="L100" s="67">
        <v>0</v>
      </c>
      <c r="M100" s="67">
        <v>0</v>
      </c>
      <c r="N100" s="67">
        <f t="shared" si="7"/>
        <v>409.38</v>
      </c>
      <c r="O100" s="67">
        <f t="shared" si="6"/>
        <v>2508.62</v>
      </c>
      <c r="P100" s="99">
        <f>2100+567+2586.37</f>
        <v>5253.37</v>
      </c>
      <c r="Q100" s="65"/>
    </row>
    <row r="101" spans="1:17" s="85" customFormat="1" ht="35.1" customHeight="1" x14ac:dyDescent="0.2">
      <c r="A101" s="66">
        <v>92</v>
      </c>
      <c r="B101" s="55" t="s">
        <v>148</v>
      </c>
      <c r="C101" s="56" t="s">
        <v>16</v>
      </c>
      <c r="D101" s="67">
        <v>1668</v>
      </c>
      <c r="E101" s="67">
        <v>1000</v>
      </c>
      <c r="F101" s="67">
        <v>0</v>
      </c>
      <c r="G101" s="67">
        <v>250</v>
      </c>
      <c r="H101" s="67">
        <f t="shared" si="5"/>
        <v>2918</v>
      </c>
      <c r="I101" s="67">
        <v>35.86</v>
      </c>
      <c r="J101" s="67">
        <v>80.040000000000006</v>
      </c>
      <c r="K101" s="67">
        <v>293.48</v>
      </c>
      <c r="L101" s="67">
        <v>0</v>
      </c>
      <c r="M101" s="67">
        <v>0</v>
      </c>
      <c r="N101" s="67">
        <f t="shared" si="7"/>
        <v>409.38</v>
      </c>
      <c r="O101" s="67">
        <f t="shared" si="6"/>
        <v>2508.62</v>
      </c>
      <c r="P101" s="99"/>
      <c r="Q101" s="65"/>
    </row>
    <row r="102" spans="1:17" s="85" customFormat="1" ht="35.1" customHeight="1" x14ac:dyDescent="0.2">
      <c r="A102" s="66">
        <v>93</v>
      </c>
      <c r="B102" s="55" t="s">
        <v>465</v>
      </c>
      <c r="C102" s="56" t="s">
        <v>488</v>
      </c>
      <c r="D102" s="67">
        <v>2920</v>
      </c>
      <c r="E102" s="67">
        <v>1000</v>
      </c>
      <c r="F102" s="67">
        <v>0</v>
      </c>
      <c r="G102" s="67">
        <v>250</v>
      </c>
      <c r="H102" s="67">
        <f t="shared" si="5"/>
        <v>4170</v>
      </c>
      <c r="I102" s="67">
        <v>52.68</v>
      </c>
      <c r="J102" s="67">
        <v>117.6</v>
      </c>
      <c r="K102" s="67">
        <v>431.2</v>
      </c>
      <c r="L102" s="67">
        <v>0</v>
      </c>
      <c r="M102" s="67">
        <v>0</v>
      </c>
      <c r="N102" s="67">
        <f t="shared" si="7"/>
        <v>601.48</v>
      </c>
      <c r="O102" s="67">
        <f t="shared" si="6"/>
        <v>3568.52</v>
      </c>
      <c r="P102" s="99"/>
      <c r="Q102" s="65"/>
    </row>
    <row r="103" spans="1:17" s="85" customFormat="1" ht="35.1" customHeight="1" x14ac:dyDescent="0.2">
      <c r="A103" s="66">
        <v>94</v>
      </c>
      <c r="B103" s="55" t="s">
        <v>460</v>
      </c>
      <c r="C103" s="56" t="s">
        <v>202</v>
      </c>
      <c r="D103" s="67">
        <v>1668</v>
      </c>
      <c r="E103" s="67">
        <v>1000</v>
      </c>
      <c r="F103" s="67">
        <v>0</v>
      </c>
      <c r="G103" s="67">
        <v>250</v>
      </c>
      <c r="H103" s="67">
        <f t="shared" si="5"/>
        <v>2918</v>
      </c>
      <c r="I103" s="67">
        <v>35.86</v>
      </c>
      <c r="J103" s="67">
        <v>80.040000000000006</v>
      </c>
      <c r="K103" s="67">
        <v>293.48</v>
      </c>
      <c r="L103" s="67">
        <v>0</v>
      </c>
      <c r="M103" s="67">
        <v>0</v>
      </c>
      <c r="N103" s="67">
        <f t="shared" si="7"/>
        <v>409.38</v>
      </c>
      <c r="O103" s="67">
        <f t="shared" si="6"/>
        <v>2508.62</v>
      </c>
      <c r="P103" s="99"/>
      <c r="Q103" s="65"/>
    </row>
    <row r="104" spans="1:17" s="85" customFormat="1" ht="35.1" customHeight="1" x14ac:dyDescent="0.2">
      <c r="A104" s="66">
        <v>95</v>
      </c>
      <c r="B104" s="55" t="s">
        <v>459</v>
      </c>
      <c r="C104" s="56" t="s">
        <v>505</v>
      </c>
      <c r="D104" s="67">
        <v>1668</v>
      </c>
      <c r="E104" s="67">
        <v>1000</v>
      </c>
      <c r="F104" s="67">
        <v>0</v>
      </c>
      <c r="G104" s="67">
        <v>250</v>
      </c>
      <c r="H104" s="67">
        <f t="shared" si="5"/>
        <v>2918</v>
      </c>
      <c r="I104" s="67">
        <v>35.86</v>
      </c>
      <c r="J104" s="67">
        <v>80.040000000000006</v>
      </c>
      <c r="K104" s="67">
        <v>293.48</v>
      </c>
      <c r="L104" s="67">
        <v>0</v>
      </c>
      <c r="M104" s="67">
        <v>0</v>
      </c>
      <c r="N104" s="67">
        <f t="shared" si="7"/>
        <v>409.38</v>
      </c>
      <c r="O104" s="67">
        <f t="shared" si="6"/>
        <v>2508.62</v>
      </c>
      <c r="P104" s="99"/>
      <c r="Q104" s="65"/>
    </row>
    <row r="105" spans="1:17" s="85" customFormat="1" ht="35.1" customHeight="1" x14ac:dyDescent="0.2">
      <c r="A105" s="66">
        <v>96</v>
      </c>
      <c r="B105" s="44" t="s">
        <v>464</v>
      </c>
      <c r="C105" s="56" t="s">
        <v>506</v>
      </c>
      <c r="D105" s="67">
        <v>1668</v>
      </c>
      <c r="E105" s="67">
        <v>1000</v>
      </c>
      <c r="F105" s="67">
        <v>0</v>
      </c>
      <c r="G105" s="67">
        <v>250</v>
      </c>
      <c r="H105" s="67">
        <f t="shared" si="5"/>
        <v>2918</v>
      </c>
      <c r="I105" s="67">
        <v>35.86</v>
      </c>
      <c r="J105" s="67">
        <v>80.040000000000006</v>
      </c>
      <c r="K105" s="67">
        <v>293.48</v>
      </c>
      <c r="L105" s="67">
        <v>0</v>
      </c>
      <c r="M105" s="67">
        <v>0</v>
      </c>
      <c r="N105" s="67">
        <f t="shared" si="7"/>
        <v>409.38</v>
      </c>
      <c r="O105" s="67">
        <f t="shared" si="6"/>
        <v>2508.62</v>
      </c>
      <c r="P105" s="99"/>
      <c r="Q105" s="65"/>
    </row>
    <row r="106" spans="1:17" s="85" customFormat="1" ht="35.1" customHeight="1" x14ac:dyDescent="0.2">
      <c r="A106" s="66">
        <v>97</v>
      </c>
      <c r="B106" s="55" t="s">
        <v>466</v>
      </c>
      <c r="C106" s="56" t="s">
        <v>16</v>
      </c>
      <c r="D106" s="67">
        <v>1668</v>
      </c>
      <c r="E106" s="67">
        <v>1000</v>
      </c>
      <c r="F106" s="67">
        <v>0</v>
      </c>
      <c r="G106" s="67">
        <v>250</v>
      </c>
      <c r="H106" s="67">
        <f t="shared" si="5"/>
        <v>2918</v>
      </c>
      <c r="I106" s="67">
        <v>35.85792</v>
      </c>
      <c r="J106" s="67">
        <v>80.040000000000006</v>
      </c>
      <c r="K106" s="67">
        <v>293.48</v>
      </c>
      <c r="L106" s="67">
        <v>0</v>
      </c>
      <c r="M106" s="67">
        <v>0</v>
      </c>
      <c r="N106" s="67">
        <f t="shared" si="7"/>
        <v>409.37792000000002</v>
      </c>
      <c r="O106" s="67">
        <f t="shared" ref="O106:O114" si="8">+H106-N106</f>
        <v>2508.6220800000001</v>
      </c>
      <c r="P106" s="99"/>
      <c r="Q106" s="65"/>
    </row>
    <row r="107" spans="1:17" s="85" customFormat="1" ht="35.1" customHeight="1" x14ac:dyDescent="0.2">
      <c r="A107" s="66">
        <v>98</v>
      </c>
      <c r="B107" s="55" t="s">
        <v>462</v>
      </c>
      <c r="C107" s="56" t="s">
        <v>488</v>
      </c>
      <c r="D107" s="67">
        <v>2760</v>
      </c>
      <c r="E107" s="67">
        <v>1000</v>
      </c>
      <c r="F107" s="67">
        <v>0</v>
      </c>
      <c r="G107" s="67">
        <v>250</v>
      </c>
      <c r="H107" s="67">
        <f t="shared" si="5"/>
        <v>4010</v>
      </c>
      <c r="I107" s="67">
        <v>50.53</v>
      </c>
      <c r="J107" s="67">
        <v>112.8</v>
      </c>
      <c r="K107" s="67">
        <v>413.6</v>
      </c>
      <c r="L107" s="67">
        <v>0</v>
      </c>
      <c r="M107" s="67">
        <v>0</v>
      </c>
      <c r="N107" s="67">
        <f t="shared" ref="N107:N112" si="9">SUM(I107:M107)</f>
        <v>576.93000000000006</v>
      </c>
      <c r="O107" s="67">
        <f t="shared" si="8"/>
        <v>3433.0699999999997</v>
      </c>
      <c r="P107" s="99"/>
      <c r="Q107" s="65"/>
    </row>
    <row r="108" spans="1:17" s="85" customFormat="1" ht="35.1" customHeight="1" x14ac:dyDescent="0.2">
      <c r="A108" s="66">
        <v>99</v>
      </c>
      <c r="B108" s="55" t="s">
        <v>152</v>
      </c>
      <c r="C108" s="56" t="s">
        <v>505</v>
      </c>
      <c r="D108" s="67">
        <v>1668</v>
      </c>
      <c r="E108" s="67">
        <v>1000</v>
      </c>
      <c r="F108" s="67">
        <v>0</v>
      </c>
      <c r="G108" s="67">
        <v>250</v>
      </c>
      <c r="H108" s="67">
        <f t="shared" si="5"/>
        <v>2918</v>
      </c>
      <c r="I108" s="67">
        <v>35.86</v>
      </c>
      <c r="J108" s="67">
        <v>80.040000000000006</v>
      </c>
      <c r="K108" s="67">
        <v>293.48</v>
      </c>
      <c r="L108" s="67">
        <v>0</v>
      </c>
      <c r="M108" s="67">
        <v>0</v>
      </c>
      <c r="N108" s="67">
        <f t="shared" si="9"/>
        <v>409.38</v>
      </c>
      <c r="O108" s="67">
        <f t="shared" si="8"/>
        <v>2508.62</v>
      </c>
      <c r="P108" s="99">
        <f>2730+2090+1700+140+150+1240</f>
        <v>8050</v>
      </c>
      <c r="Q108" s="65"/>
    </row>
    <row r="109" spans="1:17" s="85" customFormat="1" ht="35.1" customHeight="1" x14ac:dyDescent="0.2">
      <c r="A109" s="66">
        <v>100</v>
      </c>
      <c r="B109" s="55" t="s">
        <v>441</v>
      </c>
      <c r="C109" s="56" t="s">
        <v>724</v>
      </c>
      <c r="D109" s="67">
        <v>5787</v>
      </c>
      <c r="E109" s="67">
        <v>1800</v>
      </c>
      <c r="F109" s="67">
        <v>0</v>
      </c>
      <c r="G109" s="67">
        <v>250</v>
      </c>
      <c r="H109" s="67">
        <f t="shared" si="5"/>
        <v>7837</v>
      </c>
      <c r="I109" s="67">
        <v>101.97</v>
      </c>
      <c r="J109" s="67">
        <v>227.61</v>
      </c>
      <c r="K109" s="67">
        <v>986.31</v>
      </c>
      <c r="L109" s="67">
        <v>131.99</v>
      </c>
      <c r="M109" s="67">
        <v>0</v>
      </c>
      <c r="N109" s="67">
        <f t="shared" si="9"/>
        <v>1447.8799999999999</v>
      </c>
      <c r="O109" s="67">
        <f t="shared" si="8"/>
        <v>6389.12</v>
      </c>
      <c r="P109" s="99"/>
      <c r="Q109" s="65"/>
    </row>
    <row r="110" spans="1:17" s="85" customFormat="1" ht="35.1" customHeight="1" x14ac:dyDescent="0.2">
      <c r="A110" s="66">
        <v>101</v>
      </c>
      <c r="B110" s="55" t="s">
        <v>147</v>
      </c>
      <c r="C110" s="56" t="s">
        <v>488</v>
      </c>
      <c r="D110" s="67">
        <v>2920</v>
      </c>
      <c r="E110" s="67">
        <v>1000</v>
      </c>
      <c r="F110" s="67">
        <v>0</v>
      </c>
      <c r="G110" s="67">
        <v>250</v>
      </c>
      <c r="H110" s="67">
        <f t="shared" si="5"/>
        <v>4170</v>
      </c>
      <c r="I110" s="67">
        <v>52.68</v>
      </c>
      <c r="J110" s="67">
        <v>117.6</v>
      </c>
      <c r="K110" s="67">
        <v>431.2</v>
      </c>
      <c r="L110" s="67">
        <v>0</v>
      </c>
      <c r="M110" s="67">
        <v>0</v>
      </c>
      <c r="N110" s="67">
        <f t="shared" si="9"/>
        <v>601.48</v>
      </c>
      <c r="O110" s="67">
        <f t="shared" si="8"/>
        <v>3568.52</v>
      </c>
      <c r="P110" s="99"/>
      <c r="Q110" s="65"/>
    </row>
    <row r="111" spans="1:17" s="85" customFormat="1" ht="35.1" customHeight="1" x14ac:dyDescent="0.2">
      <c r="A111" s="66">
        <v>102</v>
      </c>
      <c r="B111" s="55" t="s">
        <v>442</v>
      </c>
      <c r="C111" s="56" t="s">
        <v>488</v>
      </c>
      <c r="D111" s="67">
        <v>2920</v>
      </c>
      <c r="E111" s="67">
        <v>1000</v>
      </c>
      <c r="F111" s="67">
        <v>0</v>
      </c>
      <c r="G111" s="67">
        <v>250</v>
      </c>
      <c r="H111" s="67">
        <f t="shared" si="5"/>
        <v>4170</v>
      </c>
      <c r="I111" s="67">
        <v>52.68</v>
      </c>
      <c r="J111" s="67">
        <v>117.6</v>
      </c>
      <c r="K111" s="67">
        <v>431.2</v>
      </c>
      <c r="L111" s="67">
        <v>0</v>
      </c>
      <c r="M111" s="67">
        <v>0</v>
      </c>
      <c r="N111" s="67">
        <f t="shared" si="9"/>
        <v>601.48</v>
      </c>
      <c r="O111" s="67">
        <f t="shared" si="8"/>
        <v>3568.52</v>
      </c>
      <c r="P111" s="99"/>
      <c r="Q111" s="65"/>
    </row>
    <row r="112" spans="1:17" s="85" customFormat="1" ht="35.1" customHeight="1" x14ac:dyDescent="0.2">
      <c r="A112" s="66">
        <v>103</v>
      </c>
      <c r="B112" s="55" t="s">
        <v>150</v>
      </c>
      <c r="C112" s="56" t="s">
        <v>489</v>
      </c>
      <c r="D112" s="67">
        <v>2920</v>
      </c>
      <c r="E112" s="67">
        <v>1000</v>
      </c>
      <c r="F112" s="67">
        <v>0</v>
      </c>
      <c r="G112" s="67">
        <v>250</v>
      </c>
      <c r="H112" s="67">
        <f t="shared" si="5"/>
        <v>4170</v>
      </c>
      <c r="I112" s="67">
        <v>52.68</v>
      </c>
      <c r="J112" s="67">
        <v>117.6</v>
      </c>
      <c r="K112" s="67">
        <v>431.2</v>
      </c>
      <c r="L112" s="67">
        <v>0</v>
      </c>
      <c r="M112" s="67">
        <v>0</v>
      </c>
      <c r="N112" s="67">
        <f t="shared" si="9"/>
        <v>601.48</v>
      </c>
      <c r="O112" s="67">
        <f t="shared" si="8"/>
        <v>3568.52</v>
      </c>
      <c r="P112" s="99"/>
      <c r="Q112" s="65"/>
    </row>
    <row r="113" spans="1:16" s="85" customFormat="1" ht="35.1" customHeight="1" x14ac:dyDescent="0.2">
      <c r="A113" s="66">
        <v>104</v>
      </c>
      <c r="B113" s="55" t="s">
        <v>772</v>
      </c>
      <c r="C113" s="56" t="s">
        <v>488</v>
      </c>
      <c r="D113" s="67">
        <v>2920</v>
      </c>
      <c r="E113" s="67">
        <v>1000</v>
      </c>
      <c r="F113" s="67"/>
      <c r="G113" s="67">
        <v>250</v>
      </c>
      <c r="H113" s="67">
        <v>4170</v>
      </c>
      <c r="I113" s="67">
        <v>52.68</v>
      </c>
      <c r="J113" s="67">
        <v>117.6</v>
      </c>
      <c r="K113" s="67">
        <v>431.2</v>
      </c>
      <c r="L113" s="67">
        <v>0</v>
      </c>
      <c r="M113" s="67">
        <v>0</v>
      </c>
      <c r="N113" s="67">
        <f>+I113+J113+K113</f>
        <v>601.48</v>
      </c>
      <c r="O113" s="67">
        <f t="shared" si="8"/>
        <v>3568.52</v>
      </c>
      <c r="P113" s="99"/>
    </row>
    <row r="114" spans="1:16" s="85" customFormat="1" ht="35.1" customHeight="1" x14ac:dyDescent="0.2">
      <c r="A114" s="66">
        <v>105</v>
      </c>
      <c r="B114" s="55" t="s">
        <v>790</v>
      </c>
      <c r="C114" s="56" t="s">
        <v>773</v>
      </c>
      <c r="D114" s="67">
        <v>5835</v>
      </c>
      <c r="E114" s="67">
        <v>3000</v>
      </c>
      <c r="F114" s="67">
        <v>0</v>
      </c>
      <c r="G114" s="67">
        <v>250</v>
      </c>
      <c r="H114" s="67">
        <f>+G114+E114+D114</f>
        <v>9085</v>
      </c>
      <c r="I114" s="67">
        <v>123.78</v>
      </c>
      <c r="J114" s="67">
        <v>276.3</v>
      </c>
      <c r="K114" s="67">
        <v>1289.4000000000001</v>
      </c>
      <c r="L114" s="67">
        <v>0</v>
      </c>
      <c r="M114" s="67">
        <v>0</v>
      </c>
      <c r="N114" s="67">
        <f>+I114+J114+K114</f>
        <v>1689.48</v>
      </c>
      <c r="O114" s="67">
        <f t="shared" si="8"/>
        <v>7395.52</v>
      </c>
      <c r="P114" s="99"/>
    </row>
  </sheetData>
  <mergeCells count="7">
    <mergeCell ref="E8:H8"/>
    <mergeCell ref="B1:P1"/>
    <mergeCell ref="B2:P2"/>
    <mergeCell ref="A3:P3"/>
    <mergeCell ref="A4:P4"/>
    <mergeCell ref="A5:P5"/>
    <mergeCell ref="A6:P6"/>
  </mergeCells>
  <phoneticPr fontId="3" type="noConversion"/>
  <conditionalFormatting sqref="B18:B19 B10">
    <cfRule type="duplicateValues" dxfId="37" priority="54"/>
    <cfRule type="duplicateValues" dxfId="36" priority="55"/>
  </conditionalFormatting>
  <conditionalFormatting sqref="B10:B19">
    <cfRule type="duplicateValues" dxfId="35" priority="60"/>
  </conditionalFormatting>
  <conditionalFormatting sqref="B20:B60">
    <cfRule type="duplicateValues" dxfId="34" priority="65"/>
  </conditionalFormatting>
  <conditionalFormatting sqref="B61:B108">
    <cfRule type="duplicateValues" dxfId="33" priority="70"/>
  </conditionalFormatting>
  <conditionalFormatting sqref="B10:B112">
    <cfRule type="duplicateValues" dxfId="32" priority="72"/>
  </conditionalFormatting>
  <conditionalFormatting sqref="B10:B112">
    <cfRule type="duplicateValues" dxfId="31" priority="74" stopIfTrue="1"/>
  </conditionalFormatting>
  <conditionalFormatting sqref="B113">
    <cfRule type="duplicateValues" dxfId="30" priority="3"/>
  </conditionalFormatting>
  <conditionalFormatting sqref="B113">
    <cfRule type="duplicateValues" dxfId="29" priority="4" stopIfTrue="1"/>
  </conditionalFormatting>
  <conditionalFormatting sqref="B114">
    <cfRule type="duplicateValues" dxfId="28" priority="1"/>
  </conditionalFormatting>
  <conditionalFormatting sqref="B114">
    <cfRule type="duplicateValues" dxfId="27" priority="2" stopIfTrue="1"/>
  </conditionalFormatting>
  <printOptions horizontalCentered="1"/>
  <pageMargins left="1.03" right="0.17" top="0.6692913385826772" bottom="0.35433070866141736" header="0.39370078740157483" footer="0.51181102362204722"/>
  <pageSetup paperSize="5"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zoomScaleNormal="100" workbookViewId="0">
      <selection activeCell="D16" sqref="D16"/>
    </sheetView>
  </sheetViews>
  <sheetFormatPr baseColWidth="10" defaultRowHeight="12.75" x14ac:dyDescent="0.2"/>
  <cols>
    <col min="1" max="1" width="4.42578125" style="2" customWidth="1"/>
    <col min="2" max="2" width="23.5703125" style="2" customWidth="1"/>
    <col min="3" max="3" width="26.140625" style="2" customWidth="1"/>
    <col min="4" max="5" width="10.5703125" style="2" customWidth="1"/>
    <col min="6" max="6" width="12.28515625" style="2" customWidth="1"/>
    <col min="7" max="7" width="10.5703125" style="2" customWidth="1"/>
    <col min="8" max="8" width="9" style="2" customWidth="1"/>
    <col min="9" max="9" width="14.140625" style="2" customWidth="1"/>
    <col min="10" max="10" width="12" style="2" customWidth="1"/>
    <col min="11" max="11" width="9.42578125" style="2" customWidth="1"/>
    <col min="12" max="12" width="11.42578125" style="2" customWidth="1"/>
    <col min="13" max="13" width="9.85546875" style="2" customWidth="1"/>
    <col min="14" max="14" width="9" style="2" customWidth="1"/>
  </cols>
  <sheetData>
    <row r="1" spans="1:16" ht="19.5" x14ac:dyDescent="0.3">
      <c r="A1"/>
      <c r="B1" s="108" t="s">
        <v>0</v>
      </c>
      <c r="C1" s="108"/>
      <c r="D1" s="108"/>
      <c r="E1" s="108"/>
      <c r="F1" s="108"/>
      <c r="G1" s="108"/>
      <c r="H1" s="108"/>
      <c r="I1" s="108"/>
      <c r="J1" s="108"/>
      <c r="K1" s="108"/>
      <c r="L1" s="108"/>
      <c r="M1" s="108"/>
      <c r="N1" s="108"/>
    </row>
    <row r="2" spans="1:16" ht="19.5" x14ac:dyDescent="0.3">
      <c r="A2" s="8"/>
      <c r="B2" s="109" t="s">
        <v>1</v>
      </c>
      <c r="C2" s="109"/>
      <c r="D2" s="109"/>
      <c r="E2" s="109"/>
      <c r="F2" s="109"/>
      <c r="G2" s="109"/>
      <c r="H2" s="109"/>
      <c r="I2" s="109"/>
      <c r="J2" s="109"/>
      <c r="K2" s="109"/>
      <c r="L2" s="109"/>
      <c r="M2" s="109"/>
      <c r="N2" s="109"/>
    </row>
    <row r="3" spans="1:16" ht="13.5" customHeight="1" x14ac:dyDescent="0.25">
      <c r="A3" s="110" t="s">
        <v>15</v>
      </c>
      <c r="B3" s="110"/>
      <c r="C3" s="110"/>
      <c r="D3" s="110"/>
      <c r="E3" s="110"/>
      <c r="F3" s="110"/>
      <c r="G3" s="110"/>
      <c r="H3" s="110"/>
      <c r="I3" s="110"/>
      <c r="J3" s="110"/>
      <c r="K3" s="110"/>
      <c r="L3" s="110"/>
      <c r="M3" s="110"/>
      <c r="N3" s="110"/>
    </row>
    <row r="4" spans="1:16" ht="13.5" customHeight="1" x14ac:dyDescent="0.2">
      <c r="A4" s="111" t="s">
        <v>11</v>
      </c>
      <c r="B4" s="111"/>
      <c r="C4" s="111"/>
      <c r="D4" s="111"/>
      <c r="E4" s="111"/>
      <c r="F4" s="111"/>
      <c r="G4" s="111"/>
      <c r="H4" s="111"/>
      <c r="I4" s="111"/>
      <c r="J4" s="111"/>
      <c r="K4" s="111"/>
      <c r="L4" s="111"/>
      <c r="M4" s="111"/>
      <c r="N4" s="111"/>
    </row>
    <row r="5" spans="1:16" ht="14.25" customHeight="1" x14ac:dyDescent="0.2">
      <c r="A5" s="111" t="s">
        <v>24</v>
      </c>
      <c r="B5" s="111"/>
      <c r="C5" s="111"/>
      <c r="D5" s="111"/>
      <c r="E5" s="111"/>
      <c r="F5" s="111"/>
      <c r="G5" s="111"/>
      <c r="H5" s="111"/>
      <c r="I5" s="111"/>
      <c r="J5" s="111"/>
      <c r="K5" s="111"/>
      <c r="L5" s="111"/>
      <c r="M5" s="111"/>
      <c r="N5" s="111"/>
    </row>
    <row r="6" spans="1:16" ht="13.5" customHeight="1" x14ac:dyDescent="0.2">
      <c r="A6" s="120">
        <f>'RENGLON 011'!A6:Q6</f>
        <v>42825</v>
      </c>
      <c r="B6" s="120"/>
      <c r="C6" s="120"/>
      <c r="D6" s="120"/>
      <c r="E6" s="120"/>
      <c r="F6" s="120"/>
      <c r="G6" s="120"/>
      <c r="H6" s="120"/>
      <c r="I6" s="120"/>
      <c r="J6" s="120"/>
      <c r="K6" s="120"/>
      <c r="L6" s="120"/>
      <c r="M6" s="120"/>
      <c r="N6" s="120"/>
      <c r="O6" s="38"/>
      <c r="P6" s="38"/>
    </row>
    <row r="7" spans="1:16" ht="13.5" customHeight="1" x14ac:dyDescent="0.2">
      <c r="A7" s="4"/>
      <c r="B7" s="4"/>
      <c r="C7" s="4"/>
      <c r="D7" s="4"/>
      <c r="E7" s="4"/>
      <c r="F7" s="4"/>
      <c r="G7" s="4"/>
      <c r="H7" s="4"/>
      <c r="I7" s="4"/>
      <c r="J7" s="4"/>
      <c r="K7" s="4"/>
      <c r="L7" s="4"/>
      <c r="M7" s="4"/>
      <c r="N7" s="4"/>
    </row>
    <row r="8" spans="1:16" ht="13.5" customHeight="1" x14ac:dyDescent="0.2">
      <c r="A8" s="4"/>
      <c r="B8" s="4"/>
      <c r="C8" s="4"/>
      <c r="D8" s="4"/>
      <c r="E8" s="4"/>
      <c r="F8" s="4"/>
      <c r="G8" s="4"/>
      <c r="H8" s="4"/>
      <c r="I8" s="4"/>
      <c r="J8" s="4"/>
      <c r="K8" s="4"/>
      <c r="L8" s="4"/>
      <c r="M8" s="4"/>
      <c r="N8" s="4"/>
    </row>
    <row r="9" spans="1:16" ht="12.95" customHeight="1" x14ac:dyDescent="0.2">
      <c r="A9" s="121" t="s">
        <v>3</v>
      </c>
      <c r="B9" s="122" t="s">
        <v>783</v>
      </c>
      <c r="C9" s="121" t="s">
        <v>19</v>
      </c>
      <c r="D9" s="121" t="s">
        <v>20</v>
      </c>
      <c r="E9" s="121" t="s">
        <v>86</v>
      </c>
      <c r="F9" s="121"/>
      <c r="G9" s="121"/>
      <c r="H9" s="121"/>
      <c r="I9" s="121"/>
      <c r="J9" s="121"/>
      <c r="K9" s="121" t="s">
        <v>789</v>
      </c>
      <c r="L9" s="86"/>
      <c r="M9" s="121" t="s">
        <v>25</v>
      </c>
      <c r="N9" s="121" t="s">
        <v>61</v>
      </c>
    </row>
    <row r="10" spans="1:16" ht="33.75" x14ac:dyDescent="0.2">
      <c r="A10" s="121"/>
      <c r="B10" s="122"/>
      <c r="C10" s="121"/>
      <c r="D10" s="121"/>
      <c r="E10" s="86" t="s">
        <v>6</v>
      </c>
      <c r="F10" s="86" t="s">
        <v>28</v>
      </c>
      <c r="G10" s="86" t="s">
        <v>22</v>
      </c>
      <c r="H10" s="86" t="s">
        <v>9</v>
      </c>
      <c r="I10" s="86" t="s">
        <v>76</v>
      </c>
      <c r="J10" s="86" t="s">
        <v>5</v>
      </c>
      <c r="K10" s="121"/>
      <c r="L10" s="86" t="s">
        <v>27</v>
      </c>
      <c r="M10" s="121"/>
      <c r="N10" s="121"/>
    </row>
    <row r="11" spans="1:16" s="9" customFormat="1" ht="35.1" customHeight="1" x14ac:dyDescent="0.2">
      <c r="A11" s="87">
        <v>1</v>
      </c>
      <c r="B11" s="88" t="s">
        <v>214</v>
      </c>
      <c r="C11" s="89" t="s">
        <v>226</v>
      </c>
      <c r="D11" s="90">
        <v>9581</v>
      </c>
      <c r="E11" s="90">
        <v>5000</v>
      </c>
      <c r="F11" s="90">
        <v>0</v>
      </c>
      <c r="G11" s="90">
        <v>375</v>
      </c>
      <c r="H11" s="90">
        <v>250</v>
      </c>
      <c r="I11" s="90"/>
      <c r="J11" s="90">
        <f>+H11+G11+E11+D11</f>
        <v>15206</v>
      </c>
      <c r="K11" s="90">
        <v>0</v>
      </c>
      <c r="L11" s="90">
        <v>3319.62</v>
      </c>
      <c r="M11" s="90">
        <f>J11-L11</f>
        <v>11886.380000000001</v>
      </c>
      <c r="N11" s="91"/>
    </row>
    <row r="12" spans="1:16" s="9" customFormat="1" ht="35.1" customHeight="1" x14ac:dyDescent="0.2">
      <c r="A12" s="87">
        <v>2</v>
      </c>
      <c r="B12" s="88" t="s">
        <v>188</v>
      </c>
      <c r="C12" s="89" t="s">
        <v>189</v>
      </c>
      <c r="D12" s="90">
        <v>5835</v>
      </c>
      <c r="E12" s="90">
        <v>3000</v>
      </c>
      <c r="F12" s="90">
        <v>4000</v>
      </c>
      <c r="G12" s="90">
        <v>0</v>
      </c>
      <c r="H12" s="90">
        <v>250</v>
      </c>
      <c r="I12" s="90"/>
      <c r="J12" s="90">
        <f>+H12+G12+F12+E12+D12</f>
        <v>13085</v>
      </c>
      <c r="K12" s="90">
        <v>0</v>
      </c>
      <c r="L12" s="90">
        <v>2822.37</v>
      </c>
      <c r="M12" s="90">
        <f>+J12-L12</f>
        <v>10262.630000000001</v>
      </c>
      <c r="N12" s="91"/>
    </row>
    <row r="13" spans="1:16" ht="15" customHeight="1" x14ac:dyDescent="0.2">
      <c r="A13" s="3"/>
      <c r="B13" s="3"/>
      <c r="C13" s="3"/>
      <c r="D13" s="3"/>
      <c r="E13" s="3"/>
      <c r="F13" s="3"/>
      <c r="G13" s="3"/>
      <c r="H13" s="3"/>
      <c r="I13" s="3"/>
      <c r="J13" s="3"/>
      <c r="K13" s="3"/>
      <c r="L13" s="3"/>
      <c r="M13" s="3"/>
      <c r="N13" s="3"/>
    </row>
    <row r="14" spans="1:16" x14ac:dyDescent="0.2">
      <c r="A14" s="3"/>
      <c r="B14" s="3"/>
      <c r="C14" s="3"/>
      <c r="D14" s="3"/>
      <c r="E14" s="3"/>
      <c r="F14" s="3"/>
      <c r="G14" s="3"/>
      <c r="H14" s="3"/>
      <c r="I14" s="3"/>
      <c r="J14" s="3"/>
      <c r="K14" s="3"/>
      <c r="L14" s="3"/>
      <c r="M14" s="3"/>
      <c r="N14" s="3"/>
    </row>
    <row r="15" spans="1:16" x14ac:dyDescent="0.2">
      <c r="A15" s="3"/>
      <c r="B15" s="3"/>
      <c r="C15" s="3"/>
      <c r="D15" s="3"/>
      <c r="E15" s="3"/>
      <c r="F15" s="3"/>
      <c r="G15" s="3"/>
      <c r="H15" s="3"/>
      <c r="I15" s="3"/>
      <c r="J15" s="3"/>
      <c r="K15" s="3"/>
      <c r="L15" s="3"/>
      <c r="M15" s="3"/>
      <c r="N15" s="3"/>
    </row>
    <row r="16" spans="1:16" x14ac:dyDescent="0.2">
      <c r="A16" s="3"/>
      <c r="B16" s="3"/>
      <c r="C16" s="3"/>
      <c r="D16" s="3"/>
      <c r="E16" s="3"/>
      <c r="F16" s="3"/>
      <c r="G16" s="3"/>
      <c r="H16" s="3"/>
      <c r="I16" s="3"/>
      <c r="J16" s="3"/>
      <c r="K16" s="3"/>
      <c r="L16" s="3"/>
      <c r="M16" s="3"/>
      <c r="N16" s="3"/>
    </row>
    <row r="17" spans="1:14" x14ac:dyDescent="0.2">
      <c r="A17" s="3"/>
      <c r="B17" s="3"/>
      <c r="C17" s="3"/>
      <c r="D17" s="3"/>
      <c r="E17" s="3"/>
      <c r="F17" s="3"/>
      <c r="G17" s="3"/>
      <c r="H17" s="3"/>
      <c r="I17" s="3"/>
      <c r="J17" s="3"/>
      <c r="K17" s="3"/>
      <c r="L17" s="3"/>
      <c r="M17" s="3"/>
      <c r="N17" s="3"/>
    </row>
    <row r="18" spans="1:14" x14ac:dyDescent="0.2">
      <c r="A18" s="3"/>
      <c r="B18" s="3"/>
      <c r="C18" s="3"/>
      <c r="D18" s="3"/>
      <c r="E18" s="3"/>
      <c r="F18" s="3"/>
      <c r="G18" s="3"/>
      <c r="H18" s="3"/>
      <c r="I18" s="3"/>
      <c r="J18" s="3"/>
      <c r="K18" s="3"/>
      <c r="L18" s="3"/>
      <c r="M18" s="3"/>
      <c r="N18" s="3"/>
    </row>
    <row r="19" spans="1:14" x14ac:dyDescent="0.2">
      <c r="A19" s="3"/>
      <c r="B19" s="3"/>
      <c r="C19" s="3"/>
      <c r="D19" s="3"/>
      <c r="E19" s="3"/>
      <c r="F19" s="3"/>
      <c r="G19" s="3"/>
      <c r="H19" s="3"/>
      <c r="I19" s="3"/>
      <c r="J19" s="3"/>
      <c r="K19" s="3"/>
      <c r="L19" s="3"/>
      <c r="M19" s="3"/>
      <c r="N19" s="3"/>
    </row>
    <row r="20" spans="1:14" x14ac:dyDescent="0.2">
      <c r="A20" s="3"/>
      <c r="B20" s="3"/>
      <c r="C20" s="3"/>
      <c r="D20" s="3"/>
      <c r="E20" s="3"/>
      <c r="F20" s="3"/>
      <c r="G20" s="3"/>
      <c r="H20" s="3"/>
      <c r="I20" s="3"/>
      <c r="J20" s="3"/>
      <c r="K20" s="3"/>
      <c r="L20" s="3"/>
      <c r="M20" s="3"/>
      <c r="N20" s="3"/>
    </row>
    <row r="21" spans="1:14" x14ac:dyDescent="0.2">
      <c r="A21" s="3"/>
      <c r="B21" s="3"/>
      <c r="C21" s="3"/>
      <c r="D21" s="3"/>
      <c r="E21" s="3"/>
      <c r="F21" s="3"/>
      <c r="G21" s="3"/>
      <c r="H21" s="3"/>
      <c r="I21" s="3"/>
      <c r="J21" s="3"/>
      <c r="K21" s="3"/>
      <c r="L21" s="3"/>
      <c r="M21" s="3"/>
      <c r="N21" s="3"/>
    </row>
    <row r="22" spans="1:14" x14ac:dyDescent="0.2">
      <c r="A22" s="3"/>
      <c r="B22" s="3"/>
      <c r="C22" s="3"/>
      <c r="D22" s="3"/>
      <c r="E22" s="3"/>
      <c r="F22" s="3"/>
      <c r="G22" s="3"/>
      <c r="H22" s="3"/>
      <c r="I22" s="3"/>
      <c r="J22" s="3"/>
      <c r="K22" s="3"/>
      <c r="L22" s="3"/>
      <c r="M22" s="3"/>
      <c r="N22" s="3"/>
    </row>
    <row r="23" spans="1:14" x14ac:dyDescent="0.2">
      <c r="A23" s="3"/>
      <c r="B23" s="3"/>
      <c r="C23" s="3"/>
      <c r="D23" s="3"/>
      <c r="E23" s="3"/>
      <c r="F23" s="3"/>
      <c r="G23" s="3"/>
      <c r="H23" s="3"/>
      <c r="I23" s="3"/>
      <c r="J23" s="3"/>
      <c r="K23" s="3"/>
      <c r="L23" s="3"/>
      <c r="M23" s="3"/>
      <c r="N23" s="3"/>
    </row>
    <row r="24" spans="1:14" x14ac:dyDescent="0.2">
      <c r="A24" s="3"/>
      <c r="B24" s="3"/>
      <c r="C24" s="3"/>
      <c r="D24" s="3"/>
      <c r="E24" s="3"/>
      <c r="F24" s="3"/>
      <c r="G24" s="3"/>
      <c r="H24" s="3"/>
      <c r="I24" s="3"/>
      <c r="J24" s="3"/>
      <c r="K24" s="3"/>
      <c r="L24" s="3"/>
      <c r="M24" s="3"/>
      <c r="N24" s="3"/>
    </row>
    <row r="25" spans="1:14" x14ac:dyDescent="0.2">
      <c r="A25" s="3"/>
      <c r="B25" s="3"/>
      <c r="C25" s="3"/>
      <c r="D25" s="3"/>
      <c r="E25" s="3"/>
      <c r="F25" s="3"/>
      <c r="G25" s="3"/>
      <c r="H25" s="3"/>
      <c r="I25" s="3"/>
      <c r="J25" s="3"/>
      <c r="K25" s="3"/>
      <c r="L25" s="3"/>
      <c r="M25" s="3"/>
      <c r="N25" s="3"/>
    </row>
    <row r="26" spans="1:14" x14ac:dyDescent="0.2">
      <c r="A26" s="3"/>
      <c r="B26" s="3"/>
      <c r="C26" s="3"/>
      <c r="D26" s="3"/>
      <c r="E26" s="3"/>
      <c r="F26" s="3"/>
      <c r="G26" s="3"/>
      <c r="H26" s="3"/>
      <c r="I26" s="3"/>
      <c r="J26" s="3"/>
      <c r="K26" s="3"/>
      <c r="L26" s="3"/>
      <c r="M26" s="3"/>
      <c r="N26" s="3"/>
    </row>
    <row r="27" spans="1:14" x14ac:dyDescent="0.2">
      <c r="A27" s="3"/>
      <c r="B27" s="3"/>
      <c r="C27" s="3"/>
      <c r="D27" s="3"/>
      <c r="E27" s="3"/>
      <c r="F27" s="3"/>
      <c r="G27" s="3"/>
      <c r="H27" s="3"/>
      <c r="I27" s="3"/>
      <c r="J27" s="3"/>
      <c r="K27" s="3"/>
      <c r="L27" s="3"/>
      <c r="M27" s="3"/>
      <c r="N27" s="3"/>
    </row>
    <row r="28" spans="1:14" x14ac:dyDescent="0.2">
      <c r="A28" s="3"/>
      <c r="B28" s="3"/>
      <c r="C28" s="3"/>
      <c r="D28" s="3"/>
      <c r="E28" s="3"/>
      <c r="F28" s="3"/>
      <c r="G28" s="3"/>
      <c r="H28" s="3"/>
      <c r="I28" s="3"/>
      <c r="J28" s="3"/>
      <c r="K28" s="3"/>
      <c r="L28" s="3"/>
      <c r="M28" s="3"/>
      <c r="N28" s="3"/>
    </row>
    <row r="29" spans="1:14" x14ac:dyDescent="0.2">
      <c r="A29" s="3"/>
      <c r="B29" s="3"/>
      <c r="C29" s="3"/>
      <c r="D29" s="3"/>
      <c r="E29" s="3"/>
      <c r="F29" s="3"/>
      <c r="G29" s="3"/>
      <c r="H29" s="3"/>
      <c r="I29" s="3"/>
      <c r="J29" s="3"/>
      <c r="K29" s="3"/>
      <c r="L29" s="3"/>
      <c r="M29" s="3"/>
      <c r="N29" s="3"/>
    </row>
    <row r="30" spans="1:14" x14ac:dyDescent="0.2">
      <c r="A30" s="3"/>
      <c r="B30" s="3"/>
      <c r="C30" s="3"/>
      <c r="D30" s="3"/>
      <c r="E30" s="3"/>
      <c r="F30" s="3"/>
      <c r="G30" s="3"/>
      <c r="H30" s="3"/>
      <c r="I30" s="3"/>
      <c r="J30" s="3"/>
      <c r="K30" s="3"/>
      <c r="L30" s="3"/>
      <c r="M30" s="3"/>
      <c r="N30" s="3"/>
    </row>
    <row r="31" spans="1:14" x14ac:dyDescent="0.2">
      <c r="A31" s="3"/>
      <c r="B31" s="3"/>
      <c r="C31" s="3"/>
      <c r="D31" s="3"/>
      <c r="E31" s="3"/>
      <c r="F31" s="3"/>
      <c r="G31" s="3"/>
      <c r="H31" s="3"/>
      <c r="I31" s="3"/>
      <c r="J31" s="3"/>
      <c r="K31" s="3"/>
      <c r="L31" s="3"/>
      <c r="M31" s="3"/>
      <c r="N31" s="3"/>
    </row>
    <row r="32" spans="1:14" x14ac:dyDescent="0.2">
      <c r="A32" s="3"/>
      <c r="B32" s="3"/>
      <c r="C32" s="3"/>
      <c r="D32" s="3"/>
      <c r="E32" s="3"/>
      <c r="F32" s="3"/>
      <c r="G32" s="3"/>
      <c r="H32" s="3"/>
      <c r="I32" s="3"/>
      <c r="J32" s="3"/>
      <c r="K32" s="3"/>
      <c r="L32" s="3"/>
      <c r="M32" s="3"/>
      <c r="N32" s="3"/>
    </row>
    <row r="33" spans="1:14" x14ac:dyDescent="0.2">
      <c r="A33" s="3"/>
      <c r="B33" s="3"/>
      <c r="C33" s="3"/>
      <c r="D33" s="3"/>
      <c r="E33" s="3"/>
      <c r="F33" s="3"/>
      <c r="G33" s="3"/>
      <c r="H33" s="3"/>
      <c r="I33" s="3"/>
      <c r="J33" s="3"/>
      <c r="K33" s="3"/>
      <c r="L33" s="3"/>
      <c r="M33" s="3"/>
      <c r="N33" s="3"/>
    </row>
    <row r="34" spans="1:14" x14ac:dyDescent="0.2">
      <c r="A34" s="3"/>
      <c r="B34" s="3"/>
      <c r="C34" s="3"/>
      <c r="D34" s="3"/>
      <c r="E34" s="3"/>
      <c r="F34" s="3"/>
      <c r="G34" s="3"/>
      <c r="H34" s="3"/>
      <c r="I34" s="3"/>
      <c r="J34" s="3"/>
      <c r="K34" s="3"/>
      <c r="L34" s="3"/>
      <c r="M34" s="3"/>
      <c r="N34" s="3"/>
    </row>
    <row r="35" spans="1:14" x14ac:dyDescent="0.2">
      <c r="A35" s="3"/>
      <c r="B35" s="3"/>
      <c r="C35" s="3"/>
      <c r="D35" s="3"/>
      <c r="E35" s="3"/>
      <c r="F35" s="3"/>
      <c r="G35" s="3"/>
      <c r="H35" s="3"/>
      <c r="I35" s="3"/>
      <c r="J35" s="3"/>
      <c r="K35" s="3"/>
      <c r="L35" s="3"/>
      <c r="M35" s="3"/>
      <c r="N35" s="3"/>
    </row>
    <row r="36" spans="1:14" x14ac:dyDescent="0.2">
      <c r="A36" s="3"/>
      <c r="B36" s="3"/>
      <c r="C36" s="3"/>
      <c r="D36" s="3"/>
      <c r="E36" s="3"/>
      <c r="F36" s="3"/>
      <c r="G36" s="3"/>
      <c r="H36" s="3"/>
      <c r="I36" s="3"/>
      <c r="J36" s="3"/>
      <c r="K36" s="3"/>
      <c r="L36" s="3"/>
      <c r="M36" s="3"/>
      <c r="N36" s="3"/>
    </row>
    <row r="37" spans="1:14" x14ac:dyDescent="0.2">
      <c r="A37" s="3"/>
      <c r="B37" s="3"/>
      <c r="C37" s="3"/>
      <c r="D37" s="3"/>
      <c r="E37" s="3"/>
      <c r="F37" s="3"/>
      <c r="G37" s="3"/>
      <c r="H37" s="3"/>
      <c r="I37" s="3"/>
      <c r="J37" s="3"/>
      <c r="K37" s="3"/>
      <c r="L37" s="3"/>
      <c r="M37" s="3"/>
      <c r="N37" s="3"/>
    </row>
    <row r="38" spans="1:14" x14ac:dyDescent="0.2">
      <c r="A38" s="3"/>
      <c r="B38" s="3"/>
      <c r="C38" s="3"/>
      <c r="D38" s="3"/>
      <c r="E38" s="3"/>
      <c r="F38" s="3"/>
      <c r="G38" s="3"/>
      <c r="H38" s="3"/>
      <c r="I38" s="3"/>
      <c r="J38" s="3"/>
      <c r="K38" s="3"/>
      <c r="L38" s="3"/>
      <c r="M38" s="3"/>
      <c r="N38" s="3"/>
    </row>
    <row r="39" spans="1:14" x14ac:dyDescent="0.2">
      <c r="A39" s="3"/>
      <c r="B39" s="3"/>
      <c r="C39" s="3"/>
      <c r="D39" s="3"/>
      <c r="E39" s="3"/>
      <c r="F39" s="3"/>
      <c r="G39" s="3"/>
      <c r="H39" s="3"/>
      <c r="I39" s="3"/>
      <c r="J39" s="3"/>
      <c r="K39" s="3"/>
      <c r="L39" s="3"/>
      <c r="M39" s="3"/>
      <c r="N39" s="3"/>
    </row>
    <row r="40" spans="1:14" x14ac:dyDescent="0.2">
      <c r="A40" s="3"/>
      <c r="B40" s="3"/>
      <c r="C40" s="3"/>
      <c r="D40" s="3"/>
      <c r="E40" s="3"/>
      <c r="F40" s="3"/>
      <c r="G40" s="3"/>
      <c r="H40" s="3"/>
      <c r="I40" s="3"/>
      <c r="J40" s="3"/>
      <c r="K40" s="3"/>
      <c r="L40" s="3"/>
      <c r="M40" s="3"/>
      <c r="N40" s="3"/>
    </row>
    <row r="41" spans="1:14" x14ac:dyDescent="0.2">
      <c r="A41" s="3"/>
      <c r="B41" s="3"/>
      <c r="C41" s="3"/>
      <c r="D41" s="3"/>
      <c r="E41" s="3"/>
      <c r="F41" s="3"/>
      <c r="G41" s="3"/>
      <c r="H41" s="3"/>
      <c r="I41" s="3"/>
      <c r="J41" s="3"/>
      <c r="K41" s="3"/>
      <c r="L41" s="3"/>
      <c r="M41" s="3"/>
      <c r="N41" s="3"/>
    </row>
    <row r="42" spans="1:14" x14ac:dyDescent="0.2">
      <c r="A42" s="3"/>
      <c r="B42" s="3"/>
      <c r="C42" s="3"/>
      <c r="D42" s="3"/>
      <c r="E42" s="3"/>
      <c r="F42" s="3"/>
      <c r="G42" s="3"/>
      <c r="H42" s="3"/>
      <c r="I42" s="3"/>
      <c r="J42" s="3"/>
      <c r="K42" s="3"/>
      <c r="L42" s="3"/>
      <c r="M42" s="3"/>
      <c r="N42" s="3"/>
    </row>
    <row r="43" spans="1:14" x14ac:dyDescent="0.2">
      <c r="A43" s="3"/>
      <c r="B43" s="3"/>
      <c r="C43" s="3"/>
      <c r="D43" s="3"/>
      <c r="E43" s="3"/>
      <c r="F43" s="3"/>
      <c r="G43" s="3"/>
      <c r="H43" s="3"/>
      <c r="I43" s="3"/>
      <c r="J43" s="3"/>
      <c r="K43" s="3"/>
      <c r="L43" s="3"/>
      <c r="M43" s="3"/>
      <c r="N43" s="3"/>
    </row>
    <row r="44" spans="1:14" x14ac:dyDescent="0.2">
      <c r="A44" s="3"/>
      <c r="B44" s="3"/>
      <c r="C44" s="3"/>
      <c r="D44" s="3"/>
      <c r="E44" s="3"/>
      <c r="F44" s="3"/>
      <c r="G44" s="3"/>
      <c r="H44" s="3"/>
      <c r="I44" s="3"/>
      <c r="J44" s="3"/>
      <c r="K44" s="3"/>
      <c r="L44" s="3"/>
      <c r="M44" s="3"/>
      <c r="N44" s="3"/>
    </row>
    <row r="45" spans="1:14" x14ac:dyDescent="0.2">
      <c r="A45" s="3"/>
      <c r="B45" s="3"/>
      <c r="C45" s="3"/>
      <c r="D45" s="3"/>
      <c r="E45" s="3"/>
      <c r="F45" s="3"/>
      <c r="G45" s="3"/>
      <c r="H45" s="3"/>
      <c r="I45" s="3"/>
      <c r="J45" s="3"/>
      <c r="K45" s="3"/>
      <c r="L45" s="3"/>
      <c r="M45" s="3"/>
      <c r="N45" s="3"/>
    </row>
    <row r="46" spans="1:14" x14ac:dyDescent="0.2">
      <c r="A46" s="3"/>
      <c r="B46" s="3"/>
      <c r="C46" s="3"/>
      <c r="D46" s="3"/>
      <c r="E46" s="3"/>
      <c r="F46" s="3"/>
      <c r="G46" s="3"/>
      <c r="H46" s="3"/>
      <c r="I46" s="3"/>
      <c r="J46" s="3"/>
      <c r="K46" s="3"/>
      <c r="L46" s="3"/>
      <c r="M46" s="3"/>
      <c r="N46" s="3"/>
    </row>
    <row r="47" spans="1:14" x14ac:dyDescent="0.2">
      <c r="A47" s="3"/>
      <c r="B47" s="3"/>
      <c r="C47" s="3"/>
      <c r="D47" s="3"/>
      <c r="E47" s="3"/>
      <c r="F47" s="3"/>
      <c r="G47" s="3"/>
      <c r="H47" s="3"/>
      <c r="I47" s="3"/>
      <c r="J47" s="3"/>
      <c r="K47" s="3"/>
      <c r="L47" s="3"/>
      <c r="M47" s="3"/>
      <c r="N47" s="3"/>
    </row>
    <row r="48" spans="1:14" x14ac:dyDescent="0.2">
      <c r="A48" s="3"/>
      <c r="B48" s="3"/>
      <c r="C48" s="3"/>
      <c r="D48" s="3"/>
      <c r="E48" s="3"/>
      <c r="F48" s="3"/>
      <c r="G48" s="3"/>
      <c r="H48" s="3"/>
      <c r="I48" s="3"/>
      <c r="J48" s="3"/>
      <c r="K48" s="3"/>
      <c r="L48" s="3"/>
      <c r="M48" s="3"/>
      <c r="N48" s="3"/>
    </row>
    <row r="49" spans="1:14" x14ac:dyDescent="0.2">
      <c r="A49" s="3"/>
      <c r="B49" s="3"/>
      <c r="C49" s="3"/>
      <c r="D49" s="3"/>
      <c r="E49" s="3"/>
      <c r="F49" s="3"/>
      <c r="G49" s="3"/>
      <c r="H49" s="3"/>
      <c r="I49" s="3"/>
      <c r="J49" s="3"/>
      <c r="K49" s="3"/>
      <c r="L49" s="3"/>
      <c r="M49" s="3"/>
      <c r="N49" s="3"/>
    </row>
    <row r="50" spans="1:14" x14ac:dyDescent="0.2">
      <c r="A50" s="3"/>
      <c r="B50" s="3"/>
      <c r="C50" s="3"/>
      <c r="D50" s="3"/>
      <c r="E50" s="3"/>
      <c r="F50" s="3"/>
      <c r="G50" s="3"/>
      <c r="H50" s="3"/>
      <c r="I50" s="3"/>
      <c r="J50" s="3"/>
      <c r="K50" s="3"/>
      <c r="L50" s="3"/>
      <c r="M50" s="3"/>
      <c r="N50" s="3"/>
    </row>
    <row r="51" spans="1:14" x14ac:dyDescent="0.2">
      <c r="A51" s="3"/>
      <c r="B51" s="3"/>
      <c r="C51" s="3"/>
      <c r="D51" s="3"/>
      <c r="E51" s="3"/>
      <c r="F51" s="3"/>
      <c r="G51" s="3"/>
      <c r="H51" s="3"/>
      <c r="I51" s="3"/>
      <c r="J51" s="3"/>
      <c r="K51" s="3"/>
      <c r="L51" s="3"/>
      <c r="M51" s="3"/>
      <c r="N51" s="3"/>
    </row>
    <row r="52" spans="1:14" x14ac:dyDescent="0.2">
      <c r="A52" s="3"/>
      <c r="B52" s="3"/>
      <c r="C52" s="3"/>
      <c r="D52" s="3"/>
      <c r="E52" s="3"/>
      <c r="F52" s="3"/>
      <c r="G52" s="3"/>
      <c r="H52" s="3"/>
      <c r="I52" s="3"/>
      <c r="J52" s="3"/>
      <c r="K52" s="3"/>
      <c r="L52" s="3"/>
      <c r="M52" s="3"/>
      <c r="N52" s="3"/>
    </row>
    <row r="53" spans="1:14" x14ac:dyDescent="0.2">
      <c r="A53" s="3"/>
      <c r="B53" s="3"/>
      <c r="C53" s="3"/>
      <c r="D53" s="3"/>
      <c r="E53" s="3"/>
      <c r="F53" s="3"/>
      <c r="G53" s="3"/>
      <c r="H53" s="3"/>
      <c r="I53" s="3"/>
      <c r="J53" s="3"/>
      <c r="K53" s="3"/>
      <c r="L53" s="3"/>
      <c r="M53" s="3"/>
      <c r="N53" s="3"/>
    </row>
    <row r="54" spans="1:14" x14ac:dyDescent="0.2">
      <c r="A54" s="3"/>
      <c r="B54" s="3"/>
      <c r="C54" s="3"/>
      <c r="D54" s="3"/>
      <c r="E54" s="3"/>
      <c r="F54" s="3"/>
      <c r="G54" s="3"/>
      <c r="H54" s="3"/>
      <c r="I54" s="3"/>
      <c r="J54" s="3"/>
      <c r="K54" s="3"/>
      <c r="L54" s="3"/>
      <c r="M54" s="3"/>
      <c r="N54" s="3"/>
    </row>
    <row r="55" spans="1:14" x14ac:dyDescent="0.2">
      <c r="A55" s="3"/>
      <c r="B55" s="3"/>
      <c r="C55" s="3"/>
      <c r="D55" s="3"/>
      <c r="E55" s="3"/>
      <c r="F55" s="3"/>
      <c r="G55" s="3"/>
      <c r="H55" s="3"/>
      <c r="I55" s="3"/>
      <c r="J55" s="3"/>
      <c r="K55" s="3"/>
      <c r="L55" s="3"/>
      <c r="M55" s="3"/>
      <c r="N55" s="3"/>
    </row>
    <row r="56" spans="1:14" x14ac:dyDescent="0.2">
      <c r="A56" s="3"/>
      <c r="B56" s="3"/>
      <c r="C56" s="3"/>
      <c r="D56" s="3"/>
      <c r="E56" s="3"/>
      <c r="F56" s="3"/>
      <c r="G56" s="3"/>
      <c r="H56" s="3"/>
      <c r="I56" s="3"/>
      <c r="J56" s="3"/>
      <c r="K56" s="3"/>
      <c r="L56" s="3"/>
      <c r="M56" s="3"/>
      <c r="N56" s="3"/>
    </row>
    <row r="57" spans="1:14" x14ac:dyDescent="0.2">
      <c r="A57" s="3"/>
      <c r="B57" s="3"/>
      <c r="C57" s="3"/>
      <c r="D57" s="3"/>
      <c r="E57" s="3"/>
      <c r="F57" s="3"/>
      <c r="G57" s="3"/>
      <c r="H57" s="3"/>
      <c r="I57" s="3"/>
      <c r="J57" s="3"/>
      <c r="K57" s="3"/>
      <c r="L57" s="3"/>
      <c r="M57" s="3"/>
      <c r="N57" s="3"/>
    </row>
    <row r="58" spans="1:14" x14ac:dyDescent="0.2">
      <c r="A58" s="3"/>
      <c r="B58" s="3"/>
      <c r="C58" s="3"/>
      <c r="D58" s="3"/>
      <c r="E58" s="3"/>
      <c r="F58" s="3"/>
      <c r="G58" s="3"/>
      <c r="H58" s="3"/>
      <c r="I58" s="3"/>
      <c r="J58" s="3"/>
      <c r="K58" s="3"/>
      <c r="L58" s="3"/>
      <c r="M58" s="3"/>
      <c r="N58" s="3"/>
    </row>
    <row r="59" spans="1:14" x14ac:dyDescent="0.2">
      <c r="A59" s="3"/>
      <c r="B59" s="3"/>
      <c r="C59" s="3"/>
      <c r="D59" s="3"/>
      <c r="E59" s="3"/>
      <c r="F59" s="3"/>
      <c r="G59" s="3"/>
      <c r="H59" s="3"/>
      <c r="I59" s="3"/>
      <c r="J59" s="3"/>
      <c r="K59" s="3"/>
      <c r="L59" s="3"/>
      <c r="M59" s="3"/>
      <c r="N59" s="3"/>
    </row>
    <row r="60" spans="1:14" x14ac:dyDescent="0.2">
      <c r="A60" s="3"/>
      <c r="B60" s="3"/>
      <c r="C60" s="3"/>
      <c r="D60" s="3"/>
      <c r="E60" s="3"/>
      <c r="F60" s="3"/>
      <c r="G60" s="3"/>
      <c r="H60" s="3"/>
      <c r="I60" s="3"/>
      <c r="J60" s="3"/>
      <c r="K60" s="3"/>
      <c r="L60" s="3"/>
      <c r="M60" s="3"/>
      <c r="N60" s="3"/>
    </row>
    <row r="61" spans="1:14" x14ac:dyDescent="0.2">
      <c r="A61" s="3"/>
      <c r="B61" s="3"/>
      <c r="C61" s="3"/>
      <c r="D61" s="3"/>
      <c r="E61" s="3"/>
      <c r="F61" s="3"/>
      <c r="G61" s="3"/>
      <c r="H61" s="3"/>
      <c r="I61" s="3"/>
      <c r="J61" s="3"/>
      <c r="K61" s="3"/>
      <c r="L61" s="3"/>
      <c r="M61" s="3"/>
      <c r="N61" s="3"/>
    </row>
    <row r="62" spans="1:14" x14ac:dyDescent="0.2">
      <c r="A62" s="3"/>
      <c r="B62" s="3"/>
      <c r="C62" s="3"/>
      <c r="D62" s="3"/>
      <c r="E62" s="3"/>
      <c r="F62" s="3"/>
      <c r="G62" s="3"/>
      <c r="H62" s="3"/>
      <c r="I62" s="3"/>
      <c r="J62" s="3"/>
      <c r="K62" s="3"/>
      <c r="L62" s="3"/>
      <c r="M62" s="3"/>
      <c r="N62" s="3"/>
    </row>
    <row r="63" spans="1:14" x14ac:dyDescent="0.2">
      <c r="A63" s="3"/>
      <c r="B63" s="3"/>
      <c r="C63" s="3"/>
      <c r="D63" s="3"/>
      <c r="E63" s="3"/>
      <c r="F63" s="3"/>
      <c r="G63" s="3"/>
      <c r="H63" s="3"/>
      <c r="I63" s="3"/>
      <c r="J63" s="3"/>
      <c r="K63" s="3"/>
      <c r="L63" s="3"/>
      <c r="M63" s="3"/>
      <c r="N63" s="3"/>
    </row>
    <row r="64" spans="1:14" x14ac:dyDescent="0.2">
      <c r="A64" s="3"/>
      <c r="B64" s="3"/>
      <c r="C64" s="3"/>
      <c r="D64" s="3"/>
      <c r="E64" s="3"/>
      <c r="F64" s="3"/>
      <c r="G64" s="3"/>
      <c r="H64" s="3"/>
      <c r="I64" s="3"/>
      <c r="J64" s="3"/>
      <c r="K64" s="3"/>
      <c r="L64" s="3"/>
      <c r="M64" s="3"/>
      <c r="N64" s="3"/>
    </row>
    <row r="65" spans="1:14" x14ac:dyDescent="0.2">
      <c r="A65" s="3"/>
      <c r="B65" s="3"/>
      <c r="C65" s="3"/>
      <c r="D65" s="3"/>
      <c r="E65" s="3"/>
      <c r="F65" s="3"/>
      <c r="G65" s="3"/>
      <c r="H65" s="3"/>
      <c r="I65" s="3"/>
      <c r="J65" s="3"/>
      <c r="K65" s="3"/>
      <c r="L65" s="3"/>
      <c r="M65" s="3"/>
      <c r="N65" s="3"/>
    </row>
    <row r="66" spans="1:14" x14ac:dyDescent="0.2">
      <c r="A66" s="3"/>
      <c r="B66" s="3"/>
      <c r="C66" s="3"/>
      <c r="D66" s="3"/>
      <c r="E66" s="3"/>
      <c r="F66" s="3"/>
      <c r="G66" s="3"/>
      <c r="H66" s="3"/>
      <c r="I66" s="3"/>
      <c r="J66" s="3"/>
      <c r="K66" s="3"/>
      <c r="L66" s="3"/>
      <c r="M66" s="3"/>
      <c r="N66" s="3"/>
    </row>
    <row r="67" spans="1:14" x14ac:dyDescent="0.2">
      <c r="A67" s="3"/>
      <c r="B67" s="3"/>
      <c r="C67" s="3"/>
      <c r="D67" s="3"/>
      <c r="E67" s="3"/>
      <c r="F67" s="3"/>
      <c r="G67" s="3"/>
      <c r="H67" s="3"/>
      <c r="I67" s="3"/>
      <c r="J67" s="3"/>
      <c r="K67" s="3"/>
      <c r="L67" s="3"/>
      <c r="M67" s="3"/>
      <c r="N67" s="3"/>
    </row>
    <row r="68" spans="1:14" x14ac:dyDescent="0.2">
      <c r="A68" s="3"/>
      <c r="B68" s="3"/>
      <c r="C68" s="3"/>
      <c r="D68" s="3"/>
      <c r="E68" s="3"/>
      <c r="F68" s="3"/>
      <c r="G68" s="3"/>
      <c r="H68" s="3"/>
      <c r="I68" s="3"/>
      <c r="J68" s="3"/>
      <c r="K68" s="3"/>
      <c r="L68" s="3"/>
      <c r="M68" s="3"/>
      <c r="N68" s="3"/>
    </row>
    <row r="69" spans="1:14" x14ac:dyDescent="0.2">
      <c r="A69" s="3"/>
      <c r="B69" s="3"/>
      <c r="C69" s="3"/>
      <c r="D69" s="3"/>
      <c r="E69" s="3"/>
      <c r="F69" s="3"/>
      <c r="G69" s="3"/>
      <c r="H69" s="3"/>
      <c r="I69" s="3"/>
      <c r="J69" s="3"/>
      <c r="K69" s="3"/>
      <c r="L69" s="3"/>
      <c r="M69" s="3"/>
      <c r="N69" s="3"/>
    </row>
    <row r="70" spans="1:14" x14ac:dyDescent="0.2">
      <c r="A70" s="3"/>
      <c r="B70" s="3"/>
      <c r="C70" s="3"/>
      <c r="D70" s="3"/>
      <c r="E70" s="3"/>
      <c r="F70" s="3"/>
      <c r="G70" s="3"/>
      <c r="H70" s="3"/>
      <c r="I70" s="3"/>
      <c r="J70" s="3"/>
      <c r="K70" s="3"/>
      <c r="L70" s="3"/>
      <c r="M70" s="3"/>
      <c r="N70" s="3"/>
    </row>
    <row r="71" spans="1:14" x14ac:dyDescent="0.2">
      <c r="A71" s="3"/>
      <c r="B71" s="3"/>
      <c r="C71" s="3"/>
      <c r="D71" s="3"/>
      <c r="E71" s="3"/>
      <c r="F71" s="3"/>
      <c r="G71" s="3"/>
      <c r="H71" s="3"/>
      <c r="I71" s="3"/>
      <c r="J71" s="3"/>
      <c r="K71" s="3"/>
      <c r="L71" s="3"/>
      <c r="M71" s="3"/>
      <c r="N71" s="3"/>
    </row>
    <row r="72" spans="1:14" x14ac:dyDescent="0.2">
      <c r="A72" s="3"/>
      <c r="B72" s="3"/>
      <c r="C72" s="3"/>
      <c r="D72" s="3"/>
      <c r="E72" s="3"/>
      <c r="F72" s="3"/>
      <c r="G72" s="3"/>
      <c r="H72" s="3"/>
      <c r="I72" s="3"/>
      <c r="J72" s="3"/>
      <c r="K72" s="3"/>
      <c r="L72" s="3"/>
      <c r="M72" s="3"/>
      <c r="N72" s="3"/>
    </row>
    <row r="73" spans="1:14" x14ac:dyDescent="0.2">
      <c r="A73" s="3"/>
      <c r="B73" s="3"/>
      <c r="C73" s="3"/>
      <c r="D73" s="3"/>
      <c r="E73" s="3"/>
      <c r="F73" s="3"/>
      <c r="G73" s="3"/>
      <c r="H73" s="3"/>
      <c r="I73" s="3"/>
      <c r="J73" s="3"/>
      <c r="K73" s="3"/>
      <c r="L73" s="3"/>
      <c r="M73" s="3"/>
      <c r="N73" s="3"/>
    </row>
    <row r="74" spans="1:14" x14ac:dyDescent="0.2">
      <c r="A74" s="3"/>
      <c r="B74" s="3"/>
      <c r="C74" s="3"/>
      <c r="D74" s="3"/>
      <c r="E74" s="3"/>
      <c r="F74" s="3"/>
      <c r="G74" s="3"/>
      <c r="H74" s="3"/>
      <c r="I74" s="3"/>
      <c r="J74" s="3"/>
      <c r="K74" s="3"/>
      <c r="L74" s="3"/>
      <c r="M74" s="3"/>
      <c r="N74" s="3"/>
    </row>
    <row r="75" spans="1:14" x14ac:dyDescent="0.2">
      <c r="A75" s="3"/>
      <c r="B75" s="3"/>
      <c r="C75" s="3"/>
      <c r="D75" s="3"/>
      <c r="E75" s="3"/>
      <c r="F75" s="3"/>
      <c r="G75" s="3"/>
      <c r="H75" s="3"/>
      <c r="I75" s="3"/>
      <c r="J75" s="3"/>
      <c r="K75" s="3"/>
      <c r="L75" s="3"/>
      <c r="M75" s="3"/>
      <c r="N75" s="3"/>
    </row>
    <row r="76" spans="1:14" x14ac:dyDescent="0.2">
      <c r="A76" s="3"/>
      <c r="B76" s="3"/>
      <c r="C76" s="3"/>
      <c r="D76" s="3"/>
      <c r="E76" s="3"/>
      <c r="F76" s="3"/>
      <c r="G76" s="3"/>
      <c r="H76" s="3"/>
      <c r="I76" s="3"/>
      <c r="J76" s="3"/>
      <c r="K76" s="3"/>
      <c r="L76" s="3"/>
      <c r="M76" s="3"/>
      <c r="N76" s="3"/>
    </row>
    <row r="77" spans="1:14" x14ac:dyDescent="0.2">
      <c r="A77" s="3"/>
      <c r="B77" s="3"/>
      <c r="C77" s="3"/>
      <c r="D77" s="3"/>
      <c r="E77" s="3"/>
      <c r="F77" s="3"/>
      <c r="G77" s="3"/>
      <c r="H77" s="3"/>
      <c r="I77" s="3"/>
      <c r="J77" s="3"/>
      <c r="K77" s="3"/>
      <c r="L77" s="3"/>
      <c r="M77" s="3"/>
      <c r="N77" s="3"/>
    </row>
    <row r="78" spans="1:14" x14ac:dyDescent="0.2">
      <c r="A78" s="3"/>
      <c r="B78" s="3"/>
      <c r="C78" s="3"/>
      <c r="D78" s="3"/>
      <c r="E78" s="3"/>
      <c r="F78" s="3"/>
      <c r="G78" s="3"/>
      <c r="H78" s="3"/>
      <c r="I78" s="3"/>
      <c r="J78" s="3"/>
      <c r="K78" s="3"/>
      <c r="L78" s="3"/>
      <c r="M78" s="3"/>
      <c r="N78" s="3"/>
    </row>
    <row r="79" spans="1:14" x14ac:dyDescent="0.2">
      <c r="A79" s="3"/>
      <c r="B79" s="3"/>
      <c r="C79" s="3"/>
      <c r="D79" s="3"/>
      <c r="E79" s="3"/>
      <c r="F79" s="3"/>
      <c r="G79" s="3"/>
      <c r="H79" s="3"/>
      <c r="I79" s="3"/>
      <c r="J79" s="3"/>
      <c r="K79" s="3"/>
      <c r="L79" s="3"/>
      <c r="M79" s="3"/>
      <c r="N79" s="3"/>
    </row>
    <row r="80" spans="1:14" x14ac:dyDescent="0.2">
      <c r="A80" s="3"/>
      <c r="B80" s="3"/>
      <c r="C80" s="3"/>
      <c r="D80" s="3"/>
      <c r="E80" s="3"/>
      <c r="F80" s="3"/>
      <c r="G80" s="3"/>
      <c r="H80" s="3"/>
      <c r="I80" s="3"/>
      <c r="J80" s="3"/>
      <c r="K80" s="3"/>
      <c r="L80" s="3"/>
      <c r="M80" s="3"/>
      <c r="N80" s="3"/>
    </row>
    <row r="81" spans="1:14" x14ac:dyDescent="0.2">
      <c r="A81" s="3"/>
      <c r="B81" s="3"/>
      <c r="C81" s="3"/>
      <c r="D81" s="3"/>
      <c r="E81" s="3"/>
      <c r="F81" s="3"/>
      <c r="G81" s="3"/>
      <c r="H81" s="3"/>
      <c r="I81" s="3"/>
      <c r="J81" s="3"/>
      <c r="K81" s="3"/>
      <c r="L81" s="3"/>
      <c r="M81" s="3"/>
      <c r="N81" s="3"/>
    </row>
    <row r="82" spans="1:14" x14ac:dyDescent="0.2">
      <c r="A82" s="3"/>
      <c r="B82" s="3"/>
      <c r="C82" s="3"/>
      <c r="D82" s="3"/>
      <c r="E82" s="3"/>
      <c r="F82" s="3"/>
      <c r="G82" s="3"/>
      <c r="H82" s="3"/>
      <c r="I82" s="3"/>
      <c r="J82" s="3"/>
      <c r="K82" s="3"/>
      <c r="L82" s="3"/>
      <c r="M82" s="3"/>
      <c r="N82" s="3"/>
    </row>
    <row r="83" spans="1:14" x14ac:dyDescent="0.2">
      <c r="A83" s="3"/>
      <c r="B83" s="3"/>
      <c r="C83" s="3"/>
      <c r="D83" s="3"/>
      <c r="E83" s="3"/>
      <c r="F83" s="3"/>
      <c r="G83" s="3"/>
      <c r="H83" s="3"/>
      <c r="I83" s="3"/>
      <c r="J83" s="3"/>
      <c r="K83" s="3"/>
      <c r="L83" s="3"/>
      <c r="M83" s="3"/>
      <c r="N83" s="3"/>
    </row>
    <row r="84" spans="1:14" x14ac:dyDescent="0.2">
      <c r="A84" s="3"/>
      <c r="B84" s="3"/>
      <c r="C84" s="3"/>
      <c r="D84" s="3"/>
      <c r="E84" s="3"/>
      <c r="F84" s="3"/>
      <c r="G84" s="3"/>
      <c r="H84" s="3"/>
      <c r="I84" s="3"/>
      <c r="J84" s="3"/>
      <c r="K84" s="3"/>
      <c r="L84" s="3"/>
      <c r="M84" s="3"/>
      <c r="N84" s="3"/>
    </row>
    <row r="85" spans="1:14" x14ac:dyDescent="0.2">
      <c r="A85" s="3"/>
      <c r="B85" s="3"/>
      <c r="C85" s="3"/>
      <c r="D85" s="3"/>
      <c r="E85" s="3"/>
      <c r="F85" s="3"/>
      <c r="G85" s="3"/>
      <c r="H85" s="3"/>
      <c r="I85" s="3"/>
      <c r="J85" s="3"/>
      <c r="K85" s="3"/>
      <c r="L85" s="3"/>
      <c r="M85" s="3"/>
      <c r="N85" s="3"/>
    </row>
    <row r="86" spans="1:14" x14ac:dyDescent="0.2">
      <c r="A86" s="3"/>
      <c r="B86" s="3"/>
      <c r="C86" s="3"/>
      <c r="D86" s="3"/>
      <c r="E86" s="3"/>
      <c r="F86" s="3"/>
      <c r="G86" s="3"/>
      <c r="H86" s="3"/>
      <c r="I86" s="3"/>
      <c r="J86" s="3"/>
      <c r="K86" s="3"/>
      <c r="L86" s="3"/>
      <c r="M86" s="3"/>
      <c r="N86" s="3"/>
    </row>
    <row r="87" spans="1:14" x14ac:dyDescent="0.2">
      <c r="A87" s="3"/>
      <c r="B87" s="3"/>
      <c r="C87" s="3"/>
      <c r="D87" s="3"/>
      <c r="E87" s="3"/>
      <c r="F87" s="3"/>
      <c r="G87" s="3"/>
      <c r="H87" s="3"/>
      <c r="I87" s="3"/>
      <c r="J87" s="3"/>
      <c r="K87" s="3"/>
      <c r="L87" s="3"/>
      <c r="M87" s="3"/>
      <c r="N87" s="3"/>
    </row>
    <row r="88" spans="1:14" x14ac:dyDescent="0.2">
      <c r="A88" s="3"/>
      <c r="B88" s="3"/>
      <c r="C88" s="3"/>
      <c r="D88" s="3"/>
      <c r="E88" s="3"/>
      <c r="F88" s="3"/>
      <c r="G88" s="3"/>
      <c r="H88" s="3"/>
      <c r="I88" s="3"/>
      <c r="J88" s="3"/>
      <c r="K88" s="3"/>
      <c r="L88" s="3"/>
      <c r="M88" s="3"/>
      <c r="N88" s="3"/>
    </row>
    <row r="89" spans="1:14" x14ac:dyDescent="0.2">
      <c r="A89" s="3"/>
      <c r="B89" s="3"/>
      <c r="C89" s="3"/>
      <c r="D89" s="3"/>
      <c r="E89" s="3"/>
      <c r="F89" s="3"/>
      <c r="G89" s="3"/>
      <c r="H89" s="3"/>
      <c r="I89" s="3"/>
      <c r="J89" s="3"/>
      <c r="K89" s="3"/>
      <c r="L89" s="3"/>
      <c r="M89" s="3"/>
      <c r="N89" s="3"/>
    </row>
    <row r="90" spans="1:14" x14ac:dyDescent="0.2">
      <c r="A90" s="3"/>
      <c r="B90" s="3"/>
      <c r="C90" s="3"/>
      <c r="D90" s="3"/>
      <c r="E90" s="3"/>
      <c r="F90" s="3"/>
      <c r="G90" s="3"/>
      <c r="H90" s="3"/>
      <c r="I90" s="3"/>
      <c r="J90" s="3"/>
      <c r="K90" s="3"/>
      <c r="L90" s="3"/>
      <c r="M90" s="3"/>
      <c r="N90" s="3"/>
    </row>
    <row r="91" spans="1:14" x14ac:dyDescent="0.2">
      <c r="A91" s="3"/>
      <c r="B91" s="3"/>
      <c r="C91" s="3"/>
      <c r="D91" s="3"/>
      <c r="E91" s="3"/>
      <c r="F91" s="3"/>
      <c r="G91" s="3"/>
      <c r="H91" s="3"/>
      <c r="I91" s="3"/>
      <c r="J91" s="3"/>
      <c r="K91" s="3"/>
      <c r="L91" s="3"/>
      <c r="M91" s="3"/>
      <c r="N91" s="3"/>
    </row>
    <row r="92" spans="1:14" x14ac:dyDescent="0.2">
      <c r="A92" s="3"/>
      <c r="B92" s="3"/>
      <c r="C92" s="3"/>
      <c r="D92" s="3"/>
      <c r="E92" s="3"/>
      <c r="F92" s="3"/>
      <c r="G92" s="3"/>
      <c r="H92" s="3"/>
      <c r="I92" s="3"/>
      <c r="J92" s="3"/>
      <c r="K92" s="3"/>
      <c r="L92" s="3"/>
      <c r="M92" s="3"/>
      <c r="N92" s="3"/>
    </row>
    <row r="93" spans="1:14" x14ac:dyDescent="0.2">
      <c r="A93" s="3"/>
      <c r="B93" s="3"/>
      <c r="C93" s="3"/>
      <c r="D93" s="3"/>
      <c r="E93" s="3"/>
      <c r="F93" s="3"/>
      <c r="G93" s="3"/>
      <c r="H93" s="3"/>
      <c r="I93" s="3"/>
      <c r="J93" s="3"/>
      <c r="K93" s="3"/>
      <c r="L93" s="3"/>
      <c r="M93" s="3"/>
      <c r="N93" s="3"/>
    </row>
    <row r="94" spans="1:14" x14ac:dyDescent="0.2">
      <c r="A94" s="3"/>
      <c r="B94" s="3"/>
      <c r="C94" s="3"/>
      <c r="D94" s="3"/>
      <c r="E94" s="3"/>
      <c r="F94" s="3"/>
      <c r="G94" s="3"/>
      <c r="H94" s="3"/>
      <c r="I94" s="3"/>
      <c r="J94" s="3"/>
      <c r="K94" s="3"/>
      <c r="L94" s="3"/>
      <c r="M94" s="3"/>
      <c r="N94" s="3"/>
    </row>
    <row r="95" spans="1:14" x14ac:dyDescent="0.2">
      <c r="A95" s="3"/>
      <c r="B95" s="3"/>
      <c r="C95" s="3"/>
      <c r="D95" s="3"/>
      <c r="E95" s="3"/>
      <c r="F95" s="3"/>
      <c r="G95" s="3"/>
      <c r="H95" s="3"/>
      <c r="I95" s="3"/>
      <c r="J95" s="3"/>
      <c r="K95" s="3"/>
      <c r="L95" s="3"/>
      <c r="M95" s="3"/>
      <c r="N95" s="3"/>
    </row>
  </sheetData>
  <mergeCells count="14">
    <mergeCell ref="E9:J9"/>
    <mergeCell ref="N9:N10"/>
    <mergeCell ref="A9:A10"/>
    <mergeCell ref="B9:B10"/>
    <mergeCell ref="C9:C10"/>
    <mergeCell ref="D9:D10"/>
    <mergeCell ref="M9:M10"/>
    <mergeCell ref="K9:K10"/>
    <mergeCell ref="B1:N1"/>
    <mergeCell ref="B2:N2"/>
    <mergeCell ref="A3:N3"/>
    <mergeCell ref="A4:N4"/>
    <mergeCell ref="A5:N5"/>
    <mergeCell ref="A6:N6"/>
  </mergeCells>
  <phoneticPr fontId="3" type="noConversion"/>
  <printOptions horizontalCentered="1"/>
  <pageMargins left="1.0236220472440944" right="0.23622047244094491" top="0.6692913385826772" bottom="0.35433070866141736" header="0.39370078740157483" footer="0.51181102362204722"/>
  <pageSetup paperSize="5" scale="90" firstPageNumber="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zoomScaleNormal="100" workbookViewId="0">
      <selection activeCell="D31" sqref="D31"/>
    </sheetView>
  </sheetViews>
  <sheetFormatPr baseColWidth="10" defaultRowHeight="12.75" x14ac:dyDescent="0.2"/>
  <cols>
    <col min="1" max="1" width="6.42578125" style="7" customWidth="1"/>
    <col min="2" max="2" width="42" style="7" customWidth="1"/>
    <col min="3" max="3" width="27.5703125" style="52" customWidth="1"/>
    <col min="4" max="4" width="24.85546875" style="52" customWidth="1"/>
    <col min="5" max="6" width="18.28515625" style="7" customWidth="1"/>
    <col min="7" max="16384" width="11.42578125" style="24"/>
  </cols>
  <sheetData>
    <row r="1" spans="1:15" ht="19.5" x14ac:dyDescent="0.2">
      <c r="A1" s="116" t="s">
        <v>0</v>
      </c>
      <c r="B1" s="116"/>
      <c r="C1" s="116"/>
      <c r="D1" s="116"/>
      <c r="E1" s="116"/>
      <c r="F1" s="116"/>
    </row>
    <row r="2" spans="1:15" ht="19.5" x14ac:dyDescent="0.2">
      <c r="A2" s="117" t="s">
        <v>1</v>
      </c>
      <c r="B2" s="117"/>
      <c r="C2" s="117"/>
      <c r="D2" s="117"/>
      <c r="E2" s="117"/>
      <c r="F2" s="117"/>
    </row>
    <row r="3" spans="1:15" ht="15" x14ac:dyDescent="0.2">
      <c r="A3" s="118" t="s">
        <v>15</v>
      </c>
      <c r="B3" s="118"/>
      <c r="C3" s="118"/>
      <c r="D3" s="118"/>
      <c r="E3" s="118"/>
      <c r="F3" s="118"/>
    </row>
    <row r="4" spans="1:15" x14ac:dyDescent="0.2">
      <c r="A4" s="25"/>
      <c r="B4" s="119" t="s">
        <v>12</v>
      </c>
      <c r="C4" s="119"/>
      <c r="D4" s="119"/>
      <c r="E4" s="119"/>
      <c r="F4" s="119"/>
    </row>
    <row r="5" spans="1:15" x14ac:dyDescent="0.2">
      <c r="A5" s="25"/>
      <c r="B5" s="119" t="s">
        <v>24</v>
      </c>
      <c r="C5" s="119"/>
      <c r="D5" s="119"/>
      <c r="E5" s="119"/>
      <c r="F5" s="119"/>
    </row>
    <row r="6" spans="1:15" x14ac:dyDescent="0.2">
      <c r="A6" s="120">
        <f>'RENGLON 011'!A6:Q6</f>
        <v>42825</v>
      </c>
      <c r="B6" s="120"/>
      <c r="C6" s="120"/>
      <c r="D6" s="120"/>
      <c r="E6" s="120"/>
      <c r="F6" s="120"/>
      <c r="G6" s="38"/>
      <c r="H6" s="38"/>
      <c r="I6" s="38"/>
      <c r="J6" s="38"/>
      <c r="K6" s="38"/>
      <c r="L6" s="38"/>
      <c r="M6" s="38"/>
      <c r="N6" s="38"/>
      <c r="O6" s="38"/>
    </row>
    <row r="7" spans="1:15" x14ac:dyDescent="0.2">
      <c r="A7" s="29"/>
      <c r="B7" s="29"/>
      <c r="C7" s="29"/>
      <c r="D7" s="29"/>
      <c r="E7" s="29"/>
      <c r="F7" s="29"/>
    </row>
    <row r="8" spans="1:15" x14ac:dyDescent="0.2">
      <c r="A8" s="29"/>
      <c r="B8" s="29"/>
      <c r="C8" s="29"/>
      <c r="D8" s="29"/>
      <c r="E8" s="29"/>
      <c r="F8" s="29"/>
    </row>
    <row r="9" spans="1:15" x14ac:dyDescent="0.2">
      <c r="A9" s="123" t="s">
        <v>3</v>
      </c>
      <c r="B9" s="123" t="s">
        <v>783</v>
      </c>
      <c r="C9" s="123" t="s">
        <v>19</v>
      </c>
      <c r="D9" s="123" t="s">
        <v>87</v>
      </c>
      <c r="E9" s="123" t="s">
        <v>25</v>
      </c>
      <c r="F9" s="123" t="s">
        <v>791</v>
      </c>
    </row>
    <row r="10" spans="1:15" x14ac:dyDescent="0.2">
      <c r="A10" s="123"/>
      <c r="B10" s="123"/>
      <c r="C10" s="123"/>
      <c r="D10" s="123"/>
      <c r="E10" s="123"/>
      <c r="F10" s="123"/>
    </row>
    <row r="11" spans="1:15" ht="35.1" customHeight="1" x14ac:dyDescent="0.2">
      <c r="A11" s="50">
        <v>1</v>
      </c>
      <c r="B11" s="45" t="s">
        <v>753</v>
      </c>
      <c r="C11" s="51" t="s">
        <v>243</v>
      </c>
      <c r="D11" s="47"/>
      <c r="E11" s="46">
        <v>9875</v>
      </c>
      <c r="F11" s="92"/>
    </row>
    <row r="12" spans="1:15" ht="35.1" customHeight="1" x14ac:dyDescent="0.2">
      <c r="A12" s="40">
        <v>2</v>
      </c>
      <c r="B12" s="19" t="s">
        <v>286</v>
      </c>
      <c r="C12" s="41" t="s">
        <v>243</v>
      </c>
      <c r="D12" s="48"/>
      <c r="E12" s="43">
        <v>4500</v>
      </c>
      <c r="F12" s="93"/>
    </row>
    <row r="13" spans="1:15" ht="35.1" customHeight="1" x14ac:dyDescent="0.2">
      <c r="A13" s="40">
        <v>3</v>
      </c>
      <c r="B13" s="19" t="s">
        <v>255</v>
      </c>
      <c r="C13" s="41" t="s">
        <v>243</v>
      </c>
      <c r="D13" s="48"/>
      <c r="E13" s="43">
        <v>4500</v>
      </c>
      <c r="F13" s="93"/>
    </row>
    <row r="14" spans="1:15" ht="35.1" customHeight="1" x14ac:dyDescent="0.2">
      <c r="A14" s="40">
        <v>4</v>
      </c>
      <c r="B14" s="19" t="s">
        <v>248</v>
      </c>
      <c r="C14" s="41" t="s">
        <v>114</v>
      </c>
      <c r="D14" s="48"/>
      <c r="E14" s="43">
        <v>12000</v>
      </c>
      <c r="F14" s="93"/>
    </row>
    <row r="15" spans="1:15" ht="35.1" customHeight="1" x14ac:dyDescent="0.2">
      <c r="A15" s="40">
        <v>5</v>
      </c>
      <c r="B15" s="19" t="s">
        <v>369</v>
      </c>
      <c r="C15" s="41" t="s">
        <v>243</v>
      </c>
      <c r="D15" s="48"/>
      <c r="E15" s="43">
        <v>4500</v>
      </c>
      <c r="F15" s="93"/>
    </row>
    <row r="16" spans="1:15" ht="35.1" customHeight="1" x14ac:dyDescent="0.2">
      <c r="A16" s="40">
        <v>6</v>
      </c>
      <c r="B16" s="19" t="s">
        <v>403</v>
      </c>
      <c r="C16" s="41" t="s">
        <v>243</v>
      </c>
      <c r="D16" s="48"/>
      <c r="E16" s="43">
        <v>5235</v>
      </c>
      <c r="F16" s="93"/>
    </row>
    <row r="17" spans="1:6" ht="35.1" customHeight="1" x14ac:dyDescent="0.2">
      <c r="A17" s="40">
        <v>7</v>
      </c>
      <c r="B17" s="19" t="s">
        <v>307</v>
      </c>
      <c r="C17" s="41" t="s">
        <v>243</v>
      </c>
      <c r="D17" s="48"/>
      <c r="E17" s="43">
        <v>7000</v>
      </c>
      <c r="F17" s="93"/>
    </row>
    <row r="18" spans="1:6" ht="35.1" customHeight="1" x14ac:dyDescent="0.2">
      <c r="A18" s="40">
        <v>8</v>
      </c>
      <c r="B18" s="19" t="s">
        <v>250</v>
      </c>
      <c r="C18" s="41" t="s">
        <v>243</v>
      </c>
      <c r="D18" s="48"/>
      <c r="E18" s="43">
        <v>6000</v>
      </c>
      <c r="F18" s="93"/>
    </row>
    <row r="19" spans="1:6" ht="35.1" customHeight="1" x14ac:dyDescent="0.2">
      <c r="A19" s="40">
        <v>9</v>
      </c>
      <c r="B19" s="19" t="s">
        <v>46</v>
      </c>
      <c r="C19" s="41" t="s">
        <v>243</v>
      </c>
      <c r="D19" s="48"/>
      <c r="E19" s="43">
        <v>7500</v>
      </c>
      <c r="F19" s="93"/>
    </row>
    <row r="20" spans="1:6" ht="35.1" customHeight="1" x14ac:dyDescent="0.2">
      <c r="A20" s="40">
        <v>10</v>
      </c>
      <c r="B20" s="19" t="s">
        <v>268</v>
      </c>
      <c r="C20" s="41" t="s">
        <v>114</v>
      </c>
      <c r="D20" s="48"/>
      <c r="E20" s="43">
        <v>10000</v>
      </c>
      <c r="F20" s="93"/>
    </row>
    <row r="21" spans="1:6" ht="35.1" customHeight="1" x14ac:dyDescent="0.2">
      <c r="A21" s="40">
        <v>11</v>
      </c>
      <c r="B21" s="19" t="s">
        <v>415</v>
      </c>
      <c r="C21" s="41" t="s">
        <v>114</v>
      </c>
      <c r="D21" s="48"/>
      <c r="E21" s="43">
        <v>12000</v>
      </c>
      <c r="F21" s="93"/>
    </row>
    <row r="22" spans="1:6" ht="35.1" customHeight="1" x14ac:dyDescent="0.2">
      <c r="A22" s="40">
        <v>12</v>
      </c>
      <c r="B22" s="19" t="s">
        <v>406</v>
      </c>
      <c r="C22" s="41" t="s">
        <v>243</v>
      </c>
      <c r="D22" s="48"/>
      <c r="E22" s="43">
        <v>7329</v>
      </c>
      <c r="F22" s="93"/>
    </row>
    <row r="23" spans="1:6" ht="35.1" customHeight="1" x14ac:dyDescent="0.2">
      <c r="A23" s="40">
        <v>13</v>
      </c>
      <c r="B23" s="19" t="s">
        <v>761</v>
      </c>
      <c r="C23" s="41" t="s">
        <v>243</v>
      </c>
      <c r="D23" s="48"/>
      <c r="E23" s="43">
        <v>3500</v>
      </c>
      <c r="F23" s="93"/>
    </row>
    <row r="24" spans="1:6" ht="35.1" customHeight="1" x14ac:dyDescent="0.2">
      <c r="A24" s="40">
        <v>14</v>
      </c>
      <c r="B24" s="19" t="s">
        <v>247</v>
      </c>
      <c r="C24" s="41" t="s">
        <v>243</v>
      </c>
      <c r="D24" s="48"/>
      <c r="E24" s="43">
        <v>7000</v>
      </c>
      <c r="F24" s="93"/>
    </row>
    <row r="25" spans="1:6" ht="35.1" customHeight="1" x14ac:dyDescent="0.2">
      <c r="A25" s="40">
        <v>15</v>
      </c>
      <c r="B25" s="19" t="s">
        <v>778</v>
      </c>
      <c r="C25" s="41" t="s">
        <v>243</v>
      </c>
      <c r="D25" s="49"/>
      <c r="E25" s="43">
        <v>4000</v>
      </c>
      <c r="F25" s="94"/>
    </row>
    <row r="26" spans="1:6" ht="35.1" customHeight="1" x14ac:dyDescent="0.2">
      <c r="A26" s="40">
        <v>16</v>
      </c>
      <c r="B26" s="19" t="s">
        <v>190</v>
      </c>
      <c r="C26" s="41" t="s">
        <v>243</v>
      </c>
      <c r="D26" s="48"/>
      <c r="E26" s="43">
        <v>4000</v>
      </c>
      <c r="F26" s="93"/>
    </row>
    <row r="27" spans="1:6" ht="35.1" customHeight="1" x14ac:dyDescent="0.2">
      <c r="A27" s="40">
        <v>17</v>
      </c>
      <c r="B27" s="19" t="s">
        <v>191</v>
      </c>
      <c r="C27" s="41" t="s">
        <v>243</v>
      </c>
      <c r="D27" s="48"/>
      <c r="E27" s="43">
        <v>10000</v>
      </c>
      <c r="F27" s="93"/>
    </row>
    <row r="28" spans="1:6" ht="35.1" customHeight="1" x14ac:dyDescent="0.2">
      <c r="A28" s="40">
        <v>18</v>
      </c>
      <c r="B28" s="19" t="s">
        <v>257</v>
      </c>
      <c r="C28" s="41" t="s">
        <v>114</v>
      </c>
      <c r="D28" s="48"/>
      <c r="E28" s="43">
        <v>9000</v>
      </c>
      <c r="F28" s="93"/>
    </row>
    <row r="29" spans="1:6" ht="35.1" customHeight="1" x14ac:dyDescent="0.2">
      <c r="A29" s="40">
        <v>19</v>
      </c>
      <c r="B29" s="19" t="s">
        <v>380</v>
      </c>
      <c r="C29" s="41" t="s">
        <v>243</v>
      </c>
      <c r="D29" s="48"/>
      <c r="E29" s="43">
        <v>4500</v>
      </c>
      <c r="F29" s="93">
        <v>1540</v>
      </c>
    </row>
    <row r="30" spans="1:6" ht="35.1" customHeight="1" x14ac:dyDescent="0.2">
      <c r="A30" s="40">
        <v>20</v>
      </c>
      <c r="B30" s="19" t="s">
        <v>82</v>
      </c>
      <c r="C30" s="41" t="s">
        <v>243</v>
      </c>
      <c r="D30" s="48"/>
      <c r="E30" s="43">
        <v>4500</v>
      </c>
      <c r="F30" s="93"/>
    </row>
    <row r="31" spans="1:6" ht="35.1" customHeight="1" x14ac:dyDescent="0.2">
      <c r="A31" s="40">
        <v>21</v>
      </c>
      <c r="B31" s="19" t="s">
        <v>331</v>
      </c>
      <c r="C31" s="41" t="s">
        <v>243</v>
      </c>
      <c r="D31" s="48"/>
      <c r="E31" s="43">
        <v>7000</v>
      </c>
      <c r="F31" s="93"/>
    </row>
    <row r="32" spans="1:6" ht="35.1" customHeight="1" x14ac:dyDescent="0.2">
      <c r="A32" s="40">
        <v>22</v>
      </c>
      <c r="B32" s="19" t="s">
        <v>287</v>
      </c>
      <c r="C32" s="41" t="s">
        <v>243</v>
      </c>
      <c r="D32" s="48"/>
      <c r="E32" s="43">
        <v>5000</v>
      </c>
      <c r="F32" s="93"/>
    </row>
    <row r="33" spans="1:6" ht="35.1" customHeight="1" x14ac:dyDescent="0.2">
      <c r="A33" s="40">
        <v>23</v>
      </c>
      <c r="B33" s="44" t="s">
        <v>409</v>
      </c>
      <c r="C33" s="41" t="s">
        <v>243</v>
      </c>
      <c r="D33" s="48"/>
      <c r="E33" s="43">
        <v>6528</v>
      </c>
      <c r="F33" s="93"/>
    </row>
    <row r="34" spans="1:6" ht="35.1" customHeight="1" x14ac:dyDescent="0.2">
      <c r="A34" s="40">
        <v>24</v>
      </c>
      <c r="B34" s="19" t="s">
        <v>762</v>
      </c>
      <c r="C34" s="41" t="s">
        <v>114</v>
      </c>
      <c r="D34" s="48"/>
      <c r="E34" s="43">
        <v>6000</v>
      </c>
      <c r="F34" s="93"/>
    </row>
    <row r="35" spans="1:6" ht="35.1" customHeight="1" x14ac:dyDescent="0.2">
      <c r="A35" s="40">
        <v>25</v>
      </c>
      <c r="B35" s="19" t="s">
        <v>222</v>
      </c>
      <c r="C35" s="41" t="s">
        <v>243</v>
      </c>
      <c r="D35" s="48"/>
      <c r="E35" s="43">
        <v>8500</v>
      </c>
      <c r="F35" s="93"/>
    </row>
    <row r="36" spans="1:6" ht="35.1" customHeight="1" x14ac:dyDescent="0.2">
      <c r="A36" s="40">
        <v>26</v>
      </c>
      <c r="B36" s="19" t="s">
        <v>382</v>
      </c>
      <c r="C36" s="41" t="s">
        <v>243</v>
      </c>
      <c r="D36" s="48"/>
      <c r="E36" s="43">
        <v>4500</v>
      </c>
      <c r="F36" s="93"/>
    </row>
    <row r="37" spans="1:6" ht="35.1" customHeight="1" x14ac:dyDescent="0.2">
      <c r="A37" s="40">
        <v>27</v>
      </c>
      <c r="B37" s="19" t="s">
        <v>315</v>
      </c>
      <c r="C37" s="41" t="s">
        <v>243</v>
      </c>
      <c r="D37" s="48"/>
      <c r="E37" s="43">
        <v>7500</v>
      </c>
      <c r="F37" s="93"/>
    </row>
    <row r="38" spans="1:6" ht="35.1" customHeight="1" x14ac:dyDescent="0.2">
      <c r="A38" s="40">
        <v>28</v>
      </c>
      <c r="B38" s="19" t="s">
        <v>131</v>
      </c>
      <c r="C38" s="41" t="s">
        <v>243</v>
      </c>
      <c r="D38" s="48"/>
      <c r="E38" s="43">
        <v>8000</v>
      </c>
      <c r="F38" s="93"/>
    </row>
    <row r="39" spans="1:6" ht="35.1" customHeight="1" x14ac:dyDescent="0.2">
      <c r="A39" s="40">
        <v>29</v>
      </c>
      <c r="B39" s="19" t="s">
        <v>276</v>
      </c>
      <c r="C39" s="41" t="s">
        <v>243</v>
      </c>
      <c r="D39" s="48"/>
      <c r="E39" s="43">
        <v>7500</v>
      </c>
      <c r="F39" s="93"/>
    </row>
    <row r="40" spans="1:6" ht="35.1" customHeight="1" x14ac:dyDescent="0.2">
      <c r="A40" s="40">
        <v>30</v>
      </c>
      <c r="B40" s="19" t="s">
        <v>384</v>
      </c>
      <c r="C40" s="41" t="s">
        <v>243</v>
      </c>
      <c r="D40" s="48"/>
      <c r="E40" s="43">
        <v>15000</v>
      </c>
      <c r="F40" s="93"/>
    </row>
    <row r="41" spans="1:6" ht="35.1" customHeight="1" x14ac:dyDescent="0.2">
      <c r="A41" s="40">
        <v>31</v>
      </c>
      <c r="B41" s="19" t="s">
        <v>283</v>
      </c>
      <c r="C41" s="41" t="s">
        <v>243</v>
      </c>
      <c r="D41" s="48"/>
      <c r="E41" s="43">
        <v>4000</v>
      </c>
      <c r="F41" s="93"/>
    </row>
    <row r="42" spans="1:6" ht="35.1" customHeight="1" x14ac:dyDescent="0.2">
      <c r="A42" s="40">
        <v>32</v>
      </c>
      <c r="B42" s="19" t="s">
        <v>223</v>
      </c>
      <c r="C42" s="41" t="s">
        <v>243</v>
      </c>
      <c r="D42" s="48"/>
      <c r="E42" s="43">
        <v>7000</v>
      </c>
      <c r="F42" s="93"/>
    </row>
    <row r="43" spans="1:6" ht="35.1" customHeight="1" x14ac:dyDescent="0.2">
      <c r="A43" s="40">
        <v>33</v>
      </c>
      <c r="B43" s="19" t="s">
        <v>756</v>
      </c>
      <c r="C43" s="41" t="s">
        <v>114</v>
      </c>
      <c r="D43" s="48"/>
      <c r="E43" s="43">
        <v>6000</v>
      </c>
      <c r="F43" s="93"/>
    </row>
    <row r="44" spans="1:6" ht="35.1" customHeight="1" x14ac:dyDescent="0.2">
      <c r="A44" s="40">
        <v>34</v>
      </c>
      <c r="B44" s="19" t="s">
        <v>391</v>
      </c>
      <c r="C44" s="41" t="s">
        <v>243</v>
      </c>
      <c r="D44" s="48"/>
      <c r="E44" s="43">
        <v>7000</v>
      </c>
      <c r="F44" s="93"/>
    </row>
    <row r="45" spans="1:6" ht="35.1" customHeight="1" x14ac:dyDescent="0.2">
      <c r="A45" s="40">
        <v>35</v>
      </c>
      <c r="B45" s="19" t="s">
        <v>346</v>
      </c>
      <c r="C45" s="41" t="s">
        <v>243</v>
      </c>
      <c r="D45" s="48"/>
      <c r="E45" s="43">
        <v>4500</v>
      </c>
      <c r="F45" s="93"/>
    </row>
    <row r="46" spans="1:6" ht="35.1" customHeight="1" x14ac:dyDescent="0.2">
      <c r="A46" s="40">
        <v>36</v>
      </c>
      <c r="B46" s="19" t="s">
        <v>284</v>
      </c>
      <c r="C46" s="41" t="s">
        <v>243</v>
      </c>
      <c r="D46" s="48"/>
      <c r="E46" s="43">
        <v>7000</v>
      </c>
      <c r="F46" s="93"/>
    </row>
    <row r="47" spans="1:6" ht="35.1" customHeight="1" x14ac:dyDescent="0.2">
      <c r="A47" s="40">
        <v>37</v>
      </c>
      <c r="B47" s="19" t="s">
        <v>763</v>
      </c>
      <c r="C47" s="41" t="s">
        <v>114</v>
      </c>
      <c r="D47" s="48"/>
      <c r="E47" s="43">
        <v>10000</v>
      </c>
      <c r="F47" s="93"/>
    </row>
    <row r="48" spans="1:6" ht="35.1" customHeight="1" x14ac:dyDescent="0.2">
      <c r="A48" s="40">
        <v>38</v>
      </c>
      <c r="B48" s="19" t="s">
        <v>242</v>
      </c>
      <c r="C48" s="41" t="s">
        <v>243</v>
      </c>
      <c r="D48" s="48"/>
      <c r="E48" s="43">
        <v>12000</v>
      </c>
      <c r="F48" s="93"/>
    </row>
    <row r="49" spans="1:6" ht="35.1" customHeight="1" x14ac:dyDescent="0.2">
      <c r="A49" s="40">
        <v>39</v>
      </c>
      <c r="B49" s="19" t="s">
        <v>359</v>
      </c>
      <c r="C49" s="41" t="s">
        <v>243</v>
      </c>
      <c r="D49" s="48"/>
      <c r="E49" s="43">
        <v>4500</v>
      </c>
      <c r="F49" s="93">
        <f>686+450</f>
        <v>1136</v>
      </c>
    </row>
    <row r="50" spans="1:6" ht="35.1" customHeight="1" x14ac:dyDescent="0.2">
      <c r="A50" s="40">
        <v>40</v>
      </c>
      <c r="B50" s="44" t="s">
        <v>345</v>
      </c>
      <c r="C50" s="41" t="s">
        <v>243</v>
      </c>
      <c r="D50" s="48"/>
      <c r="E50" s="43">
        <v>6500</v>
      </c>
      <c r="F50" s="93">
        <v>686</v>
      </c>
    </row>
    <row r="51" spans="1:6" ht="35.1" customHeight="1" x14ac:dyDescent="0.2">
      <c r="A51" s="40">
        <v>41</v>
      </c>
      <c r="B51" s="44" t="s">
        <v>407</v>
      </c>
      <c r="C51" s="41" t="s">
        <v>114</v>
      </c>
      <c r="D51" s="48"/>
      <c r="E51" s="43">
        <v>14657</v>
      </c>
      <c r="F51" s="93"/>
    </row>
    <row r="52" spans="1:6" ht="35.1" customHeight="1" x14ac:dyDescent="0.2">
      <c r="A52" s="40">
        <v>42</v>
      </c>
      <c r="B52" s="19" t="s">
        <v>281</v>
      </c>
      <c r="C52" s="41" t="s">
        <v>114</v>
      </c>
      <c r="D52" s="48"/>
      <c r="E52" s="43">
        <v>11000</v>
      </c>
      <c r="F52" s="93"/>
    </row>
    <row r="53" spans="1:6" ht="35.1" customHeight="1" x14ac:dyDescent="0.2">
      <c r="A53" s="40">
        <v>43</v>
      </c>
      <c r="B53" s="19" t="s">
        <v>246</v>
      </c>
      <c r="C53" s="41" t="s">
        <v>243</v>
      </c>
      <c r="D53" s="48"/>
      <c r="E53" s="43">
        <v>10000</v>
      </c>
      <c r="F53" s="93"/>
    </row>
    <row r="54" spans="1:6" ht="35.1" customHeight="1" x14ac:dyDescent="0.2">
      <c r="A54" s="40">
        <v>44</v>
      </c>
      <c r="B54" s="19" t="s">
        <v>343</v>
      </c>
      <c r="C54" s="41" t="s">
        <v>243</v>
      </c>
      <c r="D54" s="48"/>
      <c r="E54" s="43">
        <v>10000</v>
      </c>
      <c r="F54" s="93"/>
    </row>
    <row r="55" spans="1:6" ht="35.1" customHeight="1" x14ac:dyDescent="0.2">
      <c r="A55" s="40">
        <v>45</v>
      </c>
      <c r="B55" s="19" t="s">
        <v>125</v>
      </c>
      <c r="C55" s="41" t="s">
        <v>243</v>
      </c>
      <c r="D55" s="48"/>
      <c r="E55" s="43">
        <v>5000</v>
      </c>
      <c r="F55" s="93"/>
    </row>
    <row r="56" spans="1:6" ht="35.1" customHeight="1" x14ac:dyDescent="0.2">
      <c r="A56" s="40">
        <v>46</v>
      </c>
      <c r="B56" s="19" t="s">
        <v>265</v>
      </c>
      <c r="C56" s="41" t="s">
        <v>243</v>
      </c>
      <c r="D56" s="48"/>
      <c r="E56" s="43">
        <v>7500</v>
      </c>
      <c r="F56" s="93"/>
    </row>
    <row r="57" spans="1:6" ht="35.1" customHeight="1" x14ac:dyDescent="0.2">
      <c r="A57" s="40">
        <v>47</v>
      </c>
      <c r="B57" s="19" t="s">
        <v>279</v>
      </c>
      <c r="C57" s="41" t="s">
        <v>114</v>
      </c>
      <c r="D57" s="48"/>
      <c r="E57" s="43">
        <v>9000</v>
      </c>
      <c r="F57" s="93"/>
    </row>
    <row r="58" spans="1:6" ht="35.1" customHeight="1" x14ac:dyDescent="0.2">
      <c r="A58" s="40">
        <v>48</v>
      </c>
      <c r="B58" s="19" t="s">
        <v>362</v>
      </c>
      <c r="C58" s="41" t="s">
        <v>243</v>
      </c>
      <c r="D58" s="48"/>
      <c r="E58" s="43">
        <v>4500</v>
      </c>
      <c r="F58" s="93">
        <v>1540</v>
      </c>
    </row>
    <row r="59" spans="1:6" ht="35.1" customHeight="1" x14ac:dyDescent="0.2">
      <c r="A59" s="40">
        <v>49</v>
      </c>
      <c r="B59" s="19" t="s">
        <v>47</v>
      </c>
      <c r="C59" s="41" t="s">
        <v>243</v>
      </c>
      <c r="D59" s="48"/>
      <c r="E59" s="43">
        <v>8000</v>
      </c>
      <c r="F59" s="93"/>
    </row>
    <row r="60" spans="1:6" ht="35.1" customHeight="1" x14ac:dyDescent="0.2">
      <c r="A60" s="40">
        <v>50</v>
      </c>
      <c r="B60" s="19" t="s">
        <v>781</v>
      </c>
      <c r="C60" s="41" t="s">
        <v>243</v>
      </c>
      <c r="D60" s="49"/>
      <c r="E60" s="43">
        <v>5000</v>
      </c>
      <c r="F60" s="94"/>
    </row>
    <row r="61" spans="1:6" ht="35.1" customHeight="1" x14ac:dyDescent="0.2">
      <c r="A61" s="40">
        <v>51</v>
      </c>
      <c r="B61" s="19" t="s">
        <v>272</v>
      </c>
      <c r="C61" s="41" t="s">
        <v>243</v>
      </c>
      <c r="D61" s="48"/>
      <c r="E61" s="43">
        <v>7500</v>
      </c>
      <c r="F61" s="93"/>
    </row>
    <row r="62" spans="1:6" ht="35.1" customHeight="1" x14ac:dyDescent="0.2">
      <c r="A62" s="40">
        <v>52</v>
      </c>
      <c r="B62" s="19" t="s">
        <v>329</v>
      </c>
      <c r="C62" s="41" t="s">
        <v>243</v>
      </c>
      <c r="D62" s="48"/>
      <c r="E62" s="43">
        <v>5500</v>
      </c>
      <c r="F62" s="93"/>
    </row>
    <row r="63" spans="1:6" ht="35.1" customHeight="1" x14ac:dyDescent="0.2">
      <c r="A63" s="40">
        <v>53</v>
      </c>
      <c r="B63" s="19" t="s">
        <v>261</v>
      </c>
      <c r="C63" s="41" t="s">
        <v>114</v>
      </c>
      <c r="D63" s="48"/>
      <c r="E63" s="43">
        <v>7500</v>
      </c>
      <c r="F63" s="93"/>
    </row>
    <row r="64" spans="1:6" ht="35.1" customHeight="1" x14ac:dyDescent="0.2">
      <c r="A64" s="40">
        <v>54</v>
      </c>
      <c r="B64" s="19" t="s">
        <v>752</v>
      </c>
      <c r="C64" s="41" t="s">
        <v>114</v>
      </c>
      <c r="D64" s="48"/>
      <c r="E64" s="43">
        <v>7000</v>
      </c>
      <c r="F64" s="93"/>
    </row>
    <row r="65" spans="1:6" ht="35.1" customHeight="1" x14ac:dyDescent="0.2">
      <c r="A65" s="40">
        <v>55</v>
      </c>
      <c r="B65" s="19" t="s">
        <v>285</v>
      </c>
      <c r="C65" s="41" t="s">
        <v>243</v>
      </c>
      <c r="D65" s="48"/>
      <c r="E65" s="43">
        <v>7500</v>
      </c>
      <c r="F65" s="93"/>
    </row>
    <row r="66" spans="1:6" ht="35.1" customHeight="1" x14ac:dyDescent="0.2">
      <c r="A66" s="40">
        <v>56</v>
      </c>
      <c r="B66" s="19" t="s">
        <v>109</v>
      </c>
      <c r="C66" s="41" t="s">
        <v>243</v>
      </c>
      <c r="D66" s="48"/>
      <c r="E66" s="43">
        <v>5000</v>
      </c>
      <c r="F66" s="93"/>
    </row>
    <row r="67" spans="1:6" ht="35.1" customHeight="1" x14ac:dyDescent="0.2">
      <c r="A67" s="40">
        <v>57</v>
      </c>
      <c r="B67" s="19" t="s">
        <v>412</v>
      </c>
      <c r="C67" s="41" t="s">
        <v>114</v>
      </c>
      <c r="D67" s="48"/>
      <c r="E67" s="43">
        <v>8704</v>
      </c>
      <c r="F67" s="93"/>
    </row>
    <row r="68" spans="1:6" ht="35.1" customHeight="1" x14ac:dyDescent="0.2">
      <c r="A68" s="40">
        <v>58</v>
      </c>
      <c r="B68" s="19" t="s">
        <v>393</v>
      </c>
      <c r="C68" s="41" t="s">
        <v>114</v>
      </c>
      <c r="D68" s="48"/>
      <c r="E68" s="43">
        <v>10000</v>
      </c>
      <c r="F68" s="93"/>
    </row>
    <row r="69" spans="1:6" ht="35.1" customHeight="1" x14ac:dyDescent="0.2">
      <c r="A69" s="40">
        <v>59</v>
      </c>
      <c r="B69" s="19" t="s">
        <v>356</v>
      </c>
      <c r="C69" s="41" t="s">
        <v>243</v>
      </c>
      <c r="D69" s="48"/>
      <c r="E69" s="43">
        <v>4500</v>
      </c>
      <c r="F69" s="93"/>
    </row>
    <row r="70" spans="1:6" ht="35.1" customHeight="1" x14ac:dyDescent="0.2">
      <c r="A70" s="40">
        <v>60</v>
      </c>
      <c r="B70" s="19" t="s">
        <v>405</v>
      </c>
      <c r="C70" s="41" t="s">
        <v>243</v>
      </c>
      <c r="D70" s="48"/>
      <c r="E70" s="43">
        <v>12563</v>
      </c>
      <c r="F70" s="93"/>
    </row>
    <row r="71" spans="1:6" ht="35.1" customHeight="1" x14ac:dyDescent="0.2">
      <c r="A71" s="40">
        <v>61</v>
      </c>
      <c r="B71" s="19" t="s">
        <v>387</v>
      </c>
      <c r="C71" s="41" t="s">
        <v>243</v>
      </c>
      <c r="D71" s="48"/>
      <c r="E71" s="43">
        <v>15000</v>
      </c>
      <c r="F71" s="93"/>
    </row>
    <row r="72" spans="1:6" ht="35.1" customHeight="1" x14ac:dyDescent="0.2">
      <c r="A72" s="40">
        <v>62</v>
      </c>
      <c r="B72" s="19" t="s">
        <v>347</v>
      </c>
      <c r="C72" s="41" t="s">
        <v>243</v>
      </c>
      <c r="D72" s="48"/>
      <c r="E72" s="43">
        <v>4500</v>
      </c>
      <c r="F72" s="93"/>
    </row>
    <row r="73" spans="1:6" ht="35.1" customHeight="1" x14ac:dyDescent="0.2">
      <c r="A73" s="40">
        <v>63</v>
      </c>
      <c r="B73" s="19" t="s">
        <v>749</v>
      </c>
      <c r="C73" s="41" t="s">
        <v>243</v>
      </c>
      <c r="D73" s="48"/>
      <c r="E73" s="43">
        <v>4000</v>
      </c>
      <c r="F73" s="93"/>
    </row>
    <row r="74" spans="1:6" ht="35.1" customHeight="1" x14ac:dyDescent="0.2">
      <c r="A74" s="40">
        <v>64</v>
      </c>
      <c r="B74" s="19" t="s">
        <v>759</v>
      </c>
      <c r="C74" s="41" t="s">
        <v>243</v>
      </c>
      <c r="D74" s="48"/>
      <c r="E74" s="43">
        <v>15000</v>
      </c>
      <c r="F74" s="93"/>
    </row>
    <row r="75" spans="1:6" ht="35.1" customHeight="1" x14ac:dyDescent="0.2">
      <c r="A75" s="40">
        <v>65</v>
      </c>
      <c r="B75" s="19" t="s">
        <v>262</v>
      </c>
      <c r="C75" s="41" t="s">
        <v>114</v>
      </c>
      <c r="D75" s="48"/>
      <c r="E75" s="43">
        <v>6000</v>
      </c>
      <c r="F75" s="93"/>
    </row>
    <row r="76" spans="1:6" ht="35.1" customHeight="1" x14ac:dyDescent="0.2">
      <c r="A76" s="40">
        <v>66</v>
      </c>
      <c r="B76" s="19" t="s">
        <v>408</v>
      </c>
      <c r="C76" s="41" t="s">
        <v>243</v>
      </c>
      <c r="D76" s="48"/>
      <c r="E76" s="43">
        <v>7288</v>
      </c>
      <c r="F76" s="93"/>
    </row>
    <row r="77" spans="1:6" ht="35.1" customHeight="1" x14ac:dyDescent="0.2">
      <c r="A77" s="40">
        <v>67</v>
      </c>
      <c r="B77" s="19" t="s">
        <v>337</v>
      </c>
      <c r="C77" s="41" t="s">
        <v>243</v>
      </c>
      <c r="D77" s="48"/>
      <c r="E77" s="43">
        <v>4000</v>
      </c>
      <c r="F77" s="93"/>
    </row>
    <row r="78" spans="1:6" ht="35.1" customHeight="1" x14ac:dyDescent="0.2">
      <c r="A78" s="40">
        <v>68</v>
      </c>
      <c r="B78" s="19" t="s">
        <v>204</v>
      </c>
      <c r="C78" s="41" t="s">
        <v>114</v>
      </c>
      <c r="D78" s="48"/>
      <c r="E78" s="43">
        <v>7500</v>
      </c>
      <c r="F78" s="93"/>
    </row>
    <row r="79" spans="1:6" ht="35.1" customHeight="1" x14ac:dyDescent="0.2">
      <c r="A79" s="40">
        <v>69</v>
      </c>
      <c r="B79" s="19" t="s">
        <v>757</v>
      </c>
      <c r="C79" s="41" t="s">
        <v>114</v>
      </c>
      <c r="D79" s="48"/>
      <c r="E79" s="43">
        <v>15000</v>
      </c>
      <c r="F79" s="93"/>
    </row>
    <row r="80" spans="1:6" ht="35.1" customHeight="1" x14ac:dyDescent="0.2">
      <c r="A80" s="40">
        <v>70</v>
      </c>
      <c r="B80" s="19" t="s">
        <v>59</v>
      </c>
      <c r="C80" s="41" t="s">
        <v>243</v>
      </c>
      <c r="D80" s="48"/>
      <c r="E80" s="43">
        <v>4500</v>
      </c>
      <c r="F80" s="93"/>
    </row>
    <row r="81" spans="1:6" ht="35.1" customHeight="1" x14ac:dyDescent="0.2">
      <c r="A81" s="40">
        <v>71</v>
      </c>
      <c r="B81" s="19" t="s">
        <v>128</v>
      </c>
      <c r="C81" s="41" t="s">
        <v>114</v>
      </c>
      <c r="D81" s="48"/>
      <c r="E81" s="43">
        <v>7000</v>
      </c>
      <c r="F81" s="93"/>
    </row>
    <row r="82" spans="1:6" ht="35.1" customHeight="1" x14ac:dyDescent="0.2">
      <c r="A82" s="40">
        <v>72</v>
      </c>
      <c r="B82" s="19" t="s">
        <v>373</v>
      </c>
      <c r="C82" s="41" t="s">
        <v>243</v>
      </c>
      <c r="D82" s="48"/>
      <c r="E82" s="43">
        <v>5000</v>
      </c>
      <c r="F82" s="93"/>
    </row>
    <row r="83" spans="1:6" ht="35.1" customHeight="1" x14ac:dyDescent="0.2">
      <c r="A83" s="40">
        <v>73</v>
      </c>
      <c r="B83" s="19" t="s">
        <v>349</v>
      </c>
      <c r="C83" s="41" t="s">
        <v>243</v>
      </c>
      <c r="D83" s="48"/>
      <c r="E83" s="43">
        <v>4500</v>
      </c>
      <c r="F83" s="93">
        <v>686</v>
      </c>
    </row>
    <row r="84" spans="1:6" ht="35.1" customHeight="1" x14ac:dyDescent="0.2">
      <c r="A84" s="40">
        <v>74</v>
      </c>
      <c r="B84" s="19" t="s">
        <v>361</v>
      </c>
      <c r="C84" s="41" t="s">
        <v>243</v>
      </c>
      <c r="D84" s="48"/>
      <c r="E84" s="43">
        <v>4500</v>
      </c>
      <c r="F84" s="93"/>
    </row>
    <row r="85" spans="1:6" ht="35.1" customHeight="1" x14ac:dyDescent="0.2">
      <c r="A85" s="40">
        <v>75</v>
      </c>
      <c r="B85" s="19" t="s">
        <v>326</v>
      </c>
      <c r="C85" s="41" t="s">
        <v>114</v>
      </c>
      <c r="D85" s="48"/>
      <c r="E85" s="43">
        <v>10000</v>
      </c>
      <c r="F85" s="93"/>
    </row>
    <row r="86" spans="1:6" ht="35.1" customHeight="1" x14ac:dyDescent="0.2">
      <c r="A86" s="40">
        <v>76</v>
      </c>
      <c r="B86" s="19" t="s">
        <v>367</v>
      </c>
      <c r="C86" s="41" t="s">
        <v>243</v>
      </c>
      <c r="D86" s="48"/>
      <c r="E86" s="43">
        <v>4000</v>
      </c>
      <c r="F86" s="93"/>
    </row>
    <row r="87" spans="1:6" ht="35.1" customHeight="1" x14ac:dyDescent="0.2">
      <c r="A87" s="40">
        <v>77</v>
      </c>
      <c r="B87" s="19" t="s">
        <v>350</v>
      </c>
      <c r="C87" s="41" t="s">
        <v>114</v>
      </c>
      <c r="D87" s="48"/>
      <c r="E87" s="43">
        <v>8000</v>
      </c>
      <c r="F87" s="93"/>
    </row>
    <row r="88" spans="1:6" ht="35.1" customHeight="1" x14ac:dyDescent="0.2">
      <c r="A88" s="40">
        <v>78</v>
      </c>
      <c r="B88" s="19" t="s">
        <v>388</v>
      </c>
      <c r="C88" s="41" t="s">
        <v>243</v>
      </c>
      <c r="D88" s="48"/>
      <c r="E88" s="43">
        <v>8000</v>
      </c>
      <c r="F88" s="93"/>
    </row>
    <row r="89" spans="1:6" ht="35.1" customHeight="1" x14ac:dyDescent="0.2">
      <c r="A89" s="40">
        <v>79</v>
      </c>
      <c r="B89" s="19" t="s">
        <v>289</v>
      </c>
      <c r="C89" s="41" t="s">
        <v>243</v>
      </c>
      <c r="D89" s="48"/>
      <c r="E89" s="43">
        <v>6000</v>
      </c>
      <c r="F89" s="93"/>
    </row>
    <row r="90" spans="1:6" ht="35.1" customHeight="1" x14ac:dyDescent="0.2">
      <c r="A90" s="40">
        <v>80</v>
      </c>
      <c r="B90" s="19" t="s">
        <v>339</v>
      </c>
      <c r="C90" s="41" t="s">
        <v>243</v>
      </c>
      <c r="D90" s="48"/>
      <c r="E90" s="43">
        <v>7500</v>
      </c>
      <c r="F90" s="93">
        <v>686</v>
      </c>
    </row>
    <row r="91" spans="1:6" ht="35.1" customHeight="1" x14ac:dyDescent="0.2">
      <c r="A91" s="40">
        <v>81</v>
      </c>
      <c r="B91" s="19" t="s">
        <v>60</v>
      </c>
      <c r="C91" s="41" t="s">
        <v>243</v>
      </c>
      <c r="D91" s="48"/>
      <c r="E91" s="43">
        <v>6500</v>
      </c>
      <c r="F91" s="93"/>
    </row>
    <row r="92" spans="1:6" ht="35.1" customHeight="1" x14ac:dyDescent="0.2">
      <c r="A92" s="40">
        <v>82</v>
      </c>
      <c r="B92" s="19" t="s">
        <v>56</v>
      </c>
      <c r="C92" s="41" t="s">
        <v>243</v>
      </c>
      <c r="D92" s="48"/>
      <c r="E92" s="43">
        <v>4500</v>
      </c>
      <c r="F92" s="93"/>
    </row>
    <row r="93" spans="1:6" ht="35.1" customHeight="1" x14ac:dyDescent="0.2">
      <c r="A93" s="40">
        <v>83</v>
      </c>
      <c r="B93" s="19" t="s">
        <v>354</v>
      </c>
      <c r="C93" s="41" t="s">
        <v>243</v>
      </c>
      <c r="D93" s="48"/>
      <c r="E93" s="43">
        <v>4500</v>
      </c>
      <c r="F93" s="93">
        <v>2400</v>
      </c>
    </row>
    <row r="94" spans="1:6" ht="35.1" customHeight="1" x14ac:dyDescent="0.2">
      <c r="A94" s="40">
        <v>84</v>
      </c>
      <c r="B94" s="19" t="s">
        <v>364</v>
      </c>
      <c r="C94" s="41" t="s">
        <v>243</v>
      </c>
      <c r="D94" s="48"/>
      <c r="E94" s="43">
        <v>4500</v>
      </c>
      <c r="F94" s="93"/>
    </row>
    <row r="95" spans="1:6" ht="35.1" customHeight="1" x14ac:dyDescent="0.2">
      <c r="A95" s="40">
        <v>85</v>
      </c>
      <c r="B95" s="19" t="s">
        <v>263</v>
      </c>
      <c r="C95" s="41" t="s">
        <v>243</v>
      </c>
      <c r="D95" s="48"/>
      <c r="E95" s="43">
        <v>7500</v>
      </c>
      <c r="F95" s="93"/>
    </row>
    <row r="96" spans="1:6" ht="35.1" customHeight="1" x14ac:dyDescent="0.2">
      <c r="A96" s="40">
        <v>86</v>
      </c>
      <c r="B96" s="19" t="s">
        <v>45</v>
      </c>
      <c r="C96" s="41" t="s">
        <v>114</v>
      </c>
      <c r="D96" s="48"/>
      <c r="E96" s="43">
        <v>10000</v>
      </c>
      <c r="F96" s="93"/>
    </row>
    <row r="97" spans="1:6" ht="35.1" customHeight="1" x14ac:dyDescent="0.2">
      <c r="A97" s="40">
        <v>87</v>
      </c>
      <c r="B97" s="19" t="s">
        <v>241</v>
      </c>
      <c r="C97" s="41" t="s">
        <v>114</v>
      </c>
      <c r="D97" s="48"/>
      <c r="E97" s="43">
        <v>12000</v>
      </c>
      <c r="F97" s="93"/>
    </row>
    <row r="98" spans="1:6" ht="35.1" customHeight="1" x14ac:dyDescent="0.2">
      <c r="A98" s="40">
        <v>88</v>
      </c>
      <c r="B98" s="19" t="s">
        <v>120</v>
      </c>
      <c r="C98" s="41" t="s">
        <v>243</v>
      </c>
      <c r="D98" s="48"/>
      <c r="E98" s="43">
        <v>5000</v>
      </c>
      <c r="F98" s="93"/>
    </row>
    <row r="99" spans="1:6" ht="35.1" customHeight="1" x14ac:dyDescent="0.2">
      <c r="A99" s="40">
        <v>89</v>
      </c>
      <c r="B99" s="19" t="s">
        <v>258</v>
      </c>
      <c r="C99" s="41" t="s">
        <v>243</v>
      </c>
      <c r="D99" s="48"/>
      <c r="E99" s="43">
        <v>7500</v>
      </c>
      <c r="F99" s="93"/>
    </row>
    <row r="100" spans="1:6" ht="35.1" customHeight="1" x14ac:dyDescent="0.2">
      <c r="A100" s="40">
        <v>90</v>
      </c>
      <c r="B100" s="19" t="s">
        <v>371</v>
      </c>
      <c r="C100" s="41" t="s">
        <v>243</v>
      </c>
      <c r="D100" s="48"/>
      <c r="E100" s="43">
        <v>4500</v>
      </c>
      <c r="F100" s="93"/>
    </row>
    <row r="101" spans="1:6" ht="35.1" customHeight="1" x14ac:dyDescent="0.2">
      <c r="A101" s="40">
        <v>91</v>
      </c>
      <c r="B101" s="19" t="s">
        <v>305</v>
      </c>
      <c r="C101" s="41" t="s">
        <v>243</v>
      </c>
      <c r="D101" s="48"/>
      <c r="E101" s="43">
        <v>7500</v>
      </c>
      <c r="F101" s="93"/>
    </row>
    <row r="102" spans="1:6" ht="35.1" customHeight="1" x14ac:dyDescent="0.2">
      <c r="A102" s="40">
        <v>92</v>
      </c>
      <c r="B102" s="44" t="s">
        <v>344</v>
      </c>
      <c r="C102" s="41" t="s">
        <v>243</v>
      </c>
      <c r="D102" s="48"/>
      <c r="E102" s="43">
        <v>7500</v>
      </c>
      <c r="F102" s="93"/>
    </row>
    <row r="103" spans="1:6" ht="35.1" customHeight="1" x14ac:dyDescent="0.2">
      <c r="A103" s="40">
        <v>93</v>
      </c>
      <c r="B103" s="19" t="s">
        <v>49</v>
      </c>
      <c r="C103" s="41" t="s">
        <v>243</v>
      </c>
      <c r="D103" s="48"/>
      <c r="E103" s="43">
        <v>9000</v>
      </c>
      <c r="F103" s="93"/>
    </row>
    <row r="104" spans="1:6" ht="35.1" customHeight="1" x14ac:dyDescent="0.2">
      <c r="A104" s="40">
        <v>94</v>
      </c>
      <c r="B104" s="19" t="s">
        <v>251</v>
      </c>
      <c r="C104" s="41" t="s">
        <v>114</v>
      </c>
      <c r="D104" s="48"/>
      <c r="E104" s="43">
        <v>12000</v>
      </c>
      <c r="F104" s="93"/>
    </row>
    <row r="105" spans="1:6" ht="35.1" customHeight="1" x14ac:dyDescent="0.2">
      <c r="A105" s="40">
        <v>95</v>
      </c>
      <c r="B105" s="19" t="s">
        <v>57</v>
      </c>
      <c r="C105" s="41" t="s">
        <v>243</v>
      </c>
      <c r="D105" s="48"/>
      <c r="E105" s="43">
        <v>4500</v>
      </c>
      <c r="F105" s="93">
        <v>2400</v>
      </c>
    </row>
    <row r="106" spans="1:6" ht="35.1" customHeight="1" x14ac:dyDescent="0.2">
      <c r="A106" s="40">
        <v>96</v>
      </c>
      <c r="B106" s="19" t="s">
        <v>51</v>
      </c>
      <c r="C106" s="41" t="s">
        <v>114</v>
      </c>
      <c r="D106" s="48"/>
      <c r="E106" s="43">
        <v>10000</v>
      </c>
      <c r="F106" s="93"/>
    </row>
    <row r="107" spans="1:6" ht="35.1" customHeight="1" x14ac:dyDescent="0.2">
      <c r="A107" s="40">
        <v>97</v>
      </c>
      <c r="B107" s="19" t="s">
        <v>317</v>
      </c>
      <c r="C107" s="41" t="s">
        <v>243</v>
      </c>
      <c r="D107" s="48"/>
      <c r="E107" s="43">
        <v>7000</v>
      </c>
      <c r="F107" s="93"/>
    </row>
    <row r="108" spans="1:6" ht="35.1" customHeight="1" x14ac:dyDescent="0.2">
      <c r="A108" s="40">
        <v>98</v>
      </c>
      <c r="B108" s="19" t="s">
        <v>742</v>
      </c>
      <c r="C108" s="41" t="s">
        <v>243</v>
      </c>
      <c r="D108" s="48"/>
      <c r="E108" s="43">
        <v>4000</v>
      </c>
      <c r="F108" s="93"/>
    </row>
    <row r="109" spans="1:6" ht="35.1" customHeight="1" x14ac:dyDescent="0.2">
      <c r="A109" s="40">
        <v>99</v>
      </c>
      <c r="B109" s="19" t="s">
        <v>741</v>
      </c>
      <c r="C109" s="41" t="s">
        <v>243</v>
      </c>
      <c r="D109" s="48"/>
      <c r="E109" s="43">
        <v>7000</v>
      </c>
      <c r="F109" s="93"/>
    </row>
    <row r="110" spans="1:6" ht="35.1" customHeight="1" x14ac:dyDescent="0.2">
      <c r="A110" s="40">
        <v>100</v>
      </c>
      <c r="B110" s="19" t="s">
        <v>245</v>
      </c>
      <c r="C110" s="41" t="s">
        <v>243</v>
      </c>
      <c r="D110" s="48"/>
      <c r="E110" s="43">
        <v>12000</v>
      </c>
      <c r="F110" s="93"/>
    </row>
    <row r="111" spans="1:6" ht="35.1" customHeight="1" x14ac:dyDescent="0.2">
      <c r="A111" s="40">
        <v>101</v>
      </c>
      <c r="B111" s="19" t="s">
        <v>249</v>
      </c>
      <c r="C111" s="41" t="s">
        <v>243</v>
      </c>
      <c r="D111" s="48"/>
      <c r="E111" s="43">
        <v>5000</v>
      </c>
      <c r="F111" s="93"/>
    </row>
    <row r="112" spans="1:6" ht="35.1" customHeight="1" x14ac:dyDescent="0.2">
      <c r="A112" s="40">
        <v>102</v>
      </c>
      <c r="B112" s="19" t="s">
        <v>153</v>
      </c>
      <c r="C112" s="41" t="s">
        <v>114</v>
      </c>
      <c r="D112" s="48"/>
      <c r="E112" s="43">
        <v>6000</v>
      </c>
      <c r="F112" s="93"/>
    </row>
    <row r="113" spans="1:6" ht="35.1" customHeight="1" x14ac:dyDescent="0.2">
      <c r="A113" s="40">
        <v>103</v>
      </c>
      <c r="B113" s="19" t="s">
        <v>52</v>
      </c>
      <c r="C113" s="41" t="s">
        <v>243</v>
      </c>
      <c r="D113" s="48"/>
      <c r="E113" s="43">
        <v>8000</v>
      </c>
      <c r="F113" s="93"/>
    </row>
    <row r="114" spans="1:6" ht="35.1" customHeight="1" x14ac:dyDescent="0.2">
      <c r="A114" s="40">
        <v>104</v>
      </c>
      <c r="B114" s="19" t="s">
        <v>215</v>
      </c>
      <c r="C114" s="41" t="s">
        <v>114</v>
      </c>
      <c r="D114" s="48"/>
      <c r="E114" s="43">
        <v>10000</v>
      </c>
      <c r="F114" s="93"/>
    </row>
    <row r="115" spans="1:6" ht="35.1" customHeight="1" x14ac:dyDescent="0.2">
      <c r="A115" s="40">
        <v>105</v>
      </c>
      <c r="B115" s="19" t="s">
        <v>115</v>
      </c>
      <c r="C115" s="41" t="s">
        <v>243</v>
      </c>
      <c r="D115" s="48"/>
      <c r="E115" s="43">
        <v>6000</v>
      </c>
      <c r="F115" s="93"/>
    </row>
    <row r="116" spans="1:6" ht="35.1" customHeight="1" x14ac:dyDescent="0.2">
      <c r="A116" s="40">
        <v>106</v>
      </c>
      <c r="B116" s="19" t="s">
        <v>270</v>
      </c>
      <c r="C116" s="41" t="s">
        <v>243</v>
      </c>
      <c r="D116" s="48"/>
      <c r="E116" s="43">
        <v>8000</v>
      </c>
      <c r="F116" s="93"/>
    </row>
    <row r="117" spans="1:6" ht="35.1" customHeight="1" x14ac:dyDescent="0.2">
      <c r="A117" s="40">
        <v>107</v>
      </c>
      <c r="B117" s="19" t="s">
        <v>205</v>
      </c>
      <c r="C117" s="41" t="s">
        <v>243</v>
      </c>
      <c r="D117" s="48"/>
      <c r="E117" s="43">
        <v>6000</v>
      </c>
      <c r="F117" s="93"/>
    </row>
    <row r="118" spans="1:6" ht="35.1" customHeight="1" x14ac:dyDescent="0.2">
      <c r="A118" s="40">
        <v>108</v>
      </c>
      <c r="B118" s="19" t="s">
        <v>260</v>
      </c>
      <c r="C118" s="41" t="s">
        <v>243</v>
      </c>
      <c r="D118" s="48"/>
      <c r="E118" s="43">
        <v>4500</v>
      </c>
      <c r="F118" s="93"/>
    </row>
    <row r="119" spans="1:6" ht="35.1" customHeight="1" x14ac:dyDescent="0.2">
      <c r="A119" s="40">
        <v>109</v>
      </c>
      <c r="B119" s="19" t="s">
        <v>197</v>
      </c>
      <c r="C119" s="41" t="s">
        <v>243</v>
      </c>
      <c r="D119" s="48"/>
      <c r="E119" s="43">
        <v>4000</v>
      </c>
      <c r="F119" s="93"/>
    </row>
    <row r="120" spans="1:6" ht="35.1" customHeight="1" x14ac:dyDescent="0.2">
      <c r="A120" s="40">
        <v>110</v>
      </c>
      <c r="B120" s="19" t="s">
        <v>53</v>
      </c>
      <c r="C120" s="41" t="s">
        <v>243</v>
      </c>
      <c r="D120" s="48"/>
      <c r="E120" s="43">
        <v>7000</v>
      </c>
      <c r="F120" s="93"/>
    </row>
    <row r="121" spans="1:6" ht="35.1" customHeight="1" x14ac:dyDescent="0.2">
      <c r="A121" s="40">
        <v>111</v>
      </c>
      <c r="B121" s="19" t="s">
        <v>308</v>
      </c>
      <c r="C121" s="41" t="s">
        <v>243</v>
      </c>
      <c r="D121" s="48"/>
      <c r="E121" s="43">
        <v>8000</v>
      </c>
      <c r="F121" s="93"/>
    </row>
    <row r="122" spans="1:6" ht="35.1" customHeight="1" x14ac:dyDescent="0.2">
      <c r="A122" s="40">
        <v>112</v>
      </c>
      <c r="B122" s="19" t="s">
        <v>269</v>
      </c>
      <c r="C122" s="41" t="s">
        <v>243</v>
      </c>
      <c r="D122" s="48"/>
      <c r="E122" s="43">
        <v>7000</v>
      </c>
      <c r="F122" s="93"/>
    </row>
    <row r="123" spans="1:6" ht="35.1" customHeight="1" x14ac:dyDescent="0.2">
      <c r="A123" s="40">
        <v>113</v>
      </c>
      <c r="B123" s="19" t="s">
        <v>760</v>
      </c>
      <c r="C123" s="41" t="s">
        <v>243</v>
      </c>
      <c r="D123" s="48"/>
      <c r="E123" s="43">
        <v>4500</v>
      </c>
      <c r="F123" s="93"/>
    </row>
    <row r="124" spans="1:6" ht="35.1" customHeight="1" x14ac:dyDescent="0.2">
      <c r="A124" s="40">
        <v>114</v>
      </c>
      <c r="B124" s="19" t="s">
        <v>411</v>
      </c>
      <c r="C124" s="41" t="s">
        <v>114</v>
      </c>
      <c r="D124" s="48"/>
      <c r="E124" s="43">
        <v>10880</v>
      </c>
      <c r="F124" s="93"/>
    </row>
    <row r="125" spans="1:6" ht="35.1" customHeight="1" x14ac:dyDescent="0.2">
      <c r="A125" s="40">
        <v>115</v>
      </c>
      <c r="B125" s="19" t="s">
        <v>288</v>
      </c>
      <c r="C125" s="41" t="s">
        <v>243</v>
      </c>
      <c r="D125" s="48"/>
      <c r="E125" s="43">
        <v>4500</v>
      </c>
      <c r="F125" s="93"/>
    </row>
    <row r="126" spans="1:6" ht="35.1" customHeight="1" x14ac:dyDescent="0.2">
      <c r="A126" s="40">
        <v>116</v>
      </c>
      <c r="B126" s="19" t="s">
        <v>333</v>
      </c>
      <c r="C126" s="41" t="s">
        <v>243</v>
      </c>
      <c r="D126" s="48"/>
      <c r="E126" s="43">
        <v>7000</v>
      </c>
      <c r="F126" s="93"/>
    </row>
    <row r="127" spans="1:6" ht="35.1" customHeight="1" x14ac:dyDescent="0.2">
      <c r="A127" s="40">
        <v>117</v>
      </c>
      <c r="B127" s="19" t="s">
        <v>58</v>
      </c>
      <c r="C127" s="41" t="s">
        <v>243</v>
      </c>
      <c r="D127" s="48"/>
      <c r="E127" s="43">
        <v>6500</v>
      </c>
      <c r="F127" s="93">
        <v>154</v>
      </c>
    </row>
    <row r="128" spans="1:6" ht="35.1" customHeight="1" x14ac:dyDescent="0.2">
      <c r="A128" s="40">
        <v>118</v>
      </c>
      <c r="B128" s="19" t="s">
        <v>745</v>
      </c>
      <c r="C128" s="41" t="s">
        <v>114</v>
      </c>
      <c r="D128" s="48"/>
      <c r="E128" s="43">
        <v>10000</v>
      </c>
      <c r="F128" s="93"/>
    </row>
    <row r="129" spans="1:6" ht="35.1" customHeight="1" x14ac:dyDescent="0.2">
      <c r="A129" s="40">
        <v>119</v>
      </c>
      <c r="B129" s="19" t="s">
        <v>738</v>
      </c>
      <c r="C129" s="41" t="s">
        <v>243</v>
      </c>
      <c r="D129" s="48"/>
      <c r="E129" s="43">
        <v>7185</v>
      </c>
      <c r="F129" s="93"/>
    </row>
    <row r="130" spans="1:6" ht="35.1" customHeight="1" x14ac:dyDescent="0.2">
      <c r="A130" s="40">
        <v>120</v>
      </c>
      <c r="B130" s="19" t="s">
        <v>278</v>
      </c>
      <c r="C130" s="41" t="s">
        <v>243</v>
      </c>
      <c r="D130" s="48"/>
      <c r="E130" s="43">
        <v>6000</v>
      </c>
      <c r="F130" s="93"/>
    </row>
    <row r="131" spans="1:6" ht="35.1" customHeight="1" x14ac:dyDescent="0.2">
      <c r="A131" s="40">
        <v>121</v>
      </c>
      <c r="B131" s="19" t="s">
        <v>758</v>
      </c>
      <c r="C131" s="41" t="s">
        <v>243</v>
      </c>
      <c r="D131" s="48"/>
      <c r="E131" s="43">
        <v>5000</v>
      </c>
      <c r="F131" s="93"/>
    </row>
    <row r="132" spans="1:6" ht="35.1" customHeight="1" x14ac:dyDescent="0.2">
      <c r="A132" s="40">
        <v>122</v>
      </c>
      <c r="B132" s="19" t="s">
        <v>313</v>
      </c>
      <c r="C132" s="41" t="s">
        <v>114</v>
      </c>
      <c r="D132" s="48"/>
      <c r="E132" s="43">
        <v>10000</v>
      </c>
      <c r="F132" s="93"/>
    </row>
    <row r="133" spans="1:6" ht="35.1" customHeight="1" x14ac:dyDescent="0.2">
      <c r="A133" s="40">
        <v>123</v>
      </c>
      <c r="B133" s="19" t="s">
        <v>267</v>
      </c>
      <c r="C133" s="41" t="s">
        <v>243</v>
      </c>
      <c r="D133" s="48"/>
      <c r="E133" s="43">
        <v>7500</v>
      </c>
      <c r="F133" s="93"/>
    </row>
    <row r="134" spans="1:6" ht="35.1" customHeight="1" x14ac:dyDescent="0.2">
      <c r="A134" s="40">
        <v>124</v>
      </c>
      <c r="B134" s="19" t="s">
        <v>402</v>
      </c>
      <c r="C134" s="41" t="s">
        <v>243</v>
      </c>
      <c r="D134" s="48"/>
      <c r="E134" s="43">
        <v>7329</v>
      </c>
      <c r="F134" s="93"/>
    </row>
    <row r="135" spans="1:6" ht="35.1" customHeight="1" x14ac:dyDescent="0.2">
      <c r="A135" s="40">
        <v>125</v>
      </c>
      <c r="B135" s="19" t="s">
        <v>216</v>
      </c>
      <c r="C135" s="41" t="s">
        <v>243</v>
      </c>
      <c r="D135" s="48"/>
      <c r="E135" s="43">
        <v>7000</v>
      </c>
      <c r="F135" s="93"/>
    </row>
    <row r="136" spans="1:6" ht="35.1" customHeight="1" x14ac:dyDescent="0.2">
      <c r="A136" s="40">
        <v>126</v>
      </c>
      <c r="B136" s="19" t="s">
        <v>747</v>
      </c>
      <c r="C136" s="41" t="s">
        <v>114</v>
      </c>
      <c r="D136" s="48"/>
      <c r="E136" s="43">
        <v>10000</v>
      </c>
      <c r="F136" s="93"/>
    </row>
    <row r="137" spans="1:6" ht="35.1" customHeight="1" x14ac:dyDescent="0.2">
      <c r="A137" s="40">
        <v>127</v>
      </c>
      <c r="B137" s="19" t="s">
        <v>54</v>
      </c>
      <c r="C137" s="41" t="s">
        <v>243</v>
      </c>
      <c r="D137" s="48"/>
      <c r="E137" s="43">
        <v>7000</v>
      </c>
      <c r="F137" s="93"/>
    </row>
    <row r="138" spans="1:6" ht="35.1" customHeight="1" x14ac:dyDescent="0.2">
      <c r="A138" s="40">
        <v>128</v>
      </c>
      <c r="B138" s="19" t="s">
        <v>211</v>
      </c>
      <c r="C138" s="41" t="s">
        <v>243</v>
      </c>
      <c r="D138" s="48"/>
      <c r="E138" s="43">
        <v>5000</v>
      </c>
      <c r="F138" s="93"/>
    </row>
    <row r="139" spans="1:6" ht="35.1" customHeight="1" x14ac:dyDescent="0.2">
      <c r="A139" s="40">
        <v>129</v>
      </c>
      <c r="B139" s="19" t="s">
        <v>186</v>
      </c>
      <c r="C139" s="41" t="s">
        <v>243</v>
      </c>
      <c r="D139" s="48"/>
      <c r="E139" s="43">
        <v>7500</v>
      </c>
      <c r="F139" s="93"/>
    </row>
    <row r="140" spans="1:6" ht="35.1" customHeight="1" x14ac:dyDescent="0.2">
      <c r="A140" s="40">
        <v>130</v>
      </c>
      <c r="B140" s="19" t="s">
        <v>376</v>
      </c>
      <c r="C140" s="41" t="s">
        <v>243</v>
      </c>
      <c r="D140" s="48"/>
      <c r="E140" s="43">
        <v>4500</v>
      </c>
      <c r="F140" s="93"/>
    </row>
    <row r="141" spans="1:6" ht="35.1" customHeight="1" x14ac:dyDescent="0.2">
      <c r="A141" s="40">
        <v>131</v>
      </c>
      <c r="B141" s="19" t="s">
        <v>303</v>
      </c>
      <c r="C141" s="41" t="s">
        <v>243</v>
      </c>
      <c r="D141" s="48"/>
      <c r="E141" s="43">
        <v>8000</v>
      </c>
      <c r="F141" s="93"/>
    </row>
    <row r="142" spans="1:6" ht="35.1" customHeight="1" x14ac:dyDescent="0.2">
      <c r="A142" s="40">
        <v>132</v>
      </c>
      <c r="B142" s="19" t="s">
        <v>739</v>
      </c>
      <c r="C142" s="41" t="s">
        <v>114</v>
      </c>
      <c r="D142" s="48"/>
      <c r="E142" s="43">
        <v>9000</v>
      </c>
      <c r="F142" s="93"/>
    </row>
    <row r="143" spans="1:6" ht="35.1" customHeight="1" x14ac:dyDescent="0.2">
      <c r="A143" s="40">
        <v>133</v>
      </c>
      <c r="B143" s="19" t="s">
        <v>259</v>
      </c>
      <c r="C143" s="41" t="s">
        <v>243</v>
      </c>
      <c r="D143" s="48"/>
      <c r="E143" s="43">
        <v>5500</v>
      </c>
      <c r="F143" s="93"/>
    </row>
    <row r="144" spans="1:6" ht="35.1" customHeight="1" x14ac:dyDescent="0.2">
      <c r="A144" s="40">
        <v>134</v>
      </c>
      <c r="B144" s="19" t="s">
        <v>275</v>
      </c>
      <c r="C144" s="41" t="s">
        <v>243</v>
      </c>
      <c r="D144" s="48"/>
      <c r="E144" s="43">
        <v>4000</v>
      </c>
      <c r="F144" s="93"/>
    </row>
    <row r="145" spans="1:6" ht="35.1" customHeight="1" x14ac:dyDescent="0.2">
      <c r="A145" s="40">
        <v>135</v>
      </c>
      <c r="B145" s="19" t="s">
        <v>192</v>
      </c>
      <c r="C145" s="41" t="s">
        <v>114</v>
      </c>
      <c r="D145" s="48"/>
      <c r="E145" s="43">
        <v>7000</v>
      </c>
      <c r="F145" s="93"/>
    </row>
    <row r="146" spans="1:6" ht="35.1" customHeight="1" x14ac:dyDescent="0.2">
      <c r="A146" s="40">
        <v>136</v>
      </c>
      <c r="B146" s="19" t="s">
        <v>377</v>
      </c>
      <c r="C146" s="41" t="s">
        <v>243</v>
      </c>
      <c r="D146" s="48"/>
      <c r="E146" s="43">
        <v>4500</v>
      </c>
      <c r="F146" s="93"/>
    </row>
    <row r="147" spans="1:6" ht="35.1" customHeight="1" x14ac:dyDescent="0.2">
      <c r="A147" s="40">
        <v>137</v>
      </c>
      <c r="B147" s="19" t="s">
        <v>290</v>
      </c>
      <c r="C147" s="41" t="s">
        <v>243</v>
      </c>
      <c r="D147" s="48"/>
      <c r="E147" s="43">
        <v>4000</v>
      </c>
      <c r="F147" s="93"/>
    </row>
    <row r="148" spans="1:6" ht="35.1" customHeight="1" x14ac:dyDescent="0.2">
      <c r="A148" s="40">
        <v>138</v>
      </c>
      <c r="B148" s="19" t="s">
        <v>398</v>
      </c>
      <c r="C148" s="41" t="s">
        <v>114</v>
      </c>
      <c r="D148" s="48"/>
      <c r="E148" s="43">
        <v>12000</v>
      </c>
      <c r="F148" s="93"/>
    </row>
    <row r="149" spans="1:6" ht="35.1" customHeight="1" x14ac:dyDescent="0.2">
      <c r="A149" s="40">
        <v>139</v>
      </c>
      <c r="B149" s="19" t="s">
        <v>300</v>
      </c>
      <c r="C149" s="41" t="s">
        <v>243</v>
      </c>
      <c r="D149" s="48"/>
      <c r="E149" s="43">
        <v>5000</v>
      </c>
      <c r="F149" s="93"/>
    </row>
    <row r="150" spans="1:6" ht="35.1" customHeight="1" x14ac:dyDescent="0.2">
      <c r="A150" s="40">
        <v>140</v>
      </c>
      <c r="B150" s="19" t="s">
        <v>302</v>
      </c>
      <c r="C150" s="41" t="s">
        <v>114</v>
      </c>
      <c r="D150" s="48"/>
      <c r="E150" s="43">
        <v>7500</v>
      </c>
      <c r="F150" s="93"/>
    </row>
    <row r="151" spans="1:6" ht="35.1" customHeight="1" x14ac:dyDescent="0.2">
      <c r="A151" s="40">
        <v>141</v>
      </c>
      <c r="B151" s="19" t="s">
        <v>298</v>
      </c>
      <c r="C151" s="41" t="s">
        <v>243</v>
      </c>
      <c r="D151" s="48"/>
      <c r="E151" s="43">
        <v>15000</v>
      </c>
      <c r="F151" s="93"/>
    </row>
    <row r="152" spans="1:6" ht="35.1" customHeight="1" x14ac:dyDescent="0.2">
      <c r="A152" s="40">
        <v>142</v>
      </c>
      <c r="B152" s="19" t="s">
        <v>389</v>
      </c>
      <c r="C152" s="41" t="s">
        <v>243</v>
      </c>
      <c r="D152" s="48"/>
      <c r="E152" s="43">
        <v>7000</v>
      </c>
      <c r="F152" s="93"/>
    </row>
    <row r="153" spans="1:6" ht="35.1" customHeight="1" x14ac:dyDescent="0.2">
      <c r="A153" s="40">
        <v>143</v>
      </c>
      <c r="B153" s="19" t="s">
        <v>256</v>
      </c>
      <c r="C153" s="41" t="s">
        <v>114</v>
      </c>
      <c r="D153" s="48"/>
      <c r="E153" s="43">
        <v>10000</v>
      </c>
      <c r="F153" s="93"/>
    </row>
    <row r="154" spans="1:6" ht="35.1" customHeight="1" x14ac:dyDescent="0.2">
      <c r="A154" s="40">
        <v>144</v>
      </c>
      <c r="B154" s="19" t="s">
        <v>206</v>
      </c>
      <c r="C154" s="41" t="s">
        <v>243</v>
      </c>
      <c r="D154" s="48"/>
      <c r="E154" s="43">
        <v>7000</v>
      </c>
      <c r="F154" s="93"/>
    </row>
    <row r="155" spans="1:6" ht="35.1" customHeight="1" x14ac:dyDescent="0.2">
      <c r="A155" s="40">
        <v>145</v>
      </c>
      <c r="B155" s="19" t="s">
        <v>310</v>
      </c>
      <c r="C155" s="41" t="s">
        <v>243</v>
      </c>
      <c r="D155" s="48"/>
      <c r="E155" s="43">
        <v>4500</v>
      </c>
      <c r="F155" s="93"/>
    </row>
    <row r="156" spans="1:6" ht="35.1" customHeight="1" x14ac:dyDescent="0.2">
      <c r="A156" s="40">
        <v>146</v>
      </c>
      <c r="B156" s="19" t="s">
        <v>314</v>
      </c>
      <c r="C156" s="41" t="s">
        <v>114</v>
      </c>
      <c r="D156" s="48"/>
      <c r="E156" s="43">
        <v>15000</v>
      </c>
      <c r="F156" s="93"/>
    </row>
    <row r="157" spans="1:6" ht="35.1" customHeight="1" x14ac:dyDescent="0.2">
      <c r="A157" s="40">
        <v>147</v>
      </c>
      <c r="B157" s="19" t="s">
        <v>253</v>
      </c>
      <c r="C157" s="41" t="s">
        <v>243</v>
      </c>
      <c r="D157" s="48"/>
      <c r="E157" s="43">
        <v>7500</v>
      </c>
      <c r="F157" s="93"/>
    </row>
    <row r="158" spans="1:6" ht="35.1" customHeight="1" x14ac:dyDescent="0.2">
      <c r="A158" s="40">
        <v>148</v>
      </c>
      <c r="B158" s="19" t="s">
        <v>332</v>
      </c>
      <c r="C158" s="41" t="s">
        <v>243</v>
      </c>
      <c r="D158" s="48"/>
      <c r="E158" s="43">
        <v>7000</v>
      </c>
      <c r="F158" s="93"/>
    </row>
    <row r="159" spans="1:6" ht="35.1" customHeight="1" x14ac:dyDescent="0.2">
      <c r="A159" s="40">
        <v>149</v>
      </c>
      <c r="B159" s="19" t="s">
        <v>123</v>
      </c>
      <c r="C159" s="41" t="s">
        <v>243</v>
      </c>
      <c r="D159" s="48"/>
      <c r="E159" s="43">
        <v>7000</v>
      </c>
      <c r="F159" s="93"/>
    </row>
    <row r="160" spans="1:6" ht="35.1" customHeight="1" x14ac:dyDescent="0.2">
      <c r="A160" s="40">
        <v>150</v>
      </c>
      <c r="B160" s="19" t="s">
        <v>357</v>
      </c>
      <c r="C160" s="41" t="s">
        <v>114</v>
      </c>
      <c r="D160" s="48"/>
      <c r="E160" s="43">
        <v>4500</v>
      </c>
      <c r="F160" s="93"/>
    </row>
    <row r="161" spans="1:6" ht="35.1" customHeight="1" x14ac:dyDescent="0.2">
      <c r="A161" s="40">
        <v>151</v>
      </c>
      <c r="B161" s="19" t="s">
        <v>390</v>
      </c>
      <c r="C161" s="41" t="s">
        <v>243</v>
      </c>
      <c r="D161" s="48"/>
      <c r="E161" s="43">
        <v>7000</v>
      </c>
      <c r="F161" s="93"/>
    </row>
    <row r="162" spans="1:6" ht="35.1" customHeight="1" x14ac:dyDescent="0.2">
      <c r="A162" s="40">
        <v>152</v>
      </c>
      <c r="B162" s="19" t="s">
        <v>374</v>
      </c>
      <c r="C162" s="41" t="s">
        <v>243</v>
      </c>
      <c r="D162" s="48"/>
      <c r="E162" s="43">
        <v>6500</v>
      </c>
      <c r="F162" s="93"/>
    </row>
    <row r="163" spans="1:6" ht="35.1" customHeight="1" x14ac:dyDescent="0.2">
      <c r="A163" s="40">
        <v>153</v>
      </c>
      <c r="B163" s="19" t="s">
        <v>740</v>
      </c>
      <c r="C163" s="41" t="s">
        <v>114</v>
      </c>
      <c r="D163" s="48"/>
      <c r="E163" s="43">
        <v>25000</v>
      </c>
      <c r="F163" s="93"/>
    </row>
    <row r="164" spans="1:6" ht="35.1" customHeight="1" x14ac:dyDescent="0.2">
      <c r="A164" s="40">
        <v>154</v>
      </c>
      <c r="B164" s="19" t="s">
        <v>751</v>
      </c>
      <c r="C164" s="41" t="s">
        <v>243</v>
      </c>
      <c r="D164" s="48"/>
      <c r="E164" s="43">
        <v>7000</v>
      </c>
      <c r="F164" s="93"/>
    </row>
    <row r="165" spans="1:6" ht="35.1" customHeight="1" x14ac:dyDescent="0.2">
      <c r="A165" s="40">
        <v>155</v>
      </c>
      <c r="B165" s="19" t="s">
        <v>750</v>
      </c>
      <c r="C165" s="41" t="s">
        <v>114</v>
      </c>
      <c r="D165" s="48"/>
      <c r="E165" s="43">
        <v>7000</v>
      </c>
      <c r="F165" s="93"/>
    </row>
    <row r="166" spans="1:6" ht="35.1" customHeight="1" x14ac:dyDescent="0.2">
      <c r="A166" s="40">
        <v>156</v>
      </c>
      <c r="B166" s="19" t="s">
        <v>316</v>
      </c>
      <c r="C166" s="41" t="s">
        <v>243</v>
      </c>
      <c r="D166" s="48"/>
      <c r="E166" s="43">
        <v>5000</v>
      </c>
      <c r="F166" s="93"/>
    </row>
    <row r="167" spans="1:6" ht="35.1" customHeight="1" x14ac:dyDescent="0.2">
      <c r="A167" s="40">
        <v>157</v>
      </c>
      <c r="B167" s="19" t="s">
        <v>294</v>
      </c>
      <c r="C167" s="41" t="s">
        <v>243</v>
      </c>
      <c r="D167" s="48"/>
      <c r="E167" s="43">
        <v>7500</v>
      </c>
      <c r="F167" s="93"/>
    </row>
    <row r="168" spans="1:6" ht="35.1" customHeight="1" x14ac:dyDescent="0.2">
      <c r="A168" s="40">
        <v>158</v>
      </c>
      <c r="B168" s="19" t="s">
        <v>746</v>
      </c>
      <c r="C168" s="41" t="s">
        <v>243</v>
      </c>
      <c r="D168" s="48"/>
      <c r="E168" s="43">
        <v>6000</v>
      </c>
      <c r="F168" s="93"/>
    </row>
    <row r="169" spans="1:6" ht="35.1" customHeight="1" x14ac:dyDescent="0.2">
      <c r="A169" s="40">
        <v>159</v>
      </c>
      <c r="B169" s="19" t="s">
        <v>193</v>
      </c>
      <c r="C169" s="41" t="s">
        <v>243</v>
      </c>
      <c r="D169" s="48"/>
      <c r="E169" s="43">
        <v>9000</v>
      </c>
      <c r="F169" s="93"/>
    </row>
    <row r="170" spans="1:6" ht="35.1" customHeight="1" x14ac:dyDescent="0.2">
      <c r="A170" s="40">
        <v>160</v>
      </c>
      <c r="B170" s="19" t="s">
        <v>336</v>
      </c>
      <c r="C170" s="41" t="s">
        <v>243</v>
      </c>
      <c r="D170" s="48"/>
      <c r="E170" s="43">
        <v>7000</v>
      </c>
      <c r="F170" s="93"/>
    </row>
    <row r="171" spans="1:6" ht="35.1" customHeight="1" x14ac:dyDescent="0.2">
      <c r="A171" s="40">
        <v>161</v>
      </c>
      <c r="B171" s="19" t="s">
        <v>134</v>
      </c>
      <c r="C171" s="41" t="s">
        <v>243</v>
      </c>
      <c r="D171" s="48"/>
      <c r="E171" s="43">
        <v>4500</v>
      </c>
      <c r="F171" s="93"/>
    </row>
    <row r="172" spans="1:6" ht="35.1" customHeight="1" x14ac:dyDescent="0.2">
      <c r="A172" s="40">
        <v>162</v>
      </c>
      <c r="B172" s="19" t="s">
        <v>755</v>
      </c>
      <c r="C172" s="41" t="s">
        <v>243</v>
      </c>
      <c r="D172" s="48"/>
      <c r="E172" s="43">
        <v>6000</v>
      </c>
      <c r="F172" s="93"/>
    </row>
    <row r="173" spans="1:6" ht="35.1" customHeight="1" x14ac:dyDescent="0.2">
      <c r="A173" s="40">
        <v>163</v>
      </c>
      <c r="B173" s="19" t="s">
        <v>775</v>
      </c>
      <c r="C173" s="41" t="s">
        <v>243</v>
      </c>
      <c r="D173" s="49"/>
      <c r="E173" s="43">
        <v>8000</v>
      </c>
      <c r="F173" s="94"/>
    </row>
    <row r="174" spans="1:6" ht="35.1" customHeight="1" x14ac:dyDescent="0.2">
      <c r="A174" s="40">
        <v>164</v>
      </c>
      <c r="B174" s="19" t="s">
        <v>194</v>
      </c>
      <c r="C174" s="41" t="s">
        <v>243</v>
      </c>
      <c r="D174" s="48"/>
      <c r="E174" s="43">
        <v>10000</v>
      </c>
      <c r="F174" s="93"/>
    </row>
    <row r="175" spans="1:6" ht="35.1" customHeight="1" x14ac:dyDescent="0.2">
      <c r="A175" s="40">
        <v>165</v>
      </c>
      <c r="B175" s="19" t="s">
        <v>335</v>
      </c>
      <c r="C175" s="41" t="s">
        <v>243</v>
      </c>
      <c r="D175" s="48"/>
      <c r="E175" s="43">
        <v>4000</v>
      </c>
      <c r="F175" s="93"/>
    </row>
    <row r="176" spans="1:6" ht="35.1" customHeight="1" x14ac:dyDescent="0.2">
      <c r="A176" s="40">
        <v>166</v>
      </c>
      <c r="B176" s="19" t="s">
        <v>304</v>
      </c>
      <c r="C176" s="41" t="s">
        <v>243</v>
      </c>
      <c r="D176" s="48"/>
      <c r="E176" s="43">
        <v>4500</v>
      </c>
      <c r="F176" s="93"/>
    </row>
    <row r="177" spans="1:6" ht="35.1" customHeight="1" x14ac:dyDescent="0.2">
      <c r="A177" s="40">
        <v>167</v>
      </c>
      <c r="B177" s="19" t="s">
        <v>296</v>
      </c>
      <c r="C177" s="41" t="s">
        <v>243</v>
      </c>
      <c r="D177" s="48"/>
      <c r="E177" s="43">
        <v>5000</v>
      </c>
      <c r="F177" s="93"/>
    </row>
    <row r="178" spans="1:6" ht="35.1" customHeight="1" x14ac:dyDescent="0.2">
      <c r="A178" s="40">
        <v>168</v>
      </c>
      <c r="B178" s="19" t="s">
        <v>383</v>
      </c>
      <c r="C178" s="41" t="s">
        <v>243</v>
      </c>
      <c r="D178" s="48"/>
      <c r="E178" s="43">
        <v>4000</v>
      </c>
      <c r="F178" s="93"/>
    </row>
    <row r="179" spans="1:6" ht="35.1" customHeight="1" x14ac:dyDescent="0.2">
      <c r="A179" s="40">
        <v>169</v>
      </c>
      <c r="B179" s="19" t="s">
        <v>195</v>
      </c>
      <c r="C179" s="41" t="s">
        <v>114</v>
      </c>
      <c r="D179" s="48"/>
      <c r="E179" s="43">
        <v>7000</v>
      </c>
      <c r="F179" s="93"/>
    </row>
    <row r="180" spans="1:6" ht="35.1" customHeight="1" x14ac:dyDescent="0.2">
      <c r="A180" s="40">
        <v>170</v>
      </c>
      <c r="B180" s="19" t="s">
        <v>224</v>
      </c>
      <c r="C180" s="41" t="s">
        <v>243</v>
      </c>
      <c r="D180" s="48"/>
      <c r="E180" s="43">
        <v>5000</v>
      </c>
      <c r="F180" s="93"/>
    </row>
    <row r="181" spans="1:6" ht="35.1" customHeight="1" x14ac:dyDescent="0.2">
      <c r="A181" s="40">
        <v>171</v>
      </c>
      <c r="B181" s="19" t="s">
        <v>748</v>
      </c>
      <c r="C181" s="41" t="s">
        <v>243</v>
      </c>
      <c r="D181" s="48"/>
      <c r="E181" s="43">
        <v>6000</v>
      </c>
      <c r="F181" s="93"/>
    </row>
    <row r="182" spans="1:6" ht="35.1" customHeight="1" x14ac:dyDescent="0.2">
      <c r="A182" s="40">
        <v>172</v>
      </c>
      <c r="B182" s="19" t="s">
        <v>48</v>
      </c>
      <c r="C182" s="41" t="s">
        <v>243</v>
      </c>
      <c r="D182" s="48"/>
      <c r="E182" s="43">
        <v>7500</v>
      </c>
      <c r="F182" s="93"/>
    </row>
    <row r="183" spans="1:6" ht="35.1" customHeight="1" x14ac:dyDescent="0.2">
      <c r="A183" s="40">
        <v>173</v>
      </c>
      <c r="B183" s="41" t="s">
        <v>239</v>
      </c>
      <c r="C183" s="41" t="s">
        <v>114</v>
      </c>
      <c r="D183" s="48"/>
      <c r="E183" s="43">
        <v>12000</v>
      </c>
      <c r="F183" s="93"/>
    </row>
    <row r="184" spans="1:6" ht="35.1" customHeight="1" x14ac:dyDescent="0.2">
      <c r="A184" s="40">
        <v>174</v>
      </c>
      <c r="B184" s="19" t="s">
        <v>282</v>
      </c>
      <c r="C184" s="41" t="s">
        <v>243</v>
      </c>
      <c r="D184" s="48"/>
      <c r="E184" s="43">
        <v>4500</v>
      </c>
      <c r="F184" s="93"/>
    </row>
    <row r="185" spans="1:6" ht="35.1" customHeight="1" x14ac:dyDescent="0.2">
      <c r="A185" s="40">
        <v>175</v>
      </c>
      <c r="B185" s="19" t="s">
        <v>394</v>
      </c>
      <c r="C185" s="41" t="s">
        <v>243</v>
      </c>
      <c r="D185" s="48"/>
      <c r="E185" s="43">
        <v>5000</v>
      </c>
      <c r="F185" s="93"/>
    </row>
    <row r="186" spans="1:6" ht="35.1" customHeight="1" x14ac:dyDescent="0.2">
      <c r="A186" s="40">
        <v>176</v>
      </c>
      <c r="B186" s="19" t="s">
        <v>395</v>
      </c>
      <c r="C186" s="41" t="s">
        <v>243</v>
      </c>
      <c r="D186" s="48"/>
      <c r="E186" s="43">
        <v>7500</v>
      </c>
      <c r="F186" s="93"/>
    </row>
    <row r="187" spans="1:6" ht="35.1" customHeight="1" x14ac:dyDescent="0.2">
      <c r="A187" s="40">
        <v>177</v>
      </c>
      <c r="B187" s="19" t="s">
        <v>301</v>
      </c>
      <c r="C187" s="41" t="s">
        <v>243</v>
      </c>
      <c r="D187" s="48"/>
      <c r="E187" s="43">
        <v>4000</v>
      </c>
      <c r="F187" s="93"/>
    </row>
    <row r="188" spans="1:6" ht="35.1" customHeight="1" x14ac:dyDescent="0.2">
      <c r="A188" s="40">
        <v>178</v>
      </c>
      <c r="B188" s="19" t="s">
        <v>328</v>
      </c>
      <c r="C188" s="41" t="s">
        <v>243</v>
      </c>
      <c r="D188" s="48"/>
      <c r="E188" s="43">
        <v>6000</v>
      </c>
      <c r="F188" s="93"/>
    </row>
    <row r="189" spans="1:6" ht="35.1" customHeight="1" x14ac:dyDescent="0.2">
      <c r="A189" s="40">
        <v>179</v>
      </c>
      <c r="B189" s="19" t="s">
        <v>378</v>
      </c>
      <c r="C189" s="41" t="s">
        <v>243</v>
      </c>
      <c r="D189" s="48"/>
      <c r="E189" s="43">
        <v>4500</v>
      </c>
      <c r="F189" s="93"/>
    </row>
    <row r="190" spans="1:6" ht="35.1" customHeight="1" x14ac:dyDescent="0.2">
      <c r="A190" s="40">
        <v>180</v>
      </c>
      <c r="B190" s="19" t="s">
        <v>352</v>
      </c>
      <c r="C190" s="41" t="s">
        <v>243</v>
      </c>
      <c r="D190" s="48"/>
      <c r="E190" s="43">
        <v>4500</v>
      </c>
      <c r="F190" s="93">
        <v>280</v>
      </c>
    </row>
    <row r="191" spans="1:6" ht="35.1" customHeight="1" x14ac:dyDescent="0.2">
      <c r="A191" s="40">
        <v>181</v>
      </c>
      <c r="B191" s="19" t="s">
        <v>43</v>
      </c>
      <c r="C191" s="41" t="s">
        <v>243</v>
      </c>
      <c r="D191" s="48"/>
      <c r="E191" s="43">
        <v>8000</v>
      </c>
      <c r="F191" s="93"/>
    </row>
    <row r="192" spans="1:6" ht="35.1" customHeight="1" x14ac:dyDescent="0.2">
      <c r="A192" s="40">
        <v>182</v>
      </c>
      <c r="B192" s="19" t="s">
        <v>271</v>
      </c>
      <c r="C192" s="41" t="s">
        <v>243</v>
      </c>
      <c r="D192" s="48"/>
      <c r="E192" s="43">
        <v>7500</v>
      </c>
      <c r="F192" s="93"/>
    </row>
    <row r="193" spans="1:6" ht="35.1" customHeight="1" x14ac:dyDescent="0.2">
      <c r="A193" s="40">
        <v>183</v>
      </c>
      <c r="B193" s="19" t="s">
        <v>779</v>
      </c>
      <c r="C193" s="41" t="s">
        <v>243</v>
      </c>
      <c r="D193" s="49"/>
      <c r="E193" s="43">
        <v>5000</v>
      </c>
      <c r="F193" s="94"/>
    </row>
    <row r="194" spans="1:6" ht="35.1" customHeight="1" x14ac:dyDescent="0.2">
      <c r="A194" s="40">
        <v>184</v>
      </c>
      <c r="B194" s="19" t="s">
        <v>340</v>
      </c>
      <c r="C194" s="41" t="s">
        <v>243</v>
      </c>
      <c r="D194" s="48"/>
      <c r="E194" s="43">
        <v>4500</v>
      </c>
      <c r="F194" s="93"/>
    </row>
    <row r="195" spans="1:6" ht="35.1" customHeight="1" x14ac:dyDescent="0.2">
      <c r="A195" s="40">
        <v>185</v>
      </c>
      <c r="B195" s="19" t="s">
        <v>351</v>
      </c>
      <c r="C195" s="41" t="s">
        <v>243</v>
      </c>
      <c r="D195" s="48"/>
      <c r="E195" s="43">
        <v>4500</v>
      </c>
      <c r="F195" s="93">
        <v>280</v>
      </c>
    </row>
    <row r="196" spans="1:6" ht="35.1" customHeight="1" x14ac:dyDescent="0.2">
      <c r="A196" s="40">
        <v>186</v>
      </c>
      <c r="B196" s="19" t="s">
        <v>130</v>
      </c>
      <c r="C196" s="41" t="s">
        <v>114</v>
      </c>
      <c r="D196" s="48"/>
      <c r="E196" s="43">
        <v>10000</v>
      </c>
      <c r="F196" s="93"/>
    </row>
    <row r="197" spans="1:6" ht="35.1" customHeight="1" x14ac:dyDescent="0.2">
      <c r="A197" s="40">
        <v>187</v>
      </c>
      <c r="B197" s="19" t="s">
        <v>416</v>
      </c>
      <c r="C197" s="41" t="s">
        <v>114</v>
      </c>
      <c r="D197" s="48"/>
      <c r="E197" s="43">
        <v>9238</v>
      </c>
      <c r="F197" s="93"/>
    </row>
    <row r="198" spans="1:6" ht="35.1" customHeight="1" x14ac:dyDescent="0.2">
      <c r="A198" s="40">
        <v>188</v>
      </c>
      <c r="B198" s="19" t="s">
        <v>318</v>
      </c>
      <c r="C198" s="41" t="s">
        <v>243</v>
      </c>
      <c r="D198" s="48"/>
      <c r="E198" s="43">
        <v>5000</v>
      </c>
      <c r="F198" s="93"/>
    </row>
    <row r="199" spans="1:6" ht="35.1" customHeight="1" x14ac:dyDescent="0.2">
      <c r="A199" s="40">
        <v>189</v>
      </c>
      <c r="B199" s="19" t="s">
        <v>379</v>
      </c>
      <c r="C199" s="41" t="s">
        <v>243</v>
      </c>
      <c r="D199" s="48"/>
      <c r="E199" s="43">
        <v>4500</v>
      </c>
      <c r="F199" s="93"/>
    </row>
    <row r="200" spans="1:6" ht="35.1" customHeight="1" x14ac:dyDescent="0.2">
      <c r="A200" s="40">
        <v>190</v>
      </c>
      <c r="B200" s="19" t="s">
        <v>334</v>
      </c>
      <c r="C200" s="41" t="s">
        <v>114</v>
      </c>
      <c r="D200" s="48"/>
      <c r="E200" s="43">
        <v>8500</v>
      </c>
      <c r="F200" s="93"/>
    </row>
    <row r="201" spans="1:6" ht="35.1" customHeight="1" x14ac:dyDescent="0.2">
      <c r="A201" s="40">
        <v>191</v>
      </c>
      <c r="B201" s="19" t="s">
        <v>266</v>
      </c>
      <c r="C201" s="41" t="s">
        <v>114</v>
      </c>
      <c r="D201" s="48"/>
      <c r="E201" s="43">
        <v>12000</v>
      </c>
      <c r="F201" s="93"/>
    </row>
    <row r="202" spans="1:6" ht="35.1" customHeight="1" x14ac:dyDescent="0.2">
      <c r="A202" s="40">
        <v>192</v>
      </c>
      <c r="B202" s="19" t="s">
        <v>780</v>
      </c>
      <c r="C202" s="41" t="s">
        <v>243</v>
      </c>
      <c r="D202" s="49"/>
      <c r="E202" s="43">
        <v>5000</v>
      </c>
      <c r="F202" s="94"/>
    </row>
    <row r="203" spans="1:6" ht="35.1" customHeight="1" x14ac:dyDescent="0.2">
      <c r="A203" s="40">
        <v>193</v>
      </c>
      <c r="B203" s="19" t="s">
        <v>401</v>
      </c>
      <c r="C203" s="41" t="s">
        <v>243</v>
      </c>
      <c r="D203" s="48"/>
      <c r="E203" s="43">
        <v>7852</v>
      </c>
      <c r="F203" s="93"/>
    </row>
    <row r="204" spans="1:6" ht="35.1" customHeight="1" x14ac:dyDescent="0.2">
      <c r="A204" s="40">
        <v>194</v>
      </c>
      <c r="B204" s="19" t="s">
        <v>363</v>
      </c>
      <c r="C204" s="41" t="s">
        <v>243</v>
      </c>
      <c r="D204" s="48"/>
      <c r="E204" s="43">
        <v>4500</v>
      </c>
      <c r="F204" s="93">
        <v>1540</v>
      </c>
    </row>
    <row r="205" spans="1:6" ht="35.1" customHeight="1" x14ac:dyDescent="0.2">
      <c r="A205" s="40">
        <v>195</v>
      </c>
      <c r="B205" s="19" t="s">
        <v>311</v>
      </c>
      <c r="C205" s="41" t="s">
        <v>243</v>
      </c>
      <c r="D205" s="48"/>
      <c r="E205" s="43">
        <v>7000</v>
      </c>
      <c r="F205" s="93"/>
    </row>
    <row r="206" spans="1:6" ht="35.1" customHeight="1" x14ac:dyDescent="0.2">
      <c r="A206" s="40">
        <v>196</v>
      </c>
      <c r="B206" s="19" t="s">
        <v>280</v>
      </c>
      <c r="C206" s="41" t="s">
        <v>243</v>
      </c>
      <c r="D206" s="48"/>
      <c r="E206" s="43">
        <v>7000</v>
      </c>
      <c r="F206" s="93"/>
    </row>
    <row r="207" spans="1:6" ht="35.1" customHeight="1" x14ac:dyDescent="0.2">
      <c r="A207" s="40">
        <v>197</v>
      </c>
      <c r="B207" s="19" t="s">
        <v>273</v>
      </c>
      <c r="C207" s="41" t="s">
        <v>243</v>
      </c>
      <c r="D207" s="48"/>
      <c r="E207" s="43">
        <v>7500</v>
      </c>
      <c r="F207" s="93"/>
    </row>
    <row r="208" spans="1:6" ht="35.1" customHeight="1" x14ac:dyDescent="0.2">
      <c r="A208" s="40">
        <v>198</v>
      </c>
      <c r="B208" s="19" t="s">
        <v>85</v>
      </c>
      <c r="C208" s="41" t="s">
        <v>243</v>
      </c>
      <c r="D208" s="48"/>
      <c r="E208" s="43">
        <v>4500</v>
      </c>
      <c r="F208" s="93"/>
    </row>
    <row r="209" spans="1:6" ht="35.1" customHeight="1" x14ac:dyDescent="0.2">
      <c r="A209" s="40">
        <v>199</v>
      </c>
      <c r="B209" s="19" t="s">
        <v>119</v>
      </c>
      <c r="C209" s="41" t="s">
        <v>243</v>
      </c>
      <c r="D209" s="48"/>
      <c r="E209" s="43">
        <v>4500</v>
      </c>
      <c r="F209" s="93"/>
    </row>
    <row r="210" spans="1:6" ht="35.1" customHeight="1" x14ac:dyDescent="0.2">
      <c r="A210" s="40">
        <v>200</v>
      </c>
      <c r="B210" s="19" t="s">
        <v>353</v>
      </c>
      <c r="C210" s="41" t="s">
        <v>243</v>
      </c>
      <c r="D210" s="48"/>
      <c r="E210" s="43">
        <v>4500</v>
      </c>
      <c r="F210" s="93"/>
    </row>
    <row r="211" spans="1:6" ht="35.1" customHeight="1" x14ac:dyDescent="0.2">
      <c r="A211" s="40">
        <v>201</v>
      </c>
      <c r="B211" s="19" t="s">
        <v>392</v>
      </c>
      <c r="C211" s="41" t="s">
        <v>243</v>
      </c>
      <c r="D211" s="48"/>
      <c r="E211" s="43">
        <v>3400</v>
      </c>
      <c r="F211" s="93"/>
    </row>
    <row r="212" spans="1:6" ht="35.1" customHeight="1" x14ac:dyDescent="0.2">
      <c r="A212" s="40">
        <v>202</v>
      </c>
      <c r="B212" s="19" t="s">
        <v>782</v>
      </c>
      <c r="C212" s="41" t="s">
        <v>114</v>
      </c>
      <c r="D212" s="49"/>
      <c r="E212" s="43">
        <v>15000</v>
      </c>
      <c r="F212" s="94"/>
    </row>
    <row r="213" spans="1:6" ht="35.1" customHeight="1" x14ac:dyDescent="0.2">
      <c r="A213" s="40">
        <v>203</v>
      </c>
      <c r="B213" s="19" t="s">
        <v>358</v>
      </c>
      <c r="C213" s="41" t="s">
        <v>243</v>
      </c>
      <c r="D213" s="48"/>
      <c r="E213" s="43">
        <v>4500</v>
      </c>
      <c r="F213" s="93"/>
    </row>
    <row r="214" spans="1:6" ht="35.1" customHeight="1" x14ac:dyDescent="0.2">
      <c r="A214" s="40">
        <v>204</v>
      </c>
      <c r="B214" s="19" t="s">
        <v>776</v>
      </c>
      <c r="C214" s="41" t="s">
        <v>243</v>
      </c>
      <c r="D214" s="49"/>
      <c r="E214" s="43">
        <v>5000</v>
      </c>
      <c r="F214" s="94"/>
    </row>
    <row r="215" spans="1:6" ht="35.1" customHeight="1" x14ac:dyDescent="0.2">
      <c r="A215" s="40">
        <v>205</v>
      </c>
      <c r="B215" s="19" t="s">
        <v>55</v>
      </c>
      <c r="C215" s="41" t="s">
        <v>243</v>
      </c>
      <c r="D215" s="48"/>
      <c r="E215" s="43">
        <v>6500</v>
      </c>
      <c r="F215" s="93"/>
    </row>
    <row r="216" spans="1:6" ht="35.1" customHeight="1" x14ac:dyDescent="0.2">
      <c r="A216" s="40">
        <v>206</v>
      </c>
      <c r="B216" s="19" t="s">
        <v>404</v>
      </c>
      <c r="C216" s="41" t="s">
        <v>243</v>
      </c>
      <c r="D216" s="48"/>
      <c r="E216" s="43">
        <v>8899</v>
      </c>
      <c r="F216" s="93"/>
    </row>
    <row r="217" spans="1:6" ht="35.1" customHeight="1" x14ac:dyDescent="0.2">
      <c r="A217" s="40">
        <v>207</v>
      </c>
      <c r="B217" s="19" t="s">
        <v>212</v>
      </c>
      <c r="C217" s="41" t="s">
        <v>243</v>
      </c>
      <c r="D217" s="48"/>
      <c r="E217" s="43">
        <v>3500</v>
      </c>
      <c r="F217" s="93"/>
    </row>
    <row r="218" spans="1:6" ht="35.1" customHeight="1" x14ac:dyDescent="0.2">
      <c r="A218" s="40">
        <v>208</v>
      </c>
      <c r="B218" s="19" t="s">
        <v>342</v>
      </c>
      <c r="C218" s="41" t="s">
        <v>243</v>
      </c>
      <c r="D218" s="48"/>
      <c r="E218" s="43">
        <v>7500</v>
      </c>
      <c r="F218" s="93"/>
    </row>
    <row r="219" spans="1:6" ht="35.1" customHeight="1" x14ac:dyDescent="0.2">
      <c r="A219" s="40">
        <v>209</v>
      </c>
      <c r="B219" s="19" t="s">
        <v>116</v>
      </c>
      <c r="C219" s="41" t="s">
        <v>243</v>
      </c>
      <c r="D219" s="48"/>
      <c r="E219" s="43">
        <v>7000</v>
      </c>
      <c r="F219" s="93"/>
    </row>
    <row r="220" spans="1:6" ht="35.1" customHeight="1" x14ac:dyDescent="0.2">
      <c r="A220" s="40">
        <v>210</v>
      </c>
      <c r="B220" s="19" t="s">
        <v>312</v>
      </c>
      <c r="C220" s="41" t="s">
        <v>243</v>
      </c>
      <c r="D220" s="48"/>
      <c r="E220" s="43">
        <v>5000</v>
      </c>
      <c r="F220" s="93"/>
    </row>
    <row r="221" spans="1:6" ht="35.1" customHeight="1" x14ac:dyDescent="0.2">
      <c r="A221" s="40">
        <v>211</v>
      </c>
      <c r="B221" s="19" t="s">
        <v>375</v>
      </c>
      <c r="C221" s="41" t="s">
        <v>243</v>
      </c>
      <c r="D221" s="48"/>
      <c r="E221" s="43">
        <v>4500</v>
      </c>
      <c r="F221" s="93"/>
    </row>
    <row r="222" spans="1:6" ht="35.1" customHeight="1" x14ac:dyDescent="0.2">
      <c r="A222" s="40">
        <v>212</v>
      </c>
      <c r="B222" s="19" t="s">
        <v>370</v>
      </c>
      <c r="C222" s="41" t="s">
        <v>243</v>
      </c>
      <c r="D222" s="48"/>
      <c r="E222" s="43">
        <v>4500</v>
      </c>
      <c r="F222" s="93"/>
    </row>
    <row r="223" spans="1:6" ht="35.1" customHeight="1" x14ac:dyDescent="0.2">
      <c r="A223" s="40">
        <v>213</v>
      </c>
      <c r="B223" s="19" t="s">
        <v>366</v>
      </c>
      <c r="C223" s="41" t="s">
        <v>243</v>
      </c>
      <c r="D223" s="48"/>
      <c r="E223" s="43">
        <v>4500</v>
      </c>
      <c r="F223" s="93"/>
    </row>
    <row r="224" spans="1:6" ht="35.1" customHeight="1" x14ac:dyDescent="0.2">
      <c r="A224" s="40">
        <v>214</v>
      </c>
      <c r="B224" s="19" t="s">
        <v>102</v>
      </c>
      <c r="C224" s="41" t="s">
        <v>243</v>
      </c>
      <c r="D224" s="48"/>
      <c r="E224" s="43">
        <v>4500</v>
      </c>
      <c r="F224" s="93"/>
    </row>
    <row r="225" spans="1:6" ht="35.1" customHeight="1" x14ac:dyDescent="0.2">
      <c r="A225" s="40">
        <v>215</v>
      </c>
      <c r="B225" s="19" t="s">
        <v>44</v>
      </c>
      <c r="C225" s="41" t="s">
        <v>243</v>
      </c>
      <c r="D225" s="48"/>
      <c r="E225" s="43">
        <v>6000</v>
      </c>
      <c r="F225" s="93"/>
    </row>
    <row r="226" spans="1:6" ht="35.1" customHeight="1" x14ac:dyDescent="0.2">
      <c r="A226" s="40">
        <v>216</v>
      </c>
      <c r="B226" s="19" t="s">
        <v>295</v>
      </c>
      <c r="C226" s="41" t="s">
        <v>243</v>
      </c>
      <c r="D226" s="48"/>
      <c r="E226" s="43">
        <v>8000</v>
      </c>
      <c r="F226" s="93"/>
    </row>
    <row r="227" spans="1:6" ht="35.1" customHeight="1" x14ac:dyDescent="0.2">
      <c r="A227" s="40">
        <v>217</v>
      </c>
      <c r="B227" s="19" t="s">
        <v>397</v>
      </c>
      <c r="C227" s="41" t="s">
        <v>243</v>
      </c>
      <c r="D227" s="48"/>
      <c r="E227" s="43">
        <v>6500</v>
      </c>
      <c r="F227" s="93"/>
    </row>
    <row r="228" spans="1:6" ht="35.1" customHeight="1" x14ac:dyDescent="0.2">
      <c r="A228" s="40">
        <v>218</v>
      </c>
      <c r="B228" s="19" t="s">
        <v>330</v>
      </c>
      <c r="C228" s="41" t="s">
        <v>243</v>
      </c>
      <c r="D228" s="48"/>
      <c r="E228" s="43">
        <v>7000</v>
      </c>
      <c r="F228" s="93"/>
    </row>
    <row r="229" spans="1:6" ht="35.1" customHeight="1" x14ac:dyDescent="0.2">
      <c r="A229" s="40">
        <v>219</v>
      </c>
      <c r="B229" s="19" t="s">
        <v>124</v>
      </c>
      <c r="C229" s="41" t="s">
        <v>243</v>
      </c>
      <c r="D229" s="48"/>
      <c r="E229" s="43">
        <v>5000</v>
      </c>
      <c r="F229" s="93"/>
    </row>
    <row r="230" spans="1:6" ht="35.1" customHeight="1" x14ac:dyDescent="0.2">
      <c r="A230" s="40">
        <v>220</v>
      </c>
      <c r="B230" s="19" t="s">
        <v>368</v>
      </c>
      <c r="C230" s="41" t="s">
        <v>243</v>
      </c>
      <c r="D230" s="48"/>
      <c r="E230" s="43">
        <v>4500</v>
      </c>
      <c r="F230" s="93"/>
    </row>
    <row r="231" spans="1:6" ht="35.1" customHeight="1" x14ac:dyDescent="0.2">
      <c r="A231" s="40">
        <v>221</v>
      </c>
      <c r="B231" s="19" t="s">
        <v>399</v>
      </c>
      <c r="C231" s="41" t="s">
        <v>243</v>
      </c>
      <c r="D231" s="48"/>
      <c r="E231" s="43">
        <v>10469</v>
      </c>
      <c r="F231" s="93"/>
    </row>
    <row r="232" spans="1:6" ht="35.1" customHeight="1" x14ac:dyDescent="0.2">
      <c r="A232" s="40">
        <v>222</v>
      </c>
      <c r="B232" s="44" t="s">
        <v>396</v>
      </c>
      <c r="C232" s="41" t="s">
        <v>114</v>
      </c>
      <c r="D232" s="48"/>
      <c r="E232" s="43">
        <v>9000</v>
      </c>
      <c r="F232" s="93"/>
    </row>
    <row r="233" spans="1:6" ht="35.1" customHeight="1" x14ac:dyDescent="0.2">
      <c r="A233" s="40">
        <v>223</v>
      </c>
      <c r="B233" s="19" t="s">
        <v>323</v>
      </c>
      <c r="C233" s="41" t="s">
        <v>243</v>
      </c>
      <c r="D233" s="48"/>
      <c r="E233" s="43">
        <v>5000</v>
      </c>
      <c r="F233" s="93"/>
    </row>
    <row r="234" spans="1:6" ht="35.1" customHeight="1" x14ac:dyDescent="0.2">
      <c r="A234" s="40">
        <v>224</v>
      </c>
      <c r="B234" s="19" t="s">
        <v>360</v>
      </c>
      <c r="C234" s="41" t="s">
        <v>243</v>
      </c>
      <c r="D234" s="48"/>
      <c r="E234" s="43">
        <v>4500</v>
      </c>
      <c r="F234" s="93"/>
    </row>
    <row r="235" spans="1:6" ht="35.1" customHeight="1" x14ac:dyDescent="0.2">
      <c r="A235" s="40">
        <v>225</v>
      </c>
      <c r="B235" s="19" t="s">
        <v>319</v>
      </c>
      <c r="C235" s="41" t="s">
        <v>243</v>
      </c>
      <c r="D235" s="48"/>
      <c r="E235" s="43">
        <v>7000</v>
      </c>
      <c r="F235" s="93"/>
    </row>
    <row r="236" spans="1:6" ht="35.1" customHeight="1" x14ac:dyDescent="0.2">
      <c r="A236" s="40">
        <v>226</v>
      </c>
      <c r="B236" s="19" t="s">
        <v>320</v>
      </c>
      <c r="C236" s="41" t="s">
        <v>243</v>
      </c>
      <c r="D236" s="48"/>
      <c r="E236" s="43">
        <v>7000</v>
      </c>
      <c r="F236" s="93"/>
    </row>
    <row r="237" spans="1:6" ht="35.1" customHeight="1" x14ac:dyDescent="0.2">
      <c r="A237" s="40">
        <v>227</v>
      </c>
      <c r="B237" s="19" t="s">
        <v>50</v>
      </c>
      <c r="C237" s="41" t="s">
        <v>243</v>
      </c>
      <c r="D237" s="48"/>
      <c r="E237" s="43">
        <v>5000</v>
      </c>
      <c r="F237" s="93"/>
    </row>
    <row r="238" spans="1:6" ht="35.1" customHeight="1" x14ac:dyDescent="0.2">
      <c r="A238" s="40">
        <v>228</v>
      </c>
      <c r="B238" s="19" t="s">
        <v>743</v>
      </c>
      <c r="C238" s="41" t="s">
        <v>243</v>
      </c>
      <c r="D238" s="48"/>
      <c r="E238" s="43">
        <v>4000</v>
      </c>
      <c r="F238" s="93"/>
    </row>
    <row r="239" spans="1:6" ht="35.1" customHeight="1" x14ac:dyDescent="0.2">
      <c r="A239" s="40">
        <v>229</v>
      </c>
      <c r="B239" s="19" t="s">
        <v>321</v>
      </c>
      <c r="C239" s="41" t="s">
        <v>243</v>
      </c>
      <c r="D239" s="48"/>
      <c r="E239" s="43">
        <v>8000</v>
      </c>
      <c r="F239" s="93"/>
    </row>
    <row r="240" spans="1:6" ht="35.1" customHeight="1" x14ac:dyDescent="0.2">
      <c r="A240" s="40">
        <v>230</v>
      </c>
      <c r="B240" s="19" t="s">
        <v>240</v>
      </c>
      <c r="C240" s="41" t="s">
        <v>114</v>
      </c>
      <c r="D240" s="48"/>
      <c r="E240" s="43">
        <v>15000</v>
      </c>
      <c r="F240" s="93"/>
    </row>
    <row r="241" spans="1:6" ht="35.1" customHeight="1" x14ac:dyDescent="0.2">
      <c r="A241" s="40">
        <v>231</v>
      </c>
      <c r="B241" s="19" t="s">
        <v>274</v>
      </c>
      <c r="C241" s="41" t="s">
        <v>243</v>
      </c>
      <c r="D241" s="48"/>
      <c r="E241" s="43">
        <v>6000</v>
      </c>
      <c r="F241" s="93"/>
    </row>
    <row r="242" spans="1:6" ht="35.1" customHeight="1" x14ac:dyDescent="0.2">
      <c r="A242" s="40">
        <v>232</v>
      </c>
      <c r="B242" s="19" t="s">
        <v>207</v>
      </c>
      <c r="C242" s="41" t="s">
        <v>243</v>
      </c>
      <c r="D242" s="48"/>
      <c r="E242" s="43">
        <v>5000</v>
      </c>
      <c r="F242" s="93"/>
    </row>
    <row r="243" spans="1:6" ht="35.1" customHeight="1" x14ac:dyDescent="0.2">
      <c r="A243" s="40">
        <v>233</v>
      </c>
      <c r="B243" s="19" t="s">
        <v>385</v>
      </c>
      <c r="C243" s="41" t="s">
        <v>243</v>
      </c>
      <c r="D243" s="48"/>
      <c r="E243" s="43">
        <v>7500</v>
      </c>
      <c r="F243" s="93"/>
    </row>
    <row r="244" spans="1:6" ht="35.1" customHeight="1" x14ac:dyDescent="0.2">
      <c r="A244" s="40">
        <v>234</v>
      </c>
      <c r="B244" s="19" t="s">
        <v>127</v>
      </c>
      <c r="C244" s="41" t="s">
        <v>243</v>
      </c>
      <c r="D244" s="48"/>
      <c r="E244" s="43">
        <v>7000</v>
      </c>
      <c r="F244" s="93"/>
    </row>
    <row r="245" spans="1:6" ht="35.1" customHeight="1" x14ac:dyDescent="0.2">
      <c r="A245" s="40">
        <v>235</v>
      </c>
      <c r="B245" s="19" t="s">
        <v>386</v>
      </c>
      <c r="C245" s="41" t="s">
        <v>114</v>
      </c>
      <c r="D245" s="48"/>
      <c r="E245" s="43">
        <v>10000</v>
      </c>
      <c r="F245" s="93"/>
    </row>
    <row r="246" spans="1:6" ht="35.1" customHeight="1" x14ac:dyDescent="0.2">
      <c r="A246" s="40">
        <v>236</v>
      </c>
      <c r="B246" s="19" t="s">
        <v>126</v>
      </c>
      <c r="C246" s="41" t="s">
        <v>243</v>
      </c>
      <c r="D246" s="48"/>
      <c r="E246" s="43">
        <v>5000</v>
      </c>
      <c r="F246" s="93"/>
    </row>
    <row r="247" spans="1:6" ht="35.1" customHeight="1" x14ac:dyDescent="0.2">
      <c r="A247" s="40">
        <v>237</v>
      </c>
      <c r="B247" s="19" t="s">
        <v>264</v>
      </c>
      <c r="C247" s="41" t="s">
        <v>243</v>
      </c>
      <c r="D247" s="48"/>
      <c r="E247" s="43">
        <v>8000</v>
      </c>
      <c r="F247" s="93"/>
    </row>
    <row r="248" spans="1:6" ht="35.1" customHeight="1" x14ac:dyDescent="0.2">
      <c r="A248" s="40">
        <v>238</v>
      </c>
      <c r="B248" s="19" t="s">
        <v>217</v>
      </c>
      <c r="C248" s="41" t="s">
        <v>243</v>
      </c>
      <c r="D248" s="48"/>
      <c r="E248" s="43">
        <v>6000</v>
      </c>
      <c r="F248" s="93"/>
    </row>
    <row r="249" spans="1:6" ht="35.1" customHeight="1" x14ac:dyDescent="0.2">
      <c r="A249" s="40">
        <v>239</v>
      </c>
      <c r="B249" s="19" t="s">
        <v>117</v>
      </c>
      <c r="C249" s="41" t="s">
        <v>114</v>
      </c>
      <c r="D249" s="48"/>
      <c r="E249" s="43">
        <v>12000</v>
      </c>
      <c r="F249" s="93"/>
    </row>
    <row r="250" spans="1:6" ht="35.1" customHeight="1" x14ac:dyDescent="0.2">
      <c r="A250" s="40">
        <v>240</v>
      </c>
      <c r="B250" s="19" t="s">
        <v>132</v>
      </c>
      <c r="C250" s="41" t="s">
        <v>243</v>
      </c>
      <c r="D250" s="48"/>
      <c r="E250" s="43">
        <v>4500</v>
      </c>
      <c r="F250" s="93"/>
    </row>
    <row r="251" spans="1:6" ht="35.1" customHeight="1" x14ac:dyDescent="0.2">
      <c r="A251" s="40">
        <v>241</v>
      </c>
      <c r="B251" s="19" t="s">
        <v>744</v>
      </c>
      <c r="C251" s="41" t="s">
        <v>243</v>
      </c>
      <c r="D251" s="48"/>
      <c r="E251" s="43">
        <v>7000</v>
      </c>
      <c r="F251" s="93"/>
    </row>
    <row r="252" spans="1:6" ht="35.1" customHeight="1" x14ac:dyDescent="0.2">
      <c r="A252" s="40">
        <v>242</v>
      </c>
      <c r="B252" s="19" t="s">
        <v>400</v>
      </c>
      <c r="C252" s="41" t="s">
        <v>114</v>
      </c>
      <c r="D252" s="48"/>
      <c r="E252" s="43">
        <v>4188</v>
      </c>
      <c r="F252" s="93"/>
    </row>
    <row r="253" spans="1:6" ht="35.1" customHeight="1" x14ac:dyDescent="0.2">
      <c r="A253" s="40">
        <v>243</v>
      </c>
      <c r="B253" s="19" t="s">
        <v>133</v>
      </c>
      <c r="C253" s="41" t="s">
        <v>243</v>
      </c>
      <c r="D253" s="48"/>
      <c r="E253" s="43">
        <v>8000</v>
      </c>
      <c r="F253" s="93"/>
    </row>
    <row r="254" spans="1:6" ht="35.1" customHeight="1" x14ac:dyDescent="0.2">
      <c r="A254" s="40">
        <v>244</v>
      </c>
      <c r="B254" s="19" t="s">
        <v>118</v>
      </c>
      <c r="C254" s="41" t="s">
        <v>114</v>
      </c>
      <c r="D254" s="48"/>
      <c r="E254" s="43">
        <v>14000</v>
      </c>
      <c r="F254" s="93"/>
    </row>
    <row r="255" spans="1:6" ht="35.1" customHeight="1" x14ac:dyDescent="0.2">
      <c r="A255" s="40">
        <v>245</v>
      </c>
      <c r="B255" s="19" t="s">
        <v>327</v>
      </c>
      <c r="C255" s="41" t="s">
        <v>243</v>
      </c>
      <c r="D255" s="48"/>
      <c r="E255" s="43">
        <v>7000</v>
      </c>
      <c r="F255" s="93"/>
    </row>
    <row r="256" spans="1:6" ht="35.1" customHeight="1" x14ac:dyDescent="0.2">
      <c r="A256" s="40">
        <v>246</v>
      </c>
      <c r="B256" s="19" t="s">
        <v>365</v>
      </c>
      <c r="C256" s="41" t="s">
        <v>243</v>
      </c>
      <c r="D256" s="48"/>
      <c r="E256" s="43">
        <v>4500</v>
      </c>
      <c r="F256" s="93"/>
    </row>
    <row r="257" spans="1:6" ht="35.1" customHeight="1" x14ac:dyDescent="0.2">
      <c r="A257" s="40">
        <v>247</v>
      </c>
      <c r="B257" s="19" t="s">
        <v>322</v>
      </c>
      <c r="C257" s="41" t="s">
        <v>243</v>
      </c>
      <c r="D257" s="48"/>
      <c r="E257" s="43">
        <v>12000</v>
      </c>
      <c r="F257" s="93"/>
    </row>
    <row r="258" spans="1:6" ht="35.1" customHeight="1" x14ac:dyDescent="0.2">
      <c r="A258" s="40">
        <v>248</v>
      </c>
      <c r="B258" s="19" t="s">
        <v>292</v>
      </c>
      <c r="C258" s="41" t="s">
        <v>243</v>
      </c>
      <c r="D258" s="48"/>
      <c r="E258" s="43">
        <v>7000</v>
      </c>
      <c r="F258" s="93"/>
    </row>
    <row r="259" spans="1:6" ht="35.1" customHeight="1" x14ac:dyDescent="0.2">
      <c r="A259" s="40">
        <v>249</v>
      </c>
      <c r="B259" s="19" t="s">
        <v>129</v>
      </c>
      <c r="C259" s="41" t="s">
        <v>243</v>
      </c>
      <c r="D259" s="48"/>
      <c r="E259" s="43">
        <v>7000</v>
      </c>
      <c r="F259" s="93"/>
    </row>
    <row r="260" spans="1:6" ht="35.1" customHeight="1" x14ac:dyDescent="0.2">
      <c r="A260" s="40">
        <v>250</v>
      </c>
      <c r="B260" s="19" t="s">
        <v>777</v>
      </c>
      <c r="C260" s="41" t="s">
        <v>243</v>
      </c>
      <c r="D260" s="49"/>
      <c r="E260" s="43">
        <v>12679</v>
      </c>
      <c r="F260" s="94"/>
    </row>
    <row r="261" spans="1:6" ht="35.1" customHeight="1" x14ac:dyDescent="0.2">
      <c r="A261" s="40">
        <v>251</v>
      </c>
      <c r="B261" s="19" t="s">
        <v>348</v>
      </c>
      <c r="C261" s="41" t="s">
        <v>243</v>
      </c>
      <c r="D261" s="48"/>
      <c r="E261" s="43">
        <v>4500</v>
      </c>
      <c r="F261" s="93"/>
    </row>
    <row r="262" spans="1:6" ht="35.1" customHeight="1" x14ac:dyDescent="0.2">
      <c r="A262" s="40">
        <v>252</v>
      </c>
      <c r="B262" s="19" t="s">
        <v>244</v>
      </c>
      <c r="C262" s="41" t="s">
        <v>243</v>
      </c>
      <c r="D262" s="48"/>
      <c r="E262" s="43">
        <v>9500</v>
      </c>
      <c r="F262" s="93"/>
    </row>
    <row r="263" spans="1:6" ht="35.1" customHeight="1" x14ac:dyDescent="0.2">
      <c r="A263" s="40">
        <v>253</v>
      </c>
      <c r="B263" s="19" t="s">
        <v>122</v>
      </c>
      <c r="C263" s="41" t="s">
        <v>243</v>
      </c>
      <c r="D263" s="48"/>
      <c r="E263" s="43">
        <v>5000</v>
      </c>
      <c r="F263" s="93"/>
    </row>
    <row r="264" spans="1:6" ht="35.1" customHeight="1" x14ac:dyDescent="0.2">
      <c r="A264" s="40">
        <v>254</v>
      </c>
      <c r="B264" s="19" t="s">
        <v>338</v>
      </c>
      <c r="C264" s="41" t="s">
        <v>243</v>
      </c>
      <c r="D264" s="48"/>
      <c r="E264" s="43">
        <v>7500</v>
      </c>
      <c r="F264" s="93">
        <v>1540</v>
      </c>
    </row>
    <row r="265" spans="1:6" ht="35.1" customHeight="1" x14ac:dyDescent="0.2">
      <c r="A265" s="40">
        <v>255</v>
      </c>
      <c r="B265" s="19" t="s">
        <v>306</v>
      </c>
      <c r="C265" s="41" t="s">
        <v>243</v>
      </c>
      <c r="D265" s="48"/>
      <c r="E265" s="43">
        <v>14000</v>
      </c>
      <c r="F265" s="93"/>
    </row>
    <row r="266" spans="1:6" ht="35.1" customHeight="1" x14ac:dyDescent="0.2">
      <c r="A266" s="40">
        <v>256</v>
      </c>
      <c r="B266" s="19" t="s">
        <v>414</v>
      </c>
      <c r="C266" s="41" t="s">
        <v>243</v>
      </c>
      <c r="D266" s="48"/>
      <c r="E266" s="43">
        <v>3264</v>
      </c>
      <c r="F266" s="93"/>
    </row>
    <row r="267" spans="1:6" ht="35.1" customHeight="1" x14ac:dyDescent="0.2">
      <c r="A267" s="40">
        <v>257</v>
      </c>
      <c r="B267" s="19" t="s">
        <v>372</v>
      </c>
      <c r="C267" s="41" t="s">
        <v>243</v>
      </c>
      <c r="D267" s="48"/>
      <c r="E267" s="43">
        <v>4500</v>
      </c>
      <c r="F267" s="93"/>
    </row>
    <row r="268" spans="1:6" ht="35.1" customHeight="1" x14ac:dyDescent="0.2">
      <c r="A268" s="40">
        <v>258</v>
      </c>
      <c r="B268" s="19" t="s">
        <v>291</v>
      </c>
      <c r="C268" s="41" t="s">
        <v>243</v>
      </c>
      <c r="D268" s="48"/>
      <c r="E268" s="43">
        <v>9000</v>
      </c>
      <c r="F268" s="93"/>
    </row>
    <row r="269" spans="1:6" ht="35.1" customHeight="1" x14ac:dyDescent="0.2">
      <c r="A269" s="40">
        <v>259</v>
      </c>
      <c r="B269" s="19" t="s">
        <v>355</v>
      </c>
      <c r="C269" s="41" t="s">
        <v>243</v>
      </c>
      <c r="D269" s="48"/>
      <c r="E269" s="43">
        <v>4500</v>
      </c>
      <c r="F269" s="93"/>
    </row>
    <row r="270" spans="1:6" ht="35.1" customHeight="1" x14ac:dyDescent="0.2">
      <c r="A270" s="40">
        <v>260</v>
      </c>
      <c r="B270" s="19" t="s">
        <v>277</v>
      </c>
      <c r="C270" s="41" t="s">
        <v>114</v>
      </c>
      <c r="D270" s="48"/>
      <c r="E270" s="43">
        <v>15000</v>
      </c>
      <c r="F270" s="93"/>
    </row>
    <row r="271" spans="1:6" ht="35.1" customHeight="1" x14ac:dyDescent="0.2">
      <c r="A271" s="40">
        <v>261</v>
      </c>
      <c r="B271" s="19" t="s">
        <v>299</v>
      </c>
      <c r="C271" s="41" t="s">
        <v>243</v>
      </c>
      <c r="D271" s="48"/>
      <c r="E271" s="43">
        <v>10000</v>
      </c>
      <c r="F271" s="93"/>
    </row>
    <row r="272" spans="1:6" ht="35.1" customHeight="1" x14ac:dyDescent="0.2">
      <c r="A272" s="40">
        <v>262</v>
      </c>
      <c r="B272" s="19" t="s">
        <v>410</v>
      </c>
      <c r="C272" s="41" t="s">
        <v>114</v>
      </c>
      <c r="D272" s="48"/>
      <c r="E272" s="43">
        <v>14144</v>
      </c>
      <c r="F272" s="93"/>
    </row>
    <row r="273" spans="1:6" ht="35.1" customHeight="1" x14ac:dyDescent="0.2">
      <c r="A273" s="40">
        <v>263</v>
      </c>
      <c r="B273" s="19" t="s">
        <v>121</v>
      </c>
      <c r="C273" s="41" t="s">
        <v>243</v>
      </c>
      <c r="D273" s="48"/>
      <c r="E273" s="43">
        <v>6000</v>
      </c>
      <c r="F273" s="93"/>
    </row>
    <row r="274" spans="1:6" ht="35.1" customHeight="1" x14ac:dyDescent="0.2">
      <c r="A274" s="40">
        <v>264</v>
      </c>
      <c r="B274" s="44" t="s">
        <v>297</v>
      </c>
      <c r="C274" s="41" t="s">
        <v>243</v>
      </c>
      <c r="D274" s="48"/>
      <c r="E274" s="43">
        <v>5000</v>
      </c>
      <c r="F274" s="93"/>
    </row>
    <row r="275" spans="1:6" ht="35.1" customHeight="1" x14ac:dyDescent="0.2">
      <c r="A275" s="40">
        <v>265</v>
      </c>
      <c r="B275" s="19" t="s">
        <v>324</v>
      </c>
      <c r="C275" s="41" t="s">
        <v>243</v>
      </c>
      <c r="D275" s="48"/>
      <c r="E275" s="43">
        <v>4000</v>
      </c>
      <c r="F275" s="93"/>
    </row>
    <row r="276" spans="1:6" ht="35.1" customHeight="1" x14ac:dyDescent="0.2">
      <c r="A276" s="40">
        <v>266</v>
      </c>
      <c r="B276" s="19" t="s">
        <v>254</v>
      </c>
      <c r="C276" s="41" t="s">
        <v>114</v>
      </c>
      <c r="D276" s="48"/>
      <c r="E276" s="43">
        <v>7500</v>
      </c>
      <c r="F276" s="93"/>
    </row>
    <row r="277" spans="1:6" ht="35.1" customHeight="1" x14ac:dyDescent="0.2">
      <c r="A277" s="40">
        <v>267</v>
      </c>
      <c r="B277" s="19" t="s">
        <v>325</v>
      </c>
      <c r="C277" s="41" t="s">
        <v>243</v>
      </c>
      <c r="D277" s="48"/>
      <c r="E277" s="43">
        <v>7500</v>
      </c>
      <c r="F277" s="93"/>
    </row>
    <row r="278" spans="1:6" ht="35.1" customHeight="1" x14ac:dyDescent="0.2">
      <c r="A278" s="40">
        <v>268</v>
      </c>
      <c r="B278" s="19" t="s">
        <v>225</v>
      </c>
      <c r="C278" s="41" t="s">
        <v>243</v>
      </c>
      <c r="D278" s="48"/>
      <c r="E278" s="43">
        <v>5000</v>
      </c>
      <c r="F278" s="93"/>
    </row>
    <row r="279" spans="1:6" ht="35.1" customHeight="1" x14ac:dyDescent="0.2">
      <c r="A279" s="40">
        <v>269</v>
      </c>
      <c r="B279" s="19" t="s">
        <v>196</v>
      </c>
      <c r="C279" s="41" t="s">
        <v>243</v>
      </c>
      <c r="D279" s="48"/>
      <c r="E279" s="43">
        <v>10000</v>
      </c>
      <c r="F279" s="93"/>
    </row>
    <row r="280" spans="1:6" ht="35.1" customHeight="1" x14ac:dyDescent="0.2">
      <c r="A280" s="40">
        <v>270</v>
      </c>
      <c r="B280" s="19" t="s">
        <v>309</v>
      </c>
      <c r="C280" s="41" t="s">
        <v>243</v>
      </c>
      <c r="D280" s="48"/>
      <c r="E280" s="43">
        <v>5000</v>
      </c>
      <c r="F280" s="93"/>
    </row>
    <row r="281" spans="1:6" ht="35.1" customHeight="1" x14ac:dyDescent="0.2">
      <c r="A281" s="40">
        <v>271</v>
      </c>
      <c r="B281" s="19" t="s">
        <v>187</v>
      </c>
      <c r="C281" s="41" t="s">
        <v>243</v>
      </c>
      <c r="D281" s="48"/>
      <c r="E281" s="43">
        <v>10000</v>
      </c>
      <c r="F281" s="93"/>
    </row>
    <row r="282" spans="1:6" ht="35.1" customHeight="1" x14ac:dyDescent="0.2">
      <c r="A282" s="40">
        <v>272</v>
      </c>
      <c r="B282" s="19" t="s">
        <v>208</v>
      </c>
      <c r="C282" s="41" t="s">
        <v>243</v>
      </c>
      <c r="D282" s="48"/>
      <c r="E282" s="43">
        <v>5000</v>
      </c>
      <c r="F282" s="93"/>
    </row>
    <row r="283" spans="1:6" ht="35.1" customHeight="1" x14ac:dyDescent="0.2">
      <c r="A283" s="40">
        <v>273</v>
      </c>
      <c r="B283" s="19" t="s">
        <v>154</v>
      </c>
      <c r="C283" s="41" t="s">
        <v>243</v>
      </c>
      <c r="D283" s="48"/>
      <c r="E283" s="43">
        <v>7000</v>
      </c>
      <c r="F283" s="93"/>
    </row>
    <row r="284" spans="1:6" ht="35.1" customHeight="1" x14ac:dyDescent="0.2">
      <c r="A284" s="40">
        <v>274</v>
      </c>
      <c r="B284" s="19" t="s">
        <v>413</v>
      </c>
      <c r="C284" s="41" t="s">
        <v>243</v>
      </c>
      <c r="D284" s="48"/>
      <c r="E284" s="43">
        <v>6528</v>
      </c>
      <c r="F284" s="93"/>
    </row>
    <row r="285" spans="1:6" ht="35.1" customHeight="1" x14ac:dyDescent="0.2">
      <c r="A285" s="40">
        <v>275</v>
      </c>
      <c r="B285" s="19" t="s">
        <v>252</v>
      </c>
      <c r="C285" s="41" t="s">
        <v>114</v>
      </c>
      <c r="D285" s="48"/>
      <c r="E285" s="43">
        <v>9000</v>
      </c>
      <c r="F285" s="93"/>
    </row>
    <row r="286" spans="1:6" ht="35.1" customHeight="1" x14ac:dyDescent="0.2">
      <c r="A286" s="40">
        <v>276</v>
      </c>
      <c r="B286" s="19" t="s">
        <v>218</v>
      </c>
      <c r="C286" s="41" t="s">
        <v>243</v>
      </c>
      <c r="D286" s="48"/>
      <c r="E286" s="43">
        <v>8000</v>
      </c>
      <c r="F286" s="93"/>
    </row>
    <row r="287" spans="1:6" ht="35.1" customHeight="1" x14ac:dyDescent="0.2">
      <c r="A287" s="40">
        <v>277</v>
      </c>
      <c r="B287" s="19" t="s">
        <v>754</v>
      </c>
      <c r="C287" s="41" t="s">
        <v>243</v>
      </c>
      <c r="D287" s="48"/>
      <c r="E287" s="43">
        <v>6000</v>
      </c>
      <c r="F287" s="93"/>
    </row>
    <row r="288" spans="1:6" ht="35.1" customHeight="1" x14ac:dyDescent="0.2">
      <c r="A288" s="40">
        <v>278</v>
      </c>
      <c r="B288" s="19" t="s">
        <v>293</v>
      </c>
      <c r="C288" s="41" t="s">
        <v>243</v>
      </c>
      <c r="D288" s="48"/>
      <c r="E288" s="43">
        <v>4000</v>
      </c>
      <c r="F288" s="93"/>
    </row>
    <row r="289" spans="1:6" ht="35.1" customHeight="1" x14ac:dyDescent="0.2">
      <c r="A289" s="40">
        <v>279</v>
      </c>
      <c r="B289" s="19" t="s">
        <v>341</v>
      </c>
      <c r="C289" s="41" t="s">
        <v>243</v>
      </c>
      <c r="D289" s="48"/>
      <c r="E289" s="43">
        <v>4500</v>
      </c>
      <c r="F289" s="93"/>
    </row>
    <row r="290" spans="1:6" ht="35.1" customHeight="1" x14ac:dyDescent="0.2">
      <c r="A290" s="40">
        <v>280</v>
      </c>
      <c r="B290" s="19" t="s">
        <v>381</v>
      </c>
      <c r="C290" s="41" t="s">
        <v>243</v>
      </c>
      <c r="D290" s="48"/>
      <c r="E290" s="43">
        <v>4500</v>
      </c>
      <c r="F290" s="93"/>
    </row>
  </sheetData>
  <mergeCells count="12">
    <mergeCell ref="A9:A10"/>
    <mergeCell ref="D9:D10"/>
    <mergeCell ref="A1:F1"/>
    <mergeCell ref="A2:F2"/>
    <mergeCell ref="A3:F3"/>
    <mergeCell ref="B9:B10"/>
    <mergeCell ref="C9:C10"/>
    <mergeCell ref="E9:E10"/>
    <mergeCell ref="F9:F10"/>
    <mergeCell ref="B4:F4"/>
    <mergeCell ref="B5:F5"/>
    <mergeCell ref="A6:F6"/>
  </mergeCells>
  <phoneticPr fontId="3" type="noConversion"/>
  <conditionalFormatting sqref="B21:B31 B11:B19">
    <cfRule type="duplicateValues" dxfId="26" priority="7"/>
  </conditionalFormatting>
  <conditionalFormatting sqref="B21:B31 B11:B19">
    <cfRule type="duplicateValues" dxfId="25" priority="8"/>
  </conditionalFormatting>
  <conditionalFormatting sqref="B21:B31">
    <cfRule type="duplicateValues" dxfId="24" priority="4"/>
    <cfRule type="duplicateValues" dxfId="23" priority="5"/>
  </conditionalFormatting>
  <conditionalFormatting sqref="B20">
    <cfRule type="duplicateValues" dxfId="22" priority="6"/>
  </conditionalFormatting>
  <conditionalFormatting sqref="B139:B260">
    <cfRule type="duplicateValues" dxfId="21" priority="2"/>
  </conditionalFormatting>
  <conditionalFormatting sqref="B32:B136">
    <cfRule type="duplicateValues" dxfId="20" priority="76"/>
  </conditionalFormatting>
  <conditionalFormatting sqref="B11:B290">
    <cfRule type="duplicateValues" dxfId="19" priority="78"/>
  </conditionalFormatting>
  <printOptions horizontalCentered="1"/>
  <pageMargins left="0.70866141732283472" right="0.35433070866141736" top="0.6692913385826772" bottom="0.78" header="0.39370078740157483" footer="0.65"/>
  <pageSetup paperSize="5"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1"/>
  <sheetViews>
    <sheetView zoomScaleNormal="100" workbookViewId="0">
      <selection activeCell="J39" sqref="J39"/>
    </sheetView>
  </sheetViews>
  <sheetFormatPr baseColWidth="10" defaultRowHeight="12.75" x14ac:dyDescent="0.2"/>
  <cols>
    <col min="1" max="1" width="4.28515625" style="26" customWidth="1"/>
    <col min="2" max="2" width="36.42578125" style="7" customWidth="1"/>
    <col min="3" max="3" width="24.42578125" style="7" customWidth="1"/>
    <col min="4" max="4" width="15.7109375" style="7" customWidth="1"/>
    <col min="5" max="8" width="14.7109375" style="7" customWidth="1"/>
    <col min="9" max="9" width="16" style="7" customWidth="1"/>
    <col min="10" max="10" width="13.42578125" style="7" bestFit="1" customWidth="1"/>
    <col min="11" max="16384" width="11.42578125" style="24"/>
  </cols>
  <sheetData>
    <row r="1" spans="1:16" ht="19.5" x14ac:dyDescent="0.2">
      <c r="A1" s="126" t="s">
        <v>0</v>
      </c>
      <c r="B1" s="126"/>
      <c r="C1" s="126"/>
      <c r="D1" s="126"/>
      <c r="E1" s="126"/>
      <c r="F1" s="126"/>
      <c r="G1" s="126"/>
      <c r="H1" s="126"/>
      <c r="I1" s="126"/>
      <c r="J1" s="126"/>
    </row>
    <row r="2" spans="1:16" ht="19.5" x14ac:dyDescent="0.2">
      <c r="A2" s="117" t="s">
        <v>1</v>
      </c>
      <c r="B2" s="117"/>
      <c r="C2" s="117"/>
      <c r="D2" s="117"/>
      <c r="E2" s="117"/>
      <c r="F2" s="117"/>
      <c r="G2" s="117"/>
      <c r="H2" s="117"/>
      <c r="I2" s="117"/>
      <c r="J2" s="117"/>
    </row>
    <row r="3" spans="1:16" x14ac:dyDescent="0.2">
      <c r="A3" s="127" t="s">
        <v>15</v>
      </c>
      <c r="B3" s="127"/>
      <c r="C3" s="127"/>
      <c r="D3" s="127"/>
      <c r="E3" s="127"/>
      <c r="F3" s="127"/>
      <c r="G3" s="127"/>
      <c r="H3" s="127"/>
      <c r="I3" s="127"/>
      <c r="J3" s="127"/>
    </row>
    <row r="4" spans="1:16" x14ac:dyDescent="0.2">
      <c r="A4" s="119" t="s">
        <v>13</v>
      </c>
      <c r="B4" s="119"/>
      <c r="C4" s="119"/>
      <c r="D4" s="119"/>
      <c r="E4" s="119"/>
      <c r="F4" s="119"/>
      <c r="G4" s="119"/>
      <c r="H4" s="119"/>
      <c r="I4" s="119"/>
      <c r="J4" s="119"/>
    </row>
    <row r="5" spans="1:16" x14ac:dyDescent="0.2">
      <c r="A5" s="119" t="s">
        <v>24</v>
      </c>
      <c r="B5" s="119"/>
      <c r="C5" s="119"/>
      <c r="D5" s="119"/>
      <c r="E5" s="119"/>
      <c r="F5" s="119"/>
      <c r="G5" s="119"/>
      <c r="H5" s="119"/>
      <c r="I5" s="119"/>
      <c r="J5" s="119"/>
    </row>
    <row r="6" spans="1:16" x14ac:dyDescent="0.2">
      <c r="A6" s="120">
        <f>'RENGLON 011'!A6:Q6</f>
        <v>42825</v>
      </c>
      <c r="B6" s="120"/>
      <c r="C6" s="120"/>
      <c r="D6" s="120"/>
      <c r="E6" s="120"/>
      <c r="F6" s="120"/>
      <c r="G6" s="120"/>
      <c r="H6" s="120"/>
      <c r="I6" s="120"/>
      <c r="J6" s="120"/>
      <c r="K6" s="38"/>
      <c r="L6" s="38"/>
      <c r="M6" s="38"/>
      <c r="N6" s="38"/>
      <c r="O6" s="38"/>
      <c r="P6" s="38"/>
    </row>
    <row r="7" spans="1:16" ht="13.5" thickBot="1" x14ac:dyDescent="0.25"/>
    <row r="8" spans="1:16" ht="13.5" thickBot="1" x14ac:dyDescent="0.25">
      <c r="E8" s="124" t="s">
        <v>86</v>
      </c>
      <c r="F8" s="125"/>
      <c r="G8" s="42"/>
      <c r="H8" s="42"/>
    </row>
    <row r="9" spans="1:16" s="27" customFormat="1" ht="51.75" thickBot="1" x14ac:dyDescent="0.25">
      <c r="A9" s="35" t="s">
        <v>3</v>
      </c>
      <c r="B9" s="33" t="s">
        <v>783</v>
      </c>
      <c r="C9" s="14" t="s">
        <v>19</v>
      </c>
      <c r="D9" s="36" t="s">
        <v>4</v>
      </c>
      <c r="E9" s="37" t="s">
        <v>9</v>
      </c>
      <c r="F9" s="37" t="s">
        <v>769</v>
      </c>
      <c r="G9" s="15" t="s">
        <v>5</v>
      </c>
      <c r="H9" s="16" t="s">
        <v>27</v>
      </c>
      <c r="I9" s="36" t="s">
        <v>25</v>
      </c>
      <c r="J9" s="34" t="s">
        <v>61</v>
      </c>
    </row>
    <row r="10" spans="1:16" ht="35.1" customHeight="1" x14ac:dyDescent="0.2">
      <c r="A10" s="39">
        <v>1</v>
      </c>
      <c r="B10" s="54" t="s">
        <v>554</v>
      </c>
      <c r="C10" s="17" t="s">
        <v>17</v>
      </c>
      <c r="D10" s="20">
        <v>2425.8000000000002</v>
      </c>
      <c r="E10" s="21">
        <v>250</v>
      </c>
      <c r="F10" s="21">
        <v>500</v>
      </c>
      <c r="G10" s="53">
        <f t="shared" ref="G10:G73" si="0">+D10+E10+F10</f>
        <v>3175.8</v>
      </c>
      <c r="H10" s="21">
        <v>141.32</v>
      </c>
      <c r="I10" s="21">
        <f t="shared" ref="I10:I73" si="1">+G10-H10</f>
        <v>3034.48</v>
      </c>
      <c r="J10" s="95">
        <f>2580+1460+2245+2518.57</f>
        <v>8803.57</v>
      </c>
    </row>
    <row r="11" spans="1:16" ht="35.1" customHeight="1" x14ac:dyDescent="0.2">
      <c r="A11" s="40">
        <v>2</v>
      </c>
      <c r="B11" s="41" t="s">
        <v>77</v>
      </c>
      <c r="C11" s="18" t="s">
        <v>183</v>
      </c>
      <c r="D11" s="22">
        <v>2207.7000000000003</v>
      </c>
      <c r="E11" s="23">
        <v>250</v>
      </c>
      <c r="F11" s="23">
        <v>500</v>
      </c>
      <c r="G11" s="23">
        <f t="shared" si="0"/>
        <v>2957.7000000000003</v>
      </c>
      <c r="H11" s="23">
        <v>130.78</v>
      </c>
      <c r="I11" s="23">
        <f t="shared" si="1"/>
        <v>2826.92</v>
      </c>
      <c r="J11" s="96"/>
    </row>
    <row r="12" spans="1:16" ht="35.1" customHeight="1" x14ac:dyDescent="0.2">
      <c r="A12" s="40">
        <v>3</v>
      </c>
      <c r="B12" s="19" t="s">
        <v>570</v>
      </c>
      <c r="C12" s="18" t="s">
        <v>99</v>
      </c>
      <c r="D12" s="22">
        <v>2207.7000000000003</v>
      </c>
      <c r="E12" s="23">
        <v>250</v>
      </c>
      <c r="F12" s="23">
        <v>500</v>
      </c>
      <c r="G12" s="23">
        <f t="shared" si="0"/>
        <v>2957.7000000000003</v>
      </c>
      <c r="H12" s="23">
        <v>130.78</v>
      </c>
      <c r="I12" s="23">
        <f t="shared" si="1"/>
        <v>2826.92</v>
      </c>
      <c r="J12" s="97"/>
    </row>
    <row r="13" spans="1:16" ht="35.1" customHeight="1" x14ac:dyDescent="0.2">
      <c r="A13" s="40">
        <v>4</v>
      </c>
      <c r="B13" s="41" t="s">
        <v>547</v>
      </c>
      <c r="C13" s="18" t="s">
        <v>14</v>
      </c>
      <c r="D13" s="22">
        <v>2176.2000000000003</v>
      </c>
      <c r="E13" s="23">
        <v>250</v>
      </c>
      <c r="F13" s="23">
        <v>500</v>
      </c>
      <c r="G13" s="23">
        <f t="shared" si="0"/>
        <v>2926.2000000000003</v>
      </c>
      <c r="H13" s="23">
        <v>129.26</v>
      </c>
      <c r="I13" s="23">
        <f t="shared" si="1"/>
        <v>2796.9400000000005</v>
      </c>
      <c r="J13" s="96"/>
    </row>
    <row r="14" spans="1:16" ht="35.1" customHeight="1" x14ac:dyDescent="0.2">
      <c r="A14" s="40">
        <v>5</v>
      </c>
      <c r="B14" s="41" t="s">
        <v>522</v>
      </c>
      <c r="C14" s="18" t="s">
        <v>707</v>
      </c>
      <c r="D14" s="22">
        <v>2142</v>
      </c>
      <c r="E14" s="23">
        <v>250</v>
      </c>
      <c r="F14" s="23">
        <v>500</v>
      </c>
      <c r="G14" s="23">
        <f t="shared" si="0"/>
        <v>2892</v>
      </c>
      <c r="H14" s="23">
        <v>127.61</v>
      </c>
      <c r="I14" s="23">
        <f t="shared" si="1"/>
        <v>2764.39</v>
      </c>
      <c r="J14" s="97"/>
    </row>
    <row r="15" spans="1:16" ht="35.1" customHeight="1" x14ac:dyDescent="0.2">
      <c r="A15" s="40">
        <v>6</v>
      </c>
      <c r="B15" s="41" t="s">
        <v>785</v>
      </c>
      <c r="C15" s="18" t="s">
        <v>17</v>
      </c>
      <c r="D15" s="22">
        <v>2425.8000000000002</v>
      </c>
      <c r="E15" s="23">
        <v>250</v>
      </c>
      <c r="F15" s="23">
        <v>500</v>
      </c>
      <c r="G15" s="23">
        <f t="shared" si="0"/>
        <v>3175.8</v>
      </c>
      <c r="H15" s="23">
        <v>141.32</v>
      </c>
      <c r="I15" s="23">
        <f t="shared" si="1"/>
        <v>3034.48</v>
      </c>
      <c r="J15" s="97"/>
    </row>
    <row r="16" spans="1:16" ht="35.1" customHeight="1" x14ac:dyDescent="0.2">
      <c r="A16" s="40">
        <v>7</v>
      </c>
      <c r="B16" s="19" t="s">
        <v>84</v>
      </c>
      <c r="C16" s="18" t="s">
        <v>14</v>
      </c>
      <c r="D16" s="22">
        <v>2176.2000000000003</v>
      </c>
      <c r="E16" s="23">
        <v>250</v>
      </c>
      <c r="F16" s="23">
        <v>500</v>
      </c>
      <c r="G16" s="23">
        <f t="shared" si="0"/>
        <v>2926.2000000000003</v>
      </c>
      <c r="H16" s="23">
        <v>129.26</v>
      </c>
      <c r="I16" s="23">
        <f t="shared" si="1"/>
        <v>2796.9400000000005</v>
      </c>
      <c r="J16" s="97"/>
    </row>
    <row r="17" spans="1:10" ht="35.1" customHeight="1" x14ac:dyDescent="0.2">
      <c r="A17" s="40">
        <v>8</v>
      </c>
      <c r="B17" s="41" t="s">
        <v>198</v>
      </c>
      <c r="C17" s="18" t="s">
        <v>707</v>
      </c>
      <c r="D17" s="22">
        <v>2425.8000000000002</v>
      </c>
      <c r="E17" s="23">
        <v>250</v>
      </c>
      <c r="F17" s="23">
        <v>500</v>
      </c>
      <c r="G17" s="23">
        <f t="shared" si="0"/>
        <v>3175.8</v>
      </c>
      <c r="H17" s="23">
        <v>141.32</v>
      </c>
      <c r="I17" s="23">
        <f t="shared" si="1"/>
        <v>3034.48</v>
      </c>
      <c r="J17" s="97"/>
    </row>
    <row r="18" spans="1:10" ht="35.1" customHeight="1" x14ac:dyDescent="0.2">
      <c r="A18" s="40">
        <v>9</v>
      </c>
      <c r="B18" s="41" t="s">
        <v>548</v>
      </c>
      <c r="C18" s="18" t="s">
        <v>16</v>
      </c>
      <c r="D18" s="22">
        <v>2142</v>
      </c>
      <c r="E18" s="23">
        <v>250</v>
      </c>
      <c r="F18" s="23">
        <v>500</v>
      </c>
      <c r="G18" s="23">
        <f t="shared" si="0"/>
        <v>2892</v>
      </c>
      <c r="H18" s="23">
        <v>127.61</v>
      </c>
      <c r="I18" s="23">
        <f t="shared" si="1"/>
        <v>2764.39</v>
      </c>
      <c r="J18" s="96"/>
    </row>
    <row r="19" spans="1:10" ht="35.1" customHeight="1" x14ac:dyDescent="0.2">
      <c r="A19" s="40">
        <v>10</v>
      </c>
      <c r="B19" s="41" t="s">
        <v>231</v>
      </c>
      <c r="C19" s="18" t="s">
        <v>227</v>
      </c>
      <c r="D19" s="22">
        <v>2425.8000000000002</v>
      </c>
      <c r="E19" s="23">
        <v>250</v>
      </c>
      <c r="F19" s="23">
        <v>500</v>
      </c>
      <c r="G19" s="23">
        <f t="shared" si="0"/>
        <v>3175.8</v>
      </c>
      <c r="H19" s="23">
        <v>133.75</v>
      </c>
      <c r="I19" s="23">
        <f t="shared" si="1"/>
        <v>3042.05</v>
      </c>
      <c r="J19" s="96"/>
    </row>
    <row r="20" spans="1:10" ht="35.1" customHeight="1" x14ac:dyDescent="0.2">
      <c r="A20" s="40">
        <v>11</v>
      </c>
      <c r="B20" s="41" t="s">
        <v>698</v>
      </c>
      <c r="C20" s="18" t="s">
        <v>17</v>
      </c>
      <c r="D20" s="22">
        <v>2425.8000000000002</v>
      </c>
      <c r="E20" s="23">
        <v>250</v>
      </c>
      <c r="F20" s="23">
        <v>500</v>
      </c>
      <c r="G20" s="23">
        <f t="shared" si="0"/>
        <v>3175.8</v>
      </c>
      <c r="H20" s="23">
        <v>141.32</v>
      </c>
      <c r="I20" s="23">
        <f t="shared" si="1"/>
        <v>3034.48</v>
      </c>
      <c r="J20" s="97"/>
    </row>
    <row r="21" spans="1:10" ht="35.1" customHeight="1" x14ac:dyDescent="0.2">
      <c r="A21" s="40">
        <v>12</v>
      </c>
      <c r="B21" s="19" t="s">
        <v>589</v>
      </c>
      <c r="C21" s="18" t="s">
        <v>14</v>
      </c>
      <c r="D21" s="22">
        <v>2176.2000000000003</v>
      </c>
      <c r="E21" s="23">
        <v>250</v>
      </c>
      <c r="F21" s="23">
        <v>500</v>
      </c>
      <c r="G21" s="23">
        <f t="shared" si="0"/>
        <v>2926.2000000000003</v>
      </c>
      <c r="H21" s="23">
        <v>129.26</v>
      </c>
      <c r="I21" s="23">
        <f t="shared" si="1"/>
        <v>2796.9400000000005</v>
      </c>
      <c r="J21" s="96"/>
    </row>
    <row r="22" spans="1:10" ht="35.1" customHeight="1" x14ac:dyDescent="0.2">
      <c r="A22" s="40">
        <v>13</v>
      </c>
      <c r="B22" s="19" t="s">
        <v>659</v>
      </c>
      <c r="C22" s="18" t="s">
        <v>16</v>
      </c>
      <c r="D22" s="22">
        <v>2142</v>
      </c>
      <c r="E22" s="23">
        <v>250</v>
      </c>
      <c r="F22" s="23">
        <v>500</v>
      </c>
      <c r="G22" s="23">
        <f t="shared" si="0"/>
        <v>2892</v>
      </c>
      <c r="H22" s="23">
        <v>127.61</v>
      </c>
      <c r="I22" s="23">
        <f t="shared" si="1"/>
        <v>2764.39</v>
      </c>
      <c r="J22" s="96"/>
    </row>
    <row r="23" spans="1:10" ht="35.1" customHeight="1" x14ac:dyDescent="0.2">
      <c r="A23" s="40">
        <v>14</v>
      </c>
      <c r="B23" s="19" t="s">
        <v>586</v>
      </c>
      <c r="C23" s="18" t="s">
        <v>707</v>
      </c>
      <c r="D23" s="22">
        <v>2142</v>
      </c>
      <c r="E23" s="23">
        <v>250</v>
      </c>
      <c r="F23" s="23">
        <v>500</v>
      </c>
      <c r="G23" s="23">
        <f t="shared" si="0"/>
        <v>2892</v>
      </c>
      <c r="H23" s="23">
        <v>127.61</v>
      </c>
      <c r="I23" s="23">
        <f t="shared" si="1"/>
        <v>2764.39</v>
      </c>
      <c r="J23" s="97"/>
    </row>
    <row r="24" spans="1:10" ht="35.1" customHeight="1" x14ac:dyDescent="0.2">
      <c r="A24" s="40">
        <v>15</v>
      </c>
      <c r="B24" s="41" t="s">
        <v>89</v>
      </c>
      <c r="C24" s="18" t="s">
        <v>707</v>
      </c>
      <c r="D24" s="22">
        <v>2142</v>
      </c>
      <c r="E24" s="23">
        <v>250</v>
      </c>
      <c r="F24" s="23">
        <v>500</v>
      </c>
      <c r="G24" s="23">
        <f t="shared" si="0"/>
        <v>2892</v>
      </c>
      <c r="H24" s="23">
        <v>127.61</v>
      </c>
      <c r="I24" s="23">
        <f t="shared" si="1"/>
        <v>2764.39</v>
      </c>
      <c r="J24" s="96"/>
    </row>
    <row r="25" spans="1:10" ht="35.1" customHeight="1" x14ac:dyDescent="0.2">
      <c r="A25" s="40">
        <v>16</v>
      </c>
      <c r="B25" s="41" t="s">
        <v>695</v>
      </c>
      <c r="C25" s="18" t="s">
        <v>707</v>
      </c>
      <c r="D25" s="22">
        <v>2142</v>
      </c>
      <c r="E25" s="23">
        <v>250</v>
      </c>
      <c r="F25" s="23">
        <v>500</v>
      </c>
      <c r="G25" s="23">
        <f t="shared" si="0"/>
        <v>2892</v>
      </c>
      <c r="H25" s="23">
        <v>127.61</v>
      </c>
      <c r="I25" s="23">
        <f t="shared" si="1"/>
        <v>2764.39</v>
      </c>
      <c r="J25" s="96"/>
    </row>
    <row r="26" spans="1:10" ht="35.1" customHeight="1" x14ac:dyDescent="0.2">
      <c r="A26" s="40">
        <v>17</v>
      </c>
      <c r="B26" s="41" t="s">
        <v>219</v>
      </c>
      <c r="C26" s="18" t="s">
        <v>17</v>
      </c>
      <c r="D26" s="22">
        <v>2425.8000000000002</v>
      </c>
      <c r="E26" s="23">
        <v>250</v>
      </c>
      <c r="F26" s="23">
        <v>500</v>
      </c>
      <c r="G26" s="23">
        <f t="shared" si="0"/>
        <v>3175.8</v>
      </c>
      <c r="H26" s="23">
        <v>141.32</v>
      </c>
      <c r="I26" s="23">
        <f t="shared" si="1"/>
        <v>3034.48</v>
      </c>
      <c r="J26" s="96"/>
    </row>
    <row r="27" spans="1:10" ht="35.1" customHeight="1" x14ac:dyDescent="0.2">
      <c r="A27" s="40">
        <v>18</v>
      </c>
      <c r="B27" s="41" t="s">
        <v>555</v>
      </c>
      <c r="C27" s="18" t="s">
        <v>17</v>
      </c>
      <c r="D27" s="22">
        <v>2425.8000000000002</v>
      </c>
      <c r="E27" s="23">
        <v>250</v>
      </c>
      <c r="F27" s="23">
        <v>500</v>
      </c>
      <c r="G27" s="23">
        <f t="shared" si="0"/>
        <v>3175.8</v>
      </c>
      <c r="H27" s="23">
        <v>141.32</v>
      </c>
      <c r="I27" s="23">
        <f t="shared" si="1"/>
        <v>3034.48</v>
      </c>
      <c r="J27" s="96"/>
    </row>
    <row r="28" spans="1:10" ht="35.1" customHeight="1" x14ac:dyDescent="0.2">
      <c r="A28" s="40">
        <v>19</v>
      </c>
      <c r="B28" s="19" t="s">
        <v>517</v>
      </c>
      <c r="C28" s="18" t="s">
        <v>707</v>
      </c>
      <c r="D28" s="22">
        <v>2425.8000000000002</v>
      </c>
      <c r="E28" s="23">
        <v>250</v>
      </c>
      <c r="F28" s="23">
        <v>500</v>
      </c>
      <c r="G28" s="23">
        <f t="shared" si="0"/>
        <v>3175.8</v>
      </c>
      <c r="H28" s="23">
        <v>141.32</v>
      </c>
      <c r="I28" s="23">
        <f t="shared" si="1"/>
        <v>3034.48</v>
      </c>
      <c r="J28" s="96"/>
    </row>
    <row r="29" spans="1:10" ht="35.1" customHeight="1" x14ac:dyDescent="0.2">
      <c r="A29" s="40">
        <v>20</v>
      </c>
      <c r="B29" s="41" t="s">
        <v>519</v>
      </c>
      <c r="C29" s="18" t="s">
        <v>786</v>
      </c>
      <c r="D29" s="22">
        <v>2142</v>
      </c>
      <c r="E29" s="23">
        <v>250</v>
      </c>
      <c r="F29" s="23">
        <v>500</v>
      </c>
      <c r="G29" s="23">
        <f t="shared" si="0"/>
        <v>2892</v>
      </c>
      <c r="H29" s="23">
        <v>127.61</v>
      </c>
      <c r="I29" s="23">
        <f t="shared" si="1"/>
        <v>2764.39</v>
      </c>
      <c r="J29" s="97"/>
    </row>
    <row r="30" spans="1:10" ht="35.1" customHeight="1" x14ac:dyDescent="0.2">
      <c r="A30" s="40">
        <v>21</v>
      </c>
      <c r="B30" s="19" t="s">
        <v>516</v>
      </c>
      <c r="C30" s="18" t="s">
        <v>707</v>
      </c>
      <c r="D30" s="22">
        <v>2142</v>
      </c>
      <c r="E30" s="23">
        <v>250</v>
      </c>
      <c r="F30" s="23">
        <v>500</v>
      </c>
      <c r="G30" s="23">
        <f t="shared" si="0"/>
        <v>2892</v>
      </c>
      <c r="H30" s="23">
        <v>127.61</v>
      </c>
      <c r="I30" s="23">
        <f t="shared" si="1"/>
        <v>2764.39</v>
      </c>
      <c r="J30" s="96"/>
    </row>
    <row r="31" spans="1:10" ht="35.1" customHeight="1" x14ac:dyDescent="0.2">
      <c r="A31" s="40">
        <v>22</v>
      </c>
      <c r="B31" s="41" t="s">
        <v>533</v>
      </c>
      <c r="C31" s="18" t="s">
        <v>183</v>
      </c>
      <c r="D31" s="22">
        <v>2207.7000000000003</v>
      </c>
      <c r="E31" s="23">
        <v>250</v>
      </c>
      <c r="F31" s="23">
        <v>500</v>
      </c>
      <c r="G31" s="23">
        <f t="shared" si="0"/>
        <v>2957.7000000000003</v>
      </c>
      <c r="H31" s="23">
        <v>130.78</v>
      </c>
      <c r="I31" s="23">
        <f t="shared" si="1"/>
        <v>2826.92</v>
      </c>
      <c r="J31" s="96"/>
    </row>
    <row r="32" spans="1:10" ht="35.1" customHeight="1" x14ac:dyDescent="0.2">
      <c r="A32" s="40">
        <v>23</v>
      </c>
      <c r="B32" s="19" t="s">
        <v>63</v>
      </c>
      <c r="C32" s="18" t="s">
        <v>16</v>
      </c>
      <c r="D32" s="22">
        <v>2142</v>
      </c>
      <c r="E32" s="23">
        <v>250</v>
      </c>
      <c r="F32" s="23">
        <v>500</v>
      </c>
      <c r="G32" s="23">
        <f t="shared" si="0"/>
        <v>2892</v>
      </c>
      <c r="H32" s="23">
        <v>127.61</v>
      </c>
      <c r="I32" s="23">
        <f t="shared" si="1"/>
        <v>2764.39</v>
      </c>
      <c r="J32" s="97"/>
    </row>
    <row r="33" spans="1:10" ht="35.1" customHeight="1" x14ac:dyDescent="0.2">
      <c r="A33" s="40">
        <v>24</v>
      </c>
      <c r="B33" s="41" t="s">
        <v>656</v>
      </c>
      <c r="C33" s="18" t="s">
        <v>227</v>
      </c>
      <c r="D33" s="22">
        <v>2269.1999999999998</v>
      </c>
      <c r="E33" s="23">
        <v>250</v>
      </c>
      <c r="F33" s="23">
        <v>500</v>
      </c>
      <c r="G33" s="23">
        <f t="shared" si="0"/>
        <v>3019.2</v>
      </c>
      <c r="H33" s="23">
        <v>133.75</v>
      </c>
      <c r="I33" s="23">
        <f t="shared" si="1"/>
        <v>2885.45</v>
      </c>
      <c r="J33" s="96"/>
    </row>
    <row r="34" spans="1:10" ht="35.1" customHeight="1" x14ac:dyDescent="0.2">
      <c r="A34" s="40">
        <v>25</v>
      </c>
      <c r="B34" s="19" t="s">
        <v>633</v>
      </c>
      <c r="C34" s="18" t="s">
        <v>16</v>
      </c>
      <c r="D34" s="22">
        <v>2142</v>
      </c>
      <c r="E34" s="23">
        <v>250</v>
      </c>
      <c r="F34" s="23">
        <v>500</v>
      </c>
      <c r="G34" s="23">
        <f t="shared" si="0"/>
        <v>2892</v>
      </c>
      <c r="H34" s="23">
        <v>127.61</v>
      </c>
      <c r="I34" s="23">
        <f t="shared" si="1"/>
        <v>2764.39</v>
      </c>
      <c r="J34" s="96"/>
    </row>
    <row r="35" spans="1:10" ht="35.1" customHeight="1" x14ac:dyDescent="0.2">
      <c r="A35" s="40">
        <v>26</v>
      </c>
      <c r="B35" s="41" t="s">
        <v>693</v>
      </c>
      <c r="C35" s="18" t="s">
        <v>17</v>
      </c>
      <c r="D35" s="22">
        <v>2425.8000000000002</v>
      </c>
      <c r="E35" s="23">
        <v>250</v>
      </c>
      <c r="F35" s="23">
        <v>500</v>
      </c>
      <c r="G35" s="23">
        <f t="shared" si="0"/>
        <v>3175.8</v>
      </c>
      <c r="H35" s="23">
        <v>141.32</v>
      </c>
      <c r="I35" s="23">
        <f t="shared" si="1"/>
        <v>3034.48</v>
      </c>
      <c r="J35" s="96"/>
    </row>
    <row r="36" spans="1:10" ht="35.1" customHeight="1" x14ac:dyDescent="0.2">
      <c r="A36" s="40">
        <v>27</v>
      </c>
      <c r="B36" s="41" t="s">
        <v>549</v>
      </c>
      <c r="C36" s="18" t="s">
        <v>227</v>
      </c>
      <c r="D36" s="22">
        <v>2269.1999999999998</v>
      </c>
      <c r="E36" s="23">
        <v>250</v>
      </c>
      <c r="F36" s="23">
        <v>500</v>
      </c>
      <c r="G36" s="23">
        <f t="shared" si="0"/>
        <v>3019.2</v>
      </c>
      <c r="H36" s="23">
        <v>133.75</v>
      </c>
      <c r="I36" s="23">
        <f t="shared" si="1"/>
        <v>2885.45</v>
      </c>
      <c r="J36" s="96"/>
    </row>
    <row r="37" spans="1:10" ht="35.1" customHeight="1" x14ac:dyDescent="0.2">
      <c r="A37" s="40">
        <v>28</v>
      </c>
      <c r="B37" s="41" t="s">
        <v>603</v>
      </c>
      <c r="C37" s="18" t="s">
        <v>227</v>
      </c>
      <c r="D37" s="22">
        <v>2269.1999999999998</v>
      </c>
      <c r="E37" s="23">
        <v>250</v>
      </c>
      <c r="F37" s="23">
        <v>500</v>
      </c>
      <c r="G37" s="23">
        <f t="shared" si="0"/>
        <v>3019.2</v>
      </c>
      <c r="H37" s="23">
        <v>133.75</v>
      </c>
      <c r="I37" s="23">
        <f t="shared" si="1"/>
        <v>2885.45</v>
      </c>
      <c r="J37" s="96"/>
    </row>
    <row r="38" spans="1:10" ht="35.1" customHeight="1" x14ac:dyDescent="0.2">
      <c r="A38" s="40">
        <v>29</v>
      </c>
      <c r="B38" s="41" t="s">
        <v>702</v>
      </c>
      <c r="C38" s="18" t="s">
        <v>707</v>
      </c>
      <c r="D38" s="22">
        <v>2142</v>
      </c>
      <c r="E38" s="23">
        <v>250</v>
      </c>
      <c r="F38" s="23">
        <v>500</v>
      </c>
      <c r="G38" s="23">
        <f t="shared" si="0"/>
        <v>2892</v>
      </c>
      <c r="H38" s="23">
        <v>127.61</v>
      </c>
      <c r="I38" s="23">
        <f t="shared" si="1"/>
        <v>2764.39</v>
      </c>
      <c r="J38" s="96">
        <f>2730+1460+2245+2125</f>
        <v>8560</v>
      </c>
    </row>
    <row r="39" spans="1:10" ht="35.1" customHeight="1" x14ac:dyDescent="0.2">
      <c r="A39" s="40">
        <v>30</v>
      </c>
      <c r="B39" s="41" t="s">
        <v>536</v>
      </c>
      <c r="C39" s="18" t="s">
        <v>105</v>
      </c>
      <c r="D39" s="22">
        <v>2176.2000000000003</v>
      </c>
      <c r="E39" s="23">
        <v>250</v>
      </c>
      <c r="F39" s="23">
        <v>500</v>
      </c>
      <c r="G39" s="23">
        <f t="shared" si="0"/>
        <v>2926.2000000000003</v>
      </c>
      <c r="H39" s="23">
        <v>129.26</v>
      </c>
      <c r="I39" s="23">
        <f t="shared" si="1"/>
        <v>2796.9400000000005</v>
      </c>
      <c r="J39" s="96"/>
    </row>
    <row r="40" spans="1:10" ht="35.1" customHeight="1" x14ac:dyDescent="0.2">
      <c r="A40" s="40">
        <v>31</v>
      </c>
      <c r="B40" s="41" t="s">
        <v>220</v>
      </c>
      <c r="C40" s="18" t="s">
        <v>707</v>
      </c>
      <c r="D40" s="22">
        <v>2425.8000000000002</v>
      </c>
      <c r="E40" s="23">
        <v>250</v>
      </c>
      <c r="F40" s="23">
        <v>500</v>
      </c>
      <c r="G40" s="23">
        <f t="shared" si="0"/>
        <v>3175.8</v>
      </c>
      <c r="H40" s="23">
        <v>141.32</v>
      </c>
      <c r="I40" s="23">
        <f t="shared" si="1"/>
        <v>3034.48</v>
      </c>
      <c r="J40" s="97">
        <v>1460</v>
      </c>
    </row>
    <row r="41" spans="1:10" ht="35.1" customHeight="1" x14ac:dyDescent="0.2">
      <c r="A41" s="40">
        <v>32</v>
      </c>
      <c r="B41" s="41" t="s">
        <v>653</v>
      </c>
      <c r="C41" s="18" t="s">
        <v>227</v>
      </c>
      <c r="D41" s="22">
        <v>2269.1999999999998</v>
      </c>
      <c r="E41" s="23">
        <v>250</v>
      </c>
      <c r="F41" s="23">
        <v>500</v>
      </c>
      <c r="G41" s="23">
        <f t="shared" si="0"/>
        <v>3019.2</v>
      </c>
      <c r="H41" s="23">
        <v>133.75</v>
      </c>
      <c r="I41" s="23">
        <f t="shared" si="1"/>
        <v>2885.45</v>
      </c>
      <c r="J41" s="96"/>
    </row>
    <row r="42" spans="1:10" ht="35.1" customHeight="1" x14ac:dyDescent="0.2">
      <c r="A42" s="40">
        <v>33</v>
      </c>
      <c r="B42" s="41" t="s">
        <v>697</v>
      </c>
      <c r="C42" s="18" t="s">
        <v>184</v>
      </c>
      <c r="D42" s="22">
        <v>2425.8000000000002</v>
      </c>
      <c r="E42" s="23">
        <v>250</v>
      </c>
      <c r="F42" s="23">
        <v>500</v>
      </c>
      <c r="G42" s="23">
        <f t="shared" si="0"/>
        <v>3175.8</v>
      </c>
      <c r="H42" s="23">
        <v>141.32</v>
      </c>
      <c r="I42" s="23">
        <f t="shared" si="1"/>
        <v>3034.48</v>
      </c>
      <c r="J42" s="96">
        <f>960+820</f>
        <v>1780</v>
      </c>
    </row>
    <row r="43" spans="1:10" ht="35.1" customHeight="1" x14ac:dyDescent="0.2">
      <c r="A43" s="40">
        <v>34</v>
      </c>
      <c r="B43" s="19" t="s">
        <v>644</v>
      </c>
      <c r="C43" s="18" t="s">
        <v>16</v>
      </c>
      <c r="D43" s="22">
        <v>2142</v>
      </c>
      <c r="E43" s="23">
        <v>250</v>
      </c>
      <c r="F43" s="23">
        <v>500</v>
      </c>
      <c r="G43" s="23">
        <f t="shared" si="0"/>
        <v>2892</v>
      </c>
      <c r="H43" s="23">
        <v>127.61</v>
      </c>
      <c r="I43" s="23">
        <f t="shared" si="1"/>
        <v>2764.39</v>
      </c>
      <c r="J43" s="96"/>
    </row>
    <row r="44" spans="1:10" ht="35.1" customHeight="1" x14ac:dyDescent="0.2">
      <c r="A44" s="40">
        <v>35</v>
      </c>
      <c r="B44" s="19" t="s">
        <v>140</v>
      </c>
      <c r="C44" s="18" t="s">
        <v>707</v>
      </c>
      <c r="D44" s="22">
        <v>2142</v>
      </c>
      <c r="E44" s="23">
        <v>250</v>
      </c>
      <c r="F44" s="23">
        <v>500</v>
      </c>
      <c r="G44" s="23">
        <f t="shared" si="0"/>
        <v>2892</v>
      </c>
      <c r="H44" s="23">
        <v>127.61</v>
      </c>
      <c r="I44" s="23">
        <f t="shared" si="1"/>
        <v>2764.39</v>
      </c>
      <c r="J44" s="96"/>
    </row>
    <row r="45" spans="1:10" ht="35.1" customHeight="1" x14ac:dyDescent="0.2">
      <c r="A45" s="40">
        <v>36</v>
      </c>
      <c r="B45" s="19" t="s">
        <v>96</v>
      </c>
      <c r="C45" s="18" t="s">
        <v>16</v>
      </c>
      <c r="D45" s="22">
        <v>2142</v>
      </c>
      <c r="E45" s="23">
        <v>250</v>
      </c>
      <c r="F45" s="23">
        <v>500</v>
      </c>
      <c r="G45" s="23">
        <f t="shared" si="0"/>
        <v>2892</v>
      </c>
      <c r="H45" s="23">
        <v>127.61</v>
      </c>
      <c r="I45" s="23">
        <f t="shared" si="1"/>
        <v>2764.39</v>
      </c>
      <c r="J45" s="97"/>
    </row>
    <row r="46" spans="1:10" ht="35.1" customHeight="1" x14ac:dyDescent="0.2">
      <c r="A46" s="40">
        <v>37</v>
      </c>
      <c r="B46" s="41" t="s">
        <v>515</v>
      </c>
      <c r="C46" s="18" t="s">
        <v>707</v>
      </c>
      <c r="D46" s="22">
        <v>2142</v>
      </c>
      <c r="E46" s="23">
        <v>250</v>
      </c>
      <c r="F46" s="23">
        <v>500</v>
      </c>
      <c r="G46" s="23">
        <f t="shared" si="0"/>
        <v>2892</v>
      </c>
      <c r="H46" s="23">
        <v>127.61</v>
      </c>
      <c r="I46" s="23">
        <f t="shared" si="1"/>
        <v>2764.39</v>
      </c>
      <c r="J46" s="96"/>
    </row>
    <row r="47" spans="1:10" ht="35.1" customHeight="1" x14ac:dyDescent="0.2">
      <c r="A47" s="40">
        <v>38</v>
      </c>
      <c r="B47" s="41" t="s">
        <v>139</v>
      </c>
      <c r="C47" s="18" t="s">
        <v>707</v>
      </c>
      <c r="D47" s="22">
        <v>2142</v>
      </c>
      <c r="E47" s="23">
        <v>250</v>
      </c>
      <c r="F47" s="23">
        <v>500</v>
      </c>
      <c r="G47" s="23">
        <f t="shared" si="0"/>
        <v>2892</v>
      </c>
      <c r="H47" s="23">
        <v>127.61</v>
      </c>
      <c r="I47" s="23">
        <f t="shared" si="1"/>
        <v>2764.39</v>
      </c>
      <c r="J47" s="96"/>
    </row>
    <row r="48" spans="1:10" ht="35.1" customHeight="1" x14ac:dyDescent="0.2">
      <c r="A48" s="40">
        <v>39</v>
      </c>
      <c r="B48" s="19" t="s">
        <v>155</v>
      </c>
      <c r="C48" s="18" t="s">
        <v>104</v>
      </c>
      <c r="D48" s="22">
        <v>2142</v>
      </c>
      <c r="E48" s="23">
        <v>250</v>
      </c>
      <c r="F48" s="23">
        <v>500</v>
      </c>
      <c r="G48" s="23">
        <f t="shared" si="0"/>
        <v>2892</v>
      </c>
      <c r="H48" s="23">
        <v>127.61</v>
      </c>
      <c r="I48" s="23">
        <f t="shared" si="1"/>
        <v>2764.39</v>
      </c>
      <c r="J48" s="96"/>
    </row>
    <row r="49" spans="1:10" ht="35.1" customHeight="1" x14ac:dyDescent="0.2">
      <c r="A49" s="40">
        <v>40</v>
      </c>
      <c r="B49" s="19" t="s">
        <v>660</v>
      </c>
      <c r="C49" s="18" t="s">
        <v>16</v>
      </c>
      <c r="D49" s="22">
        <v>2142</v>
      </c>
      <c r="E49" s="23">
        <v>250</v>
      </c>
      <c r="F49" s="23">
        <v>500</v>
      </c>
      <c r="G49" s="23">
        <f t="shared" si="0"/>
        <v>2892</v>
      </c>
      <c r="H49" s="23">
        <v>127.61</v>
      </c>
      <c r="I49" s="23">
        <f t="shared" si="1"/>
        <v>2764.39</v>
      </c>
      <c r="J49" s="96"/>
    </row>
    <row r="50" spans="1:10" ht="35.1" customHeight="1" x14ac:dyDescent="0.2">
      <c r="A50" s="40">
        <v>41</v>
      </c>
      <c r="B50" s="19" t="s">
        <v>66</v>
      </c>
      <c r="C50" s="18" t="s">
        <v>707</v>
      </c>
      <c r="D50" s="22">
        <v>2142</v>
      </c>
      <c r="E50" s="23">
        <v>250</v>
      </c>
      <c r="F50" s="23">
        <v>500</v>
      </c>
      <c r="G50" s="23">
        <f t="shared" si="0"/>
        <v>2892</v>
      </c>
      <c r="H50" s="23">
        <v>127.61</v>
      </c>
      <c r="I50" s="23">
        <f t="shared" si="1"/>
        <v>2764.39</v>
      </c>
      <c r="J50" s="97"/>
    </row>
    <row r="51" spans="1:10" ht="35.1" customHeight="1" x14ac:dyDescent="0.2">
      <c r="A51" s="40">
        <v>42</v>
      </c>
      <c r="B51" s="19" t="s">
        <v>156</v>
      </c>
      <c r="C51" s="18" t="s">
        <v>707</v>
      </c>
      <c r="D51" s="22">
        <v>2142</v>
      </c>
      <c r="E51" s="23">
        <v>250</v>
      </c>
      <c r="F51" s="23">
        <v>500</v>
      </c>
      <c r="G51" s="23">
        <f t="shared" si="0"/>
        <v>2892</v>
      </c>
      <c r="H51" s="23">
        <v>127.61</v>
      </c>
      <c r="I51" s="23">
        <f t="shared" si="1"/>
        <v>2764.39</v>
      </c>
      <c r="J51" s="96"/>
    </row>
    <row r="52" spans="1:10" ht="35.1" customHeight="1" x14ac:dyDescent="0.2">
      <c r="A52" s="40">
        <v>43</v>
      </c>
      <c r="B52" s="41" t="s">
        <v>238</v>
      </c>
      <c r="C52" s="18" t="s">
        <v>227</v>
      </c>
      <c r="D52" s="22">
        <v>2269.1999999999998</v>
      </c>
      <c r="E52" s="23">
        <v>250</v>
      </c>
      <c r="F52" s="23">
        <v>500</v>
      </c>
      <c r="G52" s="23">
        <f t="shared" si="0"/>
        <v>3019.2</v>
      </c>
      <c r="H52" s="23">
        <v>133.75</v>
      </c>
      <c r="I52" s="23">
        <f t="shared" si="1"/>
        <v>2885.45</v>
      </c>
      <c r="J52" s="96"/>
    </row>
    <row r="53" spans="1:10" ht="35.1" customHeight="1" x14ac:dyDescent="0.2">
      <c r="A53" s="40">
        <v>44</v>
      </c>
      <c r="B53" s="19" t="s">
        <v>65</v>
      </c>
      <c r="C53" s="18" t="s">
        <v>16</v>
      </c>
      <c r="D53" s="22">
        <v>2142</v>
      </c>
      <c r="E53" s="23">
        <v>250</v>
      </c>
      <c r="F53" s="23">
        <v>500</v>
      </c>
      <c r="G53" s="23">
        <f t="shared" si="0"/>
        <v>2892</v>
      </c>
      <c r="H53" s="23">
        <v>127.61</v>
      </c>
      <c r="I53" s="23">
        <f t="shared" si="1"/>
        <v>2764.39</v>
      </c>
      <c r="J53" s="97"/>
    </row>
    <row r="54" spans="1:10" ht="35.1" customHeight="1" x14ac:dyDescent="0.2">
      <c r="A54" s="40">
        <v>45</v>
      </c>
      <c r="B54" s="19" t="s">
        <v>604</v>
      </c>
      <c r="C54" s="18" t="s">
        <v>16</v>
      </c>
      <c r="D54" s="22">
        <v>2142</v>
      </c>
      <c r="E54" s="23">
        <v>250</v>
      </c>
      <c r="F54" s="23">
        <v>500</v>
      </c>
      <c r="G54" s="23">
        <f t="shared" si="0"/>
        <v>2892</v>
      </c>
      <c r="H54" s="23">
        <v>127.61</v>
      </c>
      <c r="I54" s="23">
        <f t="shared" si="1"/>
        <v>2764.39</v>
      </c>
      <c r="J54" s="97"/>
    </row>
    <row r="55" spans="1:10" ht="35.1" customHeight="1" x14ac:dyDescent="0.2">
      <c r="A55" s="40">
        <v>46</v>
      </c>
      <c r="B55" s="19" t="s">
        <v>588</v>
      </c>
      <c r="C55" s="18" t="s">
        <v>14</v>
      </c>
      <c r="D55" s="22">
        <v>2176.2000000000003</v>
      </c>
      <c r="E55" s="23">
        <v>250</v>
      </c>
      <c r="F55" s="23">
        <v>500</v>
      </c>
      <c r="G55" s="23">
        <f t="shared" si="0"/>
        <v>2926.2000000000003</v>
      </c>
      <c r="H55" s="23">
        <v>129.26</v>
      </c>
      <c r="I55" s="23">
        <f t="shared" si="1"/>
        <v>2796.9400000000005</v>
      </c>
      <c r="J55" s="97"/>
    </row>
    <row r="56" spans="1:10" ht="35.1" customHeight="1" x14ac:dyDescent="0.2">
      <c r="A56" s="40">
        <v>47</v>
      </c>
      <c r="B56" s="41" t="s">
        <v>97</v>
      </c>
      <c r="C56" s="18" t="s">
        <v>707</v>
      </c>
      <c r="D56" s="22">
        <v>2142</v>
      </c>
      <c r="E56" s="23">
        <v>250</v>
      </c>
      <c r="F56" s="23">
        <v>500</v>
      </c>
      <c r="G56" s="23">
        <f t="shared" si="0"/>
        <v>2892</v>
      </c>
      <c r="H56" s="23">
        <v>127.61</v>
      </c>
      <c r="I56" s="23">
        <f t="shared" si="1"/>
        <v>2764.39</v>
      </c>
      <c r="J56" s="97"/>
    </row>
    <row r="57" spans="1:10" ht="35.1" customHeight="1" x14ac:dyDescent="0.2">
      <c r="A57" s="40">
        <v>48</v>
      </c>
      <c r="B57" s="41" t="s">
        <v>556</v>
      </c>
      <c r="C57" s="18" t="s">
        <v>707</v>
      </c>
      <c r="D57" s="22">
        <v>2142</v>
      </c>
      <c r="E57" s="23">
        <v>250</v>
      </c>
      <c r="F57" s="23">
        <v>500</v>
      </c>
      <c r="G57" s="23">
        <f t="shared" si="0"/>
        <v>2892</v>
      </c>
      <c r="H57" s="23">
        <v>127.61</v>
      </c>
      <c r="I57" s="23">
        <f t="shared" si="1"/>
        <v>2764.39</v>
      </c>
      <c r="J57" s="97"/>
    </row>
    <row r="58" spans="1:10" ht="35.1" customHeight="1" x14ac:dyDescent="0.2">
      <c r="A58" s="40">
        <v>49</v>
      </c>
      <c r="B58" s="19" t="s">
        <v>92</v>
      </c>
      <c r="C58" s="18" t="s">
        <v>14</v>
      </c>
      <c r="D58" s="22">
        <v>2176.2000000000003</v>
      </c>
      <c r="E58" s="23">
        <v>250</v>
      </c>
      <c r="F58" s="23">
        <v>500</v>
      </c>
      <c r="G58" s="23">
        <f t="shared" si="0"/>
        <v>2926.2000000000003</v>
      </c>
      <c r="H58" s="23">
        <v>129.26</v>
      </c>
      <c r="I58" s="23">
        <f t="shared" si="1"/>
        <v>2796.9400000000005</v>
      </c>
      <c r="J58" s="96"/>
    </row>
    <row r="59" spans="1:10" ht="35.1" customHeight="1" x14ac:dyDescent="0.2">
      <c r="A59" s="40">
        <v>50</v>
      </c>
      <c r="B59" s="19" t="s">
        <v>648</v>
      </c>
      <c r="C59" s="18" t="s">
        <v>104</v>
      </c>
      <c r="D59" s="22">
        <v>2142</v>
      </c>
      <c r="E59" s="23">
        <v>250</v>
      </c>
      <c r="F59" s="23">
        <v>500</v>
      </c>
      <c r="G59" s="23">
        <f t="shared" si="0"/>
        <v>2892</v>
      </c>
      <c r="H59" s="23">
        <v>127.61</v>
      </c>
      <c r="I59" s="23">
        <f t="shared" si="1"/>
        <v>2764.39</v>
      </c>
      <c r="J59" s="96"/>
    </row>
    <row r="60" spans="1:10" ht="35.1" customHeight="1" x14ac:dyDescent="0.2">
      <c r="A60" s="40">
        <v>51</v>
      </c>
      <c r="B60" s="19" t="s">
        <v>661</v>
      </c>
      <c r="C60" s="18" t="s">
        <v>14</v>
      </c>
      <c r="D60" s="22">
        <v>2176.2000000000003</v>
      </c>
      <c r="E60" s="23">
        <v>250</v>
      </c>
      <c r="F60" s="23">
        <v>500</v>
      </c>
      <c r="G60" s="23">
        <f t="shared" si="0"/>
        <v>2926.2000000000003</v>
      </c>
      <c r="H60" s="23">
        <v>129.26</v>
      </c>
      <c r="I60" s="23">
        <f t="shared" si="1"/>
        <v>2796.9400000000005</v>
      </c>
      <c r="J60" s="96"/>
    </row>
    <row r="61" spans="1:10" ht="35.1" customHeight="1" x14ac:dyDescent="0.2">
      <c r="A61" s="40">
        <v>52</v>
      </c>
      <c r="B61" s="19" t="s">
        <v>638</v>
      </c>
      <c r="C61" s="18" t="s">
        <v>14</v>
      </c>
      <c r="D61" s="22">
        <v>2176.2000000000003</v>
      </c>
      <c r="E61" s="23">
        <v>250</v>
      </c>
      <c r="F61" s="23">
        <v>500</v>
      </c>
      <c r="G61" s="23">
        <f t="shared" si="0"/>
        <v>2926.2000000000003</v>
      </c>
      <c r="H61" s="23">
        <v>129.26</v>
      </c>
      <c r="I61" s="23">
        <f t="shared" si="1"/>
        <v>2796.9400000000005</v>
      </c>
      <c r="J61" s="97"/>
    </row>
    <row r="62" spans="1:10" ht="35.1" customHeight="1" x14ac:dyDescent="0.2">
      <c r="A62" s="40">
        <v>53</v>
      </c>
      <c r="B62" s="41" t="s">
        <v>576</v>
      </c>
      <c r="C62" s="18" t="s">
        <v>227</v>
      </c>
      <c r="D62" s="22">
        <v>2269.1999999999998</v>
      </c>
      <c r="E62" s="23">
        <v>250</v>
      </c>
      <c r="F62" s="23">
        <v>500</v>
      </c>
      <c r="G62" s="23">
        <f t="shared" si="0"/>
        <v>3019.2</v>
      </c>
      <c r="H62" s="23">
        <v>133.75</v>
      </c>
      <c r="I62" s="23">
        <f t="shared" si="1"/>
        <v>2885.45</v>
      </c>
      <c r="J62" s="96"/>
    </row>
    <row r="63" spans="1:10" ht="35.1" customHeight="1" x14ac:dyDescent="0.2">
      <c r="A63" s="40">
        <v>54</v>
      </c>
      <c r="B63" s="19" t="s">
        <v>157</v>
      </c>
      <c r="C63" s="18" t="s">
        <v>14</v>
      </c>
      <c r="D63" s="22">
        <v>2176.2000000000003</v>
      </c>
      <c r="E63" s="23">
        <v>250</v>
      </c>
      <c r="F63" s="23">
        <v>500</v>
      </c>
      <c r="G63" s="23">
        <f t="shared" si="0"/>
        <v>2926.2000000000003</v>
      </c>
      <c r="H63" s="23">
        <v>129.26</v>
      </c>
      <c r="I63" s="23">
        <f t="shared" si="1"/>
        <v>2796.9400000000005</v>
      </c>
      <c r="J63" s="97"/>
    </row>
    <row r="64" spans="1:10" ht="35.1" customHeight="1" x14ac:dyDescent="0.2">
      <c r="A64" s="40">
        <v>55</v>
      </c>
      <c r="B64" s="41" t="s">
        <v>544</v>
      </c>
      <c r="C64" s="18" t="s">
        <v>505</v>
      </c>
      <c r="D64" s="22">
        <v>2269.1999999999998</v>
      </c>
      <c r="E64" s="23">
        <v>250</v>
      </c>
      <c r="F64" s="23">
        <v>500</v>
      </c>
      <c r="G64" s="23">
        <f t="shared" si="0"/>
        <v>3019.2</v>
      </c>
      <c r="H64" s="23">
        <v>133.75</v>
      </c>
      <c r="I64" s="23">
        <f t="shared" si="1"/>
        <v>2885.45</v>
      </c>
      <c r="J64" s="96">
        <f>1410+520</f>
        <v>1930</v>
      </c>
    </row>
    <row r="65" spans="1:10" ht="35.1" customHeight="1" x14ac:dyDescent="0.2">
      <c r="A65" s="40">
        <v>56</v>
      </c>
      <c r="B65" s="41" t="s">
        <v>158</v>
      </c>
      <c r="C65" s="18" t="s">
        <v>17</v>
      </c>
      <c r="D65" s="22">
        <v>2425.8000000000002</v>
      </c>
      <c r="E65" s="23">
        <v>250</v>
      </c>
      <c r="F65" s="23">
        <v>500</v>
      </c>
      <c r="G65" s="23">
        <f t="shared" si="0"/>
        <v>3175.8</v>
      </c>
      <c r="H65" s="23">
        <v>141.32</v>
      </c>
      <c r="I65" s="23">
        <f t="shared" si="1"/>
        <v>3034.48</v>
      </c>
      <c r="J65" s="96">
        <f>2730+2610</f>
        <v>5340</v>
      </c>
    </row>
    <row r="66" spans="1:10" ht="35.1" customHeight="1" x14ac:dyDescent="0.2">
      <c r="A66" s="40">
        <v>57</v>
      </c>
      <c r="B66" s="19" t="s">
        <v>159</v>
      </c>
      <c r="C66" s="18" t="s">
        <v>16</v>
      </c>
      <c r="D66" s="22">
        <v>2142</v>
      </c>
      <c r="E66" s="23">
        <v>250</v>
      </c>
      <c r="F66" s="23">
        <v>500</v>
      </c>
      <c r="G66" s="23">
        <f t="shared" si="0"/>
        <v>2892</v>
      </c>
      <c r="H66" s="23">
        <v>127.61</v>
      </c>
      <c r="I66" s="23">
        <f t="shared" si="1"/>
        <v>2764.39</v>
      </c>
      <c r="J66" s="97"/>
    </row>
    <row r="67" spans="1:10" ht="35.1" customHeight="1" x14ac:dyDescent="0.2">
      <c r="A67" s="40">
        <v>58</v>
      </c>
      <c r="B67" s="41" t="s">
        <v>524</v>
      </c>
      <c r="C67" s="18" t="s">
        <v>786</v>
      </c>
      <c r="D67" s="22">
        <v>2142</v>
      </c>
      <c r="E67" s="23">
        <v>250</v>
      </c>
      <c r="F67" s="23">
        <v>500</v>
      </c>
      <c r="G67" s="23">
        <f t="shared" si="0"/>
        <v>2892</v>
      </c>
      <c r="H67" s="23">
        <v>127.61</v>
      </c>
      <c r="I67" s="23">
        <f t="shared" si="1"/>
        <v>2764.39</v>
      </c>
      <c r="J67" s="96"/>
    </row>
    <row r="68" spans="1:10" ht="35.1" customHeight="1" x14ac:dyDescent="0.2">
      <c r="A68" s="40">
        <v>59</v>
      </c>
      <c r="B68" s="19" t="s">
        <v>662</v>
      </c>
      <c r="C68" s="18" t="s">
        <v>14</v>
      </c>
      <c r="D68" s="22">
        <v>2176.2000000000003</v>
      </c>
      <c r="E68" s="23">
        <v>250</v>
      </c>
      <c r="F68" s="23">
        <v>500</v>
      </c>
      <c r="G68" s="23">
        <f t="shared" si="0"/>
        <v>2926.2000000000003</v>
      </c>
      <c r="H68" s="23">
        <v>129.26</v>
      </c>
      <c r="I68" s="23">
        <f t="shared" si="1"/>
        <v>2796.9400000000005</v>
      </c>
      <c r="J68" s="97"/>
    </row>
    <row r="69" spans="1:10" ht="35.1" customHeight="1" x14ac:dyDescent="0.2">
      <c r="A69" s="40">
        <v>60</v>
      </c>
      <c r="B69" s="19" t="s">
        <v>594</v>
      </c>
      <c r="C69" s="18" t="s">
        <v>14</v>
      </c>
      <c r="D69" s="22">
        <v>2176.2000000000003</v>
      </c>
      <c r="E69" s="23">
        <v>250</v>
      </c>
      <c r="F69" s="23">
        <v>500</v>
      </c>
      <c r="G69" s="23">
        <f t="shared" si="0"/>
        <v>2926.2000000000003</v>
      </c>
      <c r="H69" s="23">
        <v>129.26</v>
      </c>
      <c r="I69" s="23">
        <f t="shared" si="1"/>
        <v>2796.9400000000005</v>
      </c>
      <c r="J69" s="97"/>
    </row>
    <row r="70" spans="1:10" ht="35.1" customHeight="1" x14ac:dyDescent="0.2">
      <c r="A70" s="40">
        <v>61</v>
      </c>
      <c r="B70" s="41" t="s">
        <v>650</v>
      </c>
      <c r="C70" s="18" t="s">
        <v>227</v>
      </c>
      <c r="D70" s="22">
        <v>2269.1999999999998</v>
      </c>
      <c r="E70" s="23">
        <v>250</v>
      </c>
      <c r="F70" s="23">
        <v>500</v>
      </c>
      <c r="G70" s="23">
        <f t="shared" si="0"/>
        <v>3019.2</v>
      </c>
      <c r="H70" s="23">
        <v>133.75</v>
      </c>
      <c r="I70" s="23">
        <f t="shared" si="1"/>
        <v>2885.45</v>
      </c>
      <c r="J70" s="97"/>
    </row>
    <row r="71" spans="1:10" ht="35.1" customHeight="1" x14ac:dyDescent="0.2">
      <c r="A71" s="40">
        <v>62</v>
      </c>
      <c r="B71" s="19" t="s">
        <v>606</v>
      </c>
      <c r="C71" s="18" t="s">
        <v>16</v>
      </c>
      <c r="D71" s="22">
        <v>2142</v>
      </c>
      <c r="E71" s="23">
        <v>250</v>
      </c>
      <c r="F71" s="23">
        <v>500</v>
      </c>
      <c r="G71" s="23">
        <f t="shared" si="0"/>
        <v>2892</v>
      </c>
      <c r="H71" s="23">
        <v>127.61</v>
      </c>
      <c r="I71" s="23">
        <f t="shared" si="1"/>
        <v>2764.39</v>
      </c>
      <c r="J71" s="97"/>
    </row>
    <row r="72" spans="1:10" ht="35.1" customHeight="1" x14ac:dyDescent="0.2">
      <c r="A72" s="40">
        <v>63</v>
      </c>
      <c r="B72" s="19" t="s">
        <v>651</v>
      </c>
      <c r="C72" s="18" t="s">
        <v>707</v>
      </c>
      <c r="D72" s="22">
        <v>2142</v>
      </c>
      <c r="E72" s="23">
        <v>250</v>
      </c>
      <c r="F72" s="23">
        <v>500</v>
      </c>
      <c r="G72" s="23">
        <f t="shared" si="0"/>
        <v>2892</v>
      </c>
      <c r="H72" s="23">
        <v>127.61</v>
      </c>
      <c r="I72" s="23">
        <f t="shared" si="1"/>
        <v>2764.39</v>
      </c>
      <c r="J72" s="96"/>
    </row>
    <row r="73" spans="1:10" ht="35.1" customHeight="1" x14ac:dyDescent="0.2">
      <c r="A73" s="40">
        <v>64</v>
      </c>
      <c r="B73" s="41" t="s">
        <v>160</v>
      </c>
      <c r="C73" s="18" t="s">
        <v>184</v>
      </c>
      <c r="D73" s="22">
        <v>2425.8000000000002</v>
      </c>
      <c r="E73" s="23">
        <v>250</v>
      </c>
      <c r="F73" s="23">
        <v>500</v>
      </c>
      <c r="G73" s="23">
        <f t="shared" si="0"/>
        <v>3175.8</v>
      </c>
      <c r="H73" s="23">
        <v>141.32</v>
      </c>
      <c r="I73" s="23">
        <f t="shared" si="1"/>
        <v>3034.48</v>
      </c>
      <c r="J73" s="97"/>
    </row>
    <row r="74" spans="1:10" ht="35.1" customHeight="1" x14ac:dyDescent="0.2">
      <c r="A74" s="40">
        <v>65</v>
      </c>
      <c r="B74" s="41" t="s">
        <v>221</v>
      </c>
      <c r="C74" s="18" t="s">
        <v>227</v>
      </c>
      <c r="D74" s="22">
        <v>2269.1999999999998</v>
      </c>
      <c r="E74" s="23">
        <v>250</v>
      </c>
      <c r="F74" s="23">
        <v>500</v>
      </c>
      <c r="G74" s="23">
        <f t="shared" ref="G74:G137" si="2">+D74+E74+F74</f>
        <v>3019.2</v>
      </c>
      <c r="H74" s="23">
        <v>133.75</v>
      </c>
      <c r="I74" s="23">
        <f t="shared" ref="I74:I137" si="3">+G74-H74</f>
        <v>2885.45</v>
      </c>
      <c r="J74" s="96"/>
    </row>
    <row r="75" spans="1:10" ht="35.1" customHeight="1" x14ac:dyDescent="0.2">
      <c r="A75" s="40">
        <v>66</v>
      </c>
      <c r="B75" s="41" t="s">
        <v>700</v>
      </c>
      <c r="C75" s="18" t="s">
        <v>17</v>
      </c>
      <c r="D75" s="22">
        <v>2425.8000000000002</v>
      </c>
      <c r="E75" s="23">
        <v>250</v>
      </c>
      <c r="F75" s="23">
        <v>500</v>
      </c>
      <c r="G75" s="23">
        <f t="shared" si="2"/>
        <v>3175.8</v>
      </c>
      <c r="H75" s="23">
        <v>141.32</v>
      </c>
      <c r="I75" s="23">
        <f t="shared" si="3"/>
        <v>3034.48</v>
      </c>
      <c r="J75" s="96">
        <f>2090+1630+470+580</f>
        <v>4770</v>
      </c>
    </row>
    <row r="76" spans="1:10" ht="35.1" customHeight="1" x14ac:dyDescent="0.2">
      <c r="A76" s="40">
        <v>67</v>
      </c>
      <c r="B76" s="41" t="s">
        <v>230</v>
      </c>
      <c r="C76" s="18" t="s">
        <v>17</v>
      </c>
      <c r="D76" s="22">
        <v>2425.8000000000002</v>
      </c>
      <c r="E76" s="23">
        <v>250</v>
      </c>
      <c r="F76" s="23">
        <v>500</v>
      </c>
      <c r="G76" s="23">
        <f t="shared" si="2"/>
        <v>3175.8</v>
      </c>
      <c r="H76" s="23">
        <v>141.32</v>
      </c>
      <c r="I76" s="23">
        <f t="shared" si="3"/>
        <v>3034.48</v>
      </c>
      <c r="J76" s="96"/>
    </row>
    <row r="77" spans="1:10" ht="35.1" customHeight="1" x14ac:dyDescent="0.2">
      <c r="A77" s="40">
        <v>68</v>
      </c>
      <c r="B77" s="41" t="s">
        <v>571</v>
      </c>
      <c r="C77" s="18" t="s">
        <v>227</v>
      </c>
      <c r="D77" s="22">
        <v>2269.1999999999998</v>
      </c>
      <c r="E77" s="23">
        <v>250</v>
      </c>
      <c r="F77" s="23">
        <v>500</v>
      </c>
      <c r="G77" s="23">
        <f t="shared" si="2"/>
        <v>3019.2</v>
      </c>
      <c r="H77" s="23">
        <v>133.75</v>
      </c>
      <c r="I77" s="23">
        <f t="shared" si="3"/>
        <v>2885.45</v>
      </c>
      <c r="J77" s="97"/>
    </row>
    <row r="78" spans="1:10" ht="35.1" customHeight="1" x14ac:dyDescent="0.2">
      <c r="A78" s="40">
        <v>69</v>
      </c>
      <c r="B78" s="19" t="s">
        <v>663</v>
      </c>
      <c r="C78" s="18" t="s">
        <v>14</v>
      </c>
      <c r="D78" s="22">
        <v>2176.2000000000003</v>
      </c>
      <c r="E78" s="23">
        <v>250</v>
      </c>
      <c r="F78" s="23">
        <v>500</v>
      </c>
      <c r="G78" s="23">
        <f t="shared" si="2"/>
        <v>2926.2000000000003</v>
      </c>
      <c r="H78" s="23">
        <v>129.26</v>
      </c>
      <c r="I78" s="23">
        <f t="shared" si="3"/>
        <v>2796.9400000000005</v>
      </c>
      <c r="J78" s="96"/>
    </row>
    <row r="79" spans="1:10" ht="35.1" customHeight="1" x14ac:dyDescent="0.2">
      <c r="A79" s="40">
        <v>70</v>
      </c>
      <c r="B79" s="19" t="s">
        <v>591</v>
      </c>
      <c r="C79" s="18" t="s">
        <v>16</v>
      </c>
      <c r="D79" s="22">
        <v>2142</v>
      </c>
      <c r="E79" s="23">
        <v>250</v>
      </c>
      <c r="F79" s="23">
        <v>500</v>
      </c>
      <c r="G79" s="23">
        <f t="shared" si="2"/>
        <v>2892</v>
      </c>
      <c r="H79" s="23">
        <v>127.61</v>
      </c>
      <c r="I79" s="23">
        <f t="shared" si="3"/>
        <v>2764.39</v>
      </c>
      <c r="J79" s="96"/>
    </row>
    <row r="80" spans="1:10" ht="35.1" customHeight="1" x14ac:dyDescent="0.2">
      <c r="A80" s="40">
        <v>71</v>
      </c>
      <c r="B80" s="41" t="s">
        <v>673</v>
      </c>
      <c r="C80" s="18" t="s">
        <v>17</v>
      </c>
      <c r="D80" s="22">
        <v>2425.8000000000002</v>
      </c>
      <c r="E80" s="23">
        <v>250</v>
      </c>
      <c r="F80" s="23">
        <v>500</v>
      </c>
      <c r="G80" s="23">
        <f t="shared" si="2"/>
        <v>3175.8</v>
      </c>
      <c r="H80" s="23">
        <v>141.32</v>
      </c>
      <c r="I80" s="23">
        <f t="shared" si="3"/>
        <v>3034.48</v>
      </c>
      <c r="J80" s="97"/>
    </row>
    <row r="81" spans="1:10" ht="35.1" customHeight="1" x14ac:dyDescent="0.2">
      <c r="A81" s="40">
        <v>72</v>
      </c>
      <c r="B81" s="41" t="s">
        <v>575</v>
      </c>
      <c r="C81" s="18" t="s">
        <v>227</v>
      </c>
      <c r="D81" s="22">
        <v>2269.1999999999998</v>
      </c>
      <c r="E81" s="23">
        <v>250</v>
      </c>
      <c r="F81" s="23">
        <v>500</v>
      </c>
      <c r="G81" s="23">
        <f t="shared" si="2"/>
        <v>3019.2</v>
      </c>
      <c r="H81" s="23">
        <v>133.75</v>
      </c>
      <c r="I81" s="23">
        <f t="shared" si="3"/>
        <v>2885.45</v>
      </c>
      <c r="J81" s="97"/>
    </row>
    <row r="82" spans="1:10" ht="35.1" customHeight="1" x14ac:dyDescent="0.2">
      <c r="A82" s="40">
        <v>73</v>
      </c>
      <c r="B82" s="19" t="s">
        <v>601</v>
      </c>
      <c r="C82" s="18" t="s">
        <v>104</v>
      </c>
      <c r="D82" s="22">
        <v>2142</v>
      </c>
      <c r="E82" s="23">
        <v>250</v>
      </c>
      <c r="F82" s="23">
        <v>500</v>
      </c>
      <c r="G82" s="23">
        <f t="shared" si="2"/>
        <v>2892</v>
      </c>
      <c r="H82" s="23">
        <v>127.61</v>
      </c>
      <c r="I82" s="23">
        <f t="shared" si="3"/>
        <v>2764.39</v>
      </c>
      <c r="J82" s="96"/>
    </row>
    <row r="83" spans="1:10" ht="35.1" customHeight="1" x14ac:dyDescent="0.2">
      <c r="A83" s="40">
        <v>74</v>
      </c>
      <c r="B83" s="41" t="s">
        <v>529</v>
      </c>
      <c r="C83" s="18" t="s">
        <v>72</v>
      </c>
      <c r="D83" s="22">
        <v>2327.6999999999998</v>
      </c>
      <c r="E83" s="23">
        <v>250</v>
      </c>
      <c r="F83" s="23">
        <v>500</v>
      </c>
      <c r="G83" s="23">
        <f t="shared" si="2"/>
        <v>3077.7</v>
      </c>
      <c r="H83" s="23">
        <v>136.58000000000001</v>
      </c>
      <c r="I83" s="23">
        <f t="shared" si="3"/>
        <v>2941.12</v>
      </c>
      <c r="J83" s="96"/>
    </row>
    <row r="84" spans="1:10" ht="35.1" customHeight="1" x14ac:dyDescent="0.2">
      <c r="A84" s="40">
        <v>75</v>
      </c>
      <c r="B84" s="19" t="s">
        <v>161</v>
      </c>
      <c r="C84" s="18" t="s">
        <v>16</v>
      </c>
      <c r="D84" s="22">
        <v>2142</v>
      </c>
      <c r="E84" s="23">
        <v>250</v>
      </c>
      <c r="F84" s="23">
        <v>500</v>
      </c>
      <c r="G84" s="23">
        <f t="shared" si="2"/>
        <v>2892</v>
      </c>
      <c r="H84" s="23">
        <v>127.61</v>
      </c>
      <c r="I84" s="23">
        <f t="shared" si="3"/>
        <v>2764.39</v>
      </c>
      <c r="J84" s="96"/>
    </row>
    <row r="85" spans="1:10" ht="35.1" customHeight="1" x14ac:dyDescent="0.2">
      <c r="A85" s="40">
        <v>76</v>
      </c>
      <c r="B85" s="19" t="s">
        <v>596</v>
      </c>
      <c r="C85" s="18" t="s">
        <v>227</v>
      </c>
      <c r="D85" s="22">
        <v>2269.1999999999998</v>
      </c>
      <c r="E85" s="23">
        <v>250</v>
      </c>
      <c r="F85" s="23">
        <v>500</v>
      </c>
      <c r="G85" s="23">
        <f t="shared" si="2"/>
        <v>3019.2</v>
      </c>
      <c r="H85" s="23">
        <v>133.75</v>
      </c>
      <c r="I85" s="23">
        <f t="shared" si="3"/>
        <v>2885.45</v>
      </c>
      <c r="J85" s="96"/>
    </row>
    <row r="86" spans="1:10" ht="35.1" customHeight="1" x14ac:dyDescent="0.2">
      <c r="A86" s="40">
        <v>77</v>
      </c>
      <c r="B86" s="41" t="s">
        <v>676</v>
      </c>
      <c r="C86" s="18" t="s">
        <v>707</v>
      </c>
      <c r="D86" s="22">
        <v>2425.8000000000002</v>
      </c>
      <c r="E86" s="23">
        <v>250</v>
      </c>
      <c r="F86" s="23">
        <v>500</v>
      </c>
      <c r="G86" s="23">
        <f t="shared" si="2"/>
        <v>3175.8</v>
      </c>
      <c r="H86" s="23">
        <v>141.32</v>
      </c>
      <c r="I86" s="23">
        <f t="shared" si="3"/>
        <v>3034.48</v>
      </c>
      <c r="J86" s="96"/>
    </row>
    <row r="87" spans="1:10" ht="35.1" customHeight="1" x14ac:dyDescent="0.2">
      <c r="A87" s="40">
        <v>78</v>
      </c>
      <c r="B87" s="19" t="s">
        <v>597</v>
      </c>
      <c r="C87" s="18" t="s">
        <v>227</v>
      </c>
      <c r="D87" s="22">
        <v>2269.1999999999998</v>
      </c>
      <c r="E87" s="23">
        <v>250</v>
      </c>
      <c r="F87" s="23">
        <v>500</v>
      </c>
      <c r="G87" s="23">
        <f t="shared" si="2"/>
        <v>3019.2</v>
      </c>
      <c r="H87" s="23">
        <v>133.75</v>
      </c>
      <c r="I87" s="23">
        <f t="shared" si="3"/>
        <v>2885.45</v>
      </c>
      <c r="J87" s="97"/>
    </row>
    <row r="88" spans="1:10" ht="35.1" customHeight="1" x14ac:dyDescent="0.2">
      <c r="A88" s="40">
        <v>79</v>
      </c>
      <c r="B88" s="41" t="s">
        <v>701</v>
      </c>
      <c r="C88" s="18" t="s">
        <v>184</v>
      </c>
      <c r="D88" s="22">
        <v>2425.8000000000002</v>
      </c>
      <c r="E88" s="23">
        <v>250</v>
      </c>
      <c r="F88" s="23">
        <v>500</v>
      </c>
      <c r="G88" s="23">
        <f t="shared" si="2"/>
        <v>3175.8</v>
      </c>
      <c r="H88" s="23">
        <v>141.32</v>
      </c>
      <c r="I88" s="23">
        <f t="shared" si="3"/>
        <v>3034.48</v>
      </c>
      <c r="J88" s="96">
        <f>1830+1460+2610+2245</f>
        <v>8145</v>
      </c>
    </row>
    <row r="89" spans="1:10" ht="35.1" customHeight="1" x14ac:dyDescent="0.2">
      <c r="A89" s="40">
        <v>80</v>
      </c>
      <c r="B89" s="19" t="s">
        <v>647</v>
      </c>
      <c r="C89" s="18" t="s">
        <v>111</v>
      </c>
      <c r="D89" s="22">
        <v>2142</v>
      </c>
      <c r="E89" s="23">
        <v>250</v>
      </c>
      <c r="F89" s="23">
        <v>500</v>
      </c>
      <c r="G89" s="23">
        <f t="shared" si="2"/>
        <v>2892</v>
      </c>
      <c r="H89" s="23">
        <v>127.61</v>
      </c>
      <c r="I89" s="23">
        <f t="shared" si="3"/>
        <v>2764.39</v>
      </c>
      <c r="J89" s="97"/>
    </row>
    <row r="90" spans="1:10" ht="35.1" customHeight="1" x14ac:dyDescent="0.2">
      <c r="A90" s="40">
        <v>81</v>
      </c>
      <c r="B90" s="19" t="s">
        <v>672</v>
      </c>
      <c r="C90" s="18" t="s">
        <v>707</v>
      </c>
      <c r="D90" s="22">
        <v>2142</v>
      </c>
      <c r="E90" s="23">
        <v>250</v>
      </c>
      <c r="F90" s="23">
        <v>500</v>
      </c>
      <c r="G90" s="23">
        <f t="shared" si="2"/>
        <v>2892</v>
      </c>
      <c r="H90" s="23">
        <v>127.61</v>
      </c>
      <c r="I90" s="23">
        <f t="shared" si="3"/>
        <v>2764.39</v>
      </c>
      <c r="J90" s="96"/>
    </row>
    <row r="91" spans="1:10" ht="35.1" customHeight="1" x14ac:dyDescent="0.2">
      <c r="A91" s="40">
        <v>82</v>
      </c>
      <c r="B91" s="41" t="s">
        <v>521</v>
      </c>
      <c r="C91" s="18" t="s">
        <v>707</v>
      </c>
      <c r="D91" s="22">
        <v>2142</v>
      </c>
      <c r="E91" s="23">
        <v>250</v>
      </c>
      <c r="F91" s="23">
        <v>500</v>
      </c>
      <c r="G91" s="23">
        <f t="shared" si="2"/>
        <v>2892</v>
      </c>
      <c r="H91" s="23">
        <v>127.61</v>
      </c>
      <c r="I91" s="23">
        <f t="shared" si="3"/>
        <v>2764.39</v>
      </c>
      <c r="J91" s="96"/>
    </row>
    <row r="92" spans="1:10" ht="35.1" customHeight="1" x14ac:dyDescent="0.2">
      <c r="A92" s="40">
        <v>83</v>
      </c>
      <c r="B92" s="41" t="s">
        <v>692</v>
      </c>
      <c r="C92" s="18" t="s">
        <v>17</v>
      </c>
      <c r="D92" s="22">
        <v>2425.8000000000002</v>
      </c>
      <c r="E92" s="23">
        <v>250</v>
      </c>
      <c r="F92" s="23">
        <v>500</v>
      </c>
      <c r="G92" s="23">
        <f t="shared" si="2"/>
        <v>3175.8</v>
      </c>
      <c r="H92" s="23">
        <v>141.32</v>
      </c>
      <c r="I92" s="23">
        <f t="shared" si="3"/>
        <v>3034.48</v>
      </c>
      <c r="J92" s="96">
        <f>2730+2610</f>
        <v>5340</v>
      </c>
    </row>
    <row r="93" spans="1:10" ht="35.1" customHeight="1" x14ac:dyDescent="0.2">
      <c r="A93" s="40">
        <v>84</v>
      </c>
      <c r="B93" s="41" t="s">
        <v>209</v>
      </c>
      <c r="C93" s="18" t="s">
        <v>17</v>
      </c>
      <c r="D93" s="22">
        <v>2425.8000000000002</v>
      </c>
      <c r="E93" s="23">
        <v>250</v>
      </c>
      <c r="F93" s="23">
        <v>500</v>
      </c>
      <c r="G93" s="23">
        <f t="shared" si="2"/>
        <v>3175.8</v>
      </c>
      <c r="H93" s="23">
        <v>141.32</v>
      </c>
      <c r="I93" s="23">
        <f t="shared" si="3"/>
        <v>3034.48</v>
      </c>
      <c r="J93" s="97"/>
    </row>
    <row r="94" spans="1:10" ht="35.1" customHeight="1" x14ac:dyDescent="0.2">
      <c r="A94" s="40">
        <v>85</v>
      </c>
      <c r="B94" s="41" t="s">
        <v>607</v>
      </c>
      <c r="C94" s="18" t="s">
        <v>227</v>
      </c>
      <c r="D94" s="22">
        <v>2269.1999999999998</v>
      </c>
      <c r="E94" s="23">
        <v>250</v>
      </c>
      <c r="F94" s="23">
        <v>500</v>
      </c>
      <c r="G94" s="23">
        <f t="shared" si="2"/>
        <v>3019.2</v>
      </c>
      <c r="H94" s="23">
        <v>133.75</v>
      </c>
      <c r="I94" s="23">
        <f t="shared" si="3"/>
        <v>2885.45</v>
      </c>
      <c r="J94" s="97"/>
    </row>
    <row r="95" spans="1:10" ht="35.1" customHeight="1" x14ac:dyDescent="0.2">
      <c r="A95" s="40">
        <v>86</v>
      </c>
      <c r="B95" s="19" t="s">
        <v>664</v>
      </c>
      <c r="C95" s="18" t="s">
        <v>16</v>
      </c>
      <c r="D95" s="22">
        <v>2142</v>
      </c>
      <c r="E95" s="23">
        <v>250</v>
      </c>
      <c r="F95" s="23">
        <v>500</v>
      </c>
      <c r="G95" s="23">
        <f t="shared" si="2"/>
        <v>2892</v>
      </c>
      <c r="H95" s="23">
        <v>127.61</v>
      </c>
      <c r="I95" s="23">
        <f t="shared" si="3"/>
        <v>2764.39</v>
      </c>
      <c r="J95" s="97"/>
    </row>
    <row r="96" spans="1:10" ht="35.1" customHeight="1" x14ac:dyDescent="0.2">
      <c r="A96" s="40">
        <v>87</v>
      </c>
      <c r="B96" s="19" t="s">
        <v>162</v>
      </c>
      <c r="C96" s="18" t="s">
        <v>227</v>
      </c>
      <c r="D96" s="22">
        <v>2269.1999999999998</v>
      </c>
      <c r="E96" s="23">
        <v>250</v>
      </c>
      <c r="F96" s="23">
        <v>500</v>
      </c>
      <c r="G96" s="23">
        <f t="shared" si="2"/>
        <v>3019.2</v>
      </c>
      <c r="H96" s="23">
        <v>133.75</v>
      </c>
      <c r="I96" s="23">
        <f t="shared" si="3"/>
        <v>2885.45</v>
      </c>
      <c r="J96" s="97"/>
    </row>
    <row r="97" spans="1:10" ht="35.1" customHeight="1" x14ac:dyDescent="0.2">
      <c r="A97" s="40">
        <v>88</v>
      </c>
      <c r="B97" s="41" t="s">
        <v>684</v>
      </c>
      <c r="C97" s="18" t="s">
        <v>184</v>
      </c>
      <c r="D97" s="22">
        <v>2425.8000000000002</v>
      </c>
      <c r="E97" s="23">
        <v>250</v>
      </c>
      <c r="F97" s="23">
        <v>500</v>
      </c>
      <c r="G97" s="23">
        <f t="shared" si="2"/>
        <v>3175.8</v>
      </c>
      <c r="H97" s="23">
        <v>141.32</v>
      </c>
      <c r="I97" s="23">
        <f t="shared" si="3"/>
        <v>3034.48</v>
      </c>
      <c r="J97" s="96"/>
    </row>
    <row r="98" spans="1:10" ht="35.1" customHeight="1" x14ac:dyDescent="0.2">
      <c r="A98" s="40">
        <v>89</v>
      </c>
      <c r="B98" s="19" t="s">
        <v>665</v>
      </c>
      <c r="C98" s="18" t="s">
        <v>14</v>
      </c>
      <c r="D98" s="22">
        <v>2176.2000000000003</v>
      </c>
      <c r="E98" s="23">
        <v>250</v>
      </c>
      <c r="F98" s="23">
        <v>500</v>
      </c>
      <c r="G98" s="23">
        <f t="shared" si="2"/>
        <v>2926.2000000000003</v>
      </c>
      <c r="H98" s="23">
        <v>129.26</v>
      </c>
      <c r="I98" s="23">
        <f t="shared" si="3"/>
        <v>2796.9400000000005</v>
      </c>
      <c r="J98" s="97"/>
    </row>
    <row r="99" spans="1:10" ht="35.1" customHeight="1" x14ac:dyDescent="0.2">
      <c r="A99" s="40">
        <v>90</v>
      </c>
      <c r="B99" s="19" t="s">
        <v>62</v>
      </c>
      <c r="C99" s="18" t="s">
        <v>14</v>
      </c>
      <c r="D99" s="22">
        <v>2176.2000000000003</v>
      </c>
      <c r="E99" s="23">
        <v>250</v>
      </c>
      <c r="F99" s="23">
        <v>500</v>
      </c>
      <c r="G99" s="23">
        <f t="shared" si="2"/>
        <v>2926.2000000000003</v>
      </c>
      <c r="H99" s="23">
        <v>129.26</v>
      </c>
      <c r="I99" s="23">
        <f t="shared" si="3"/>
        <v>2796.9400000000005</v>
      </c>
      <c r="J99" s="96"/>
    </row>
    <row r="100" spans="1:10" ht="35.1" customHeight="1" x14ac:dyDescent="0.2">
      <c r="A100" s="40">
        <v>91</v>
      </c>
      <c r="B100" s="41" t="s">
        <v>683</v>
      </c>
      <c r="C100" s="18" t="s">
        <v>707</v>
      </c>
      <c r="D100" s="22">
        <v>2142</v>
      </c>
      <c r="E100" s="23">
        <v>250</v>
      </c>
      <c r="F100" s="23">
        <v>500</v>
      </c>
      <c r="G100" s="23">
        <f t="shared" si="2"/>
        <v>2892</v>
      </c>
      <c r="H100" s="23">
        <v>127.61</v>
      </c>
      <c r="I100" s="23">
        <f t="shared" si="3"/>
        <v>2764.39</v>
      </c>
      <c r="J100" s="96"/>
    </row>
    <row r="101" spans="1:10" ht="35.1" customHeight="1" x14ac:dyDescent="0.2">
      <c r="A101" s="40">
        <v>92</v>
      </c>
      <c r="B101" s="19" t="s">
        <v>590</v>
      </c>
      <c r="C101" s="18" t="s">
        <v>16</v>
      </c>
      <c r="D101" s="22">
        <v>2142</v>
      </c>
      <c r="E101" s="23">
        <v>250</v>
      </c>
      <c r="F101" s="23">
        <v>500</v>
      </c>
      <c r="G101" s="23">
        <f t="shared" si="2"/>
        <v>2892</v>
      </c>
      <c r="H101" s="23">
        <v>127.61</v>
      </c>
      <c r="I101" s="23">
        <f t="shared" si="3"/>
        <v>2764.39</v>
      </c>
      <c r="J101" s="97"/>
    </row>
    <row r="102" spans="1:10" ht="35.1" customHeight="1" x14ac:dyDescent="0.2">
      <c r="A102" s="40">
        <v>93</v>
      </c>
      <c r="B102" s="19" t="s">
        <v>624</v>
      </c>
      <c r="C102" s="18" t="s">
        <v>707</v>
      </c>
      <c r="D102" s="22">
        <v>2142</v>
      </c>
      <c r="E102" s="23">
        <v>250</v>
      </c>
      <c r="F102" s="23">
        <v>500</v>
      </c>
      <c r="G102" s="23">
        <f t="shared" si="2"/>
        <v>2892</v>
      </c>
      <c r="H102" s="23">
        <v>127.61</v>
      </c>
      <c r="I102" s="23">
        <f t="shared" si="3"/>
        <v>2764.39</v>
      </c>
      <c r="J102" s="97"/>
    </row>
    <row r="103" spans="1:10" ht="35.1" customHeight="1" x14ac:dyDescent="0.2">
      <c r="A103" s="40">
        <v>94</v>
      </c>
      <c r="B103" s="41" t="s">
        <v>513</v>
      </c>
      <c r="C103" s="18" t="s">
        <v>16</v>
      </c>
      <c r="D103" s="22">
        <v>2142</v>
      </c>
      <c r="E103" s="23">
        <v>250</v>
      </c>
      <c r="F103" s="23">
        <v>500</v>
      </c>
      <c r="G103" s="23">
        <f t="shared" si="2"/>
        <v>2892</v>
      </c>
      <c r="H103" s="23">
        <v>127.61</v>
      </c>
      <c r="I103" s="23">
        <f t="shared" si="3"/>
        <v>2764.39</v>
      </c>
      <c r="J103" s="97"/>
    </row>
    <row r="104" spans="1:10" ht="35.1" customHeight="1" x14ac:dyDescent="0.2">
      <c r="A104" s="40">
        <v>95</v>
      </c>
      <c r="B104" s="19" t="s">
        <v>608</v>
      </c>
      <c r="C104" s="18" t="s">
        <v>104</v>
      </c>
      <c r="D104" s="22">
        <v>2142</v>
      </c>
      <c r="E104" s="23">
        <v>250</v>
      </c>
      <c r="F104" s="23">
        <v>500</v>
      </c>
      <c r="G104" s="23">
        <f t="shared" si="2"/>
        <v>2892</v>
      </c>
      <c r="H104" s="23">
        <v>127.61</v>
      </c>
      <c r="I104" s="23">
        <f t="shared" si="3"/>
        <v>2764.39</v>
      </c>
      <c r="J104" s="96"/>
    </row>
    <row r="105" spans="1:10" ht="35.1" customHeight="1" x14ac:dyDescent="0.2">
      <c r="A105" s="40">
        <v>96</v>
      </c>
      <c r="B105" s="19" t="s">
        <v>605</v>
      </c>
      <c r="C105" s="18" t="s">
        <v>17</v>
      </c>
      <c r="D105" s="22">
        <v>2425.8000000000002</v>
      </c>
      <c r="E105" s="23">
        <v>250</v>
      </c>
      <c r="F105" s="23">
        <v>500</v>
      </c>
      <c r="G105" s="23">
        <f t="shared" si="2"/>
        <v>3175.8</v>
      </c>
      <c r="H105" s="23">
        <v>141.32</v>
      </c>
      <c r="I105" s="23">
        <f t="shared" si="3"/>
        <v>3034.48</v>
      </c>
      <c r="J105" s="97"/>
    </row>
    <row r="106" spans="1:10" ht="35.1" customHeight="1" x14ac:dyDescent="0.2">
      <c r="A106" s="40">
        <v>97</v>
      </c>
      <c r="B106" s="41" t="s">
        <v>237</v>
      </c>
      <c r="C106" s="18" t="s">
        <v>227</v>
      </c>
      <c r="D106" s="22">
        <v>2269.1999999999998</v>
      </c>
      <c r="E106" s="23">
        <v>250</v>
      </c>
      <c r="F106" s="23">
        <v>500</v>
      </c>
      <c r="G106" s="23">
        <f t="shared" si="2"/>
        <v>3019.2</v>
      </c>
      <c r="H106" s="23">
        <v>133.75</v>
      </c>
      <c r="I106" s="23">
        <f t="shared" si="3"/>
        <v>2885.45</v>
      </c>
      <c r="J106" s="96"/>
    </row>
    <row r="107" spans="1:10" ht="35.1" customHeight="1" x14ac:dyDescent="0.2">
      <c r="A107" s="40">
        <v>98</v>
      </c>
      <c r="B107" s="41" t="s">
        <v>527</v>
      </c>
      <c r="C107" s="18" t="s">
        <v>707</v>
      </c>
      <c r="D107" s="22">
        <v>2142</v>
      </c>
      <c r="E107" s="23">
        <v>250</v>
      </c>
      <c r="F107" s="23">
        <v>500</v>
      </c>
      <c r="G107" s="23">
        <f t="shared" si="2"/>
        <v>2892</v>
      </c>
      <c r="H107" s="23">
        <v>127.61</v>
      </c>
      <c r="I107" s="23">
        <f t="shared" si="3"/>
        <v>2764.39</v>
      </c>
      <c r="J107" s="96"/>
    </row>
    <row r="108" spans="1:10" ht="35.1" customHeight="1" x14ac:dyDescent="0.2">
      <c r="A108" s="40">
        <v>99</v>
      </c>
      <c r="B108" s="41" t="s">
        <v>229</v>
      </c>
      <c r="C108" s="18" t="s">
        <v>17</v>
      </c>
      <c r="D108" s="22">
        <v>2425.8000000000002</v>
      </c>
      <c r="E108" s="23">
        <v>250</v>
      </c>
      <c r="F108" s="23">
        <v>500</v>
      </c>
      <c r="G108" s="23">
        <f t="shared" si="2"/>
        <v>3175.8</v>
      </c>
      <c r="H108" s="23">
        <v>141.32</v>
      </c>
      <c r="I108" s="23">
        <f t="shared" si="3"/>
        <v>3034.48</v>
      </c>
      <c r="J108" s="97">
        <f>2730+610+2610+280</f>
        <v>6230</v>
      </c>
    </row>
    <row r="109" spans="1:10" ht="35.1" customHeight="1" x14ac:dyDescent="0.2">
      <c r="A109" s="40">
        <v>100</v>
      </c>
      <c r="B109" s="19" t="s">
        <v>629</v>
      </c>
      <c r="C109" s="18" t="s">
        <v>14</v>
      </c>
      <c r="D109" s="22">
        <v>2176.2000000000003</v>
      </c>
      <c r="E109" s="23">
        <v>250</v>
      </c>
      <c r="F109" s="23">
        <v>500</v>
      </c>
      <c r="G109" s="23">
        <f t="shared" si="2"/>
        <v>2926.2000000000003</v>
      </c>
      <c r="H109" s="23">
        <v>129.26</v>
      </c>
      <c r="I109" s="23">
        <f t="shared" si="3"/>
        <v>2796.9400000000005</v>
      </c>
      <c r="J109" s="96"/>
    </row>
    <row r="110" spans="1:10" ht="35.1" customHeight="1" x14ac:dyDescent="0.2">
      <c r="A110" s="40">
        <v>101</v>
      </c>
      <c r="B110" s="41" t="s">
        <v>545</v>
      </c>
      <c r="C110" s="18" t="s">
        <v>14</v>
      </c>
      <c r="D110" s="22">
        <v>2176.2000000000003</v>
      </c>
      <c r="E110" s="23">
        <v>250</v>
      </c>
      <c r="F110" s="23">
        <v>500</v>
      </c>
      <c r="G110" s="23">
        <f t="shared" si="2"/>
        <v>2926.2000000000003</v>
      </c>
      <c r="H110" s="23">
        <v>129.26</v>
      </c>
      <c r="I110" s="23">
        <f t="shared" si="3"/>
        <v>2796.9400000000005</v>
      </c>
      <c r="J110" s="96"/>
    </row>
    <row r="111" spans="1:10" ht="35.1" customHeight="1" x14ac:dyDescent="0.2">
      <c r="A111" s="40">
        <v>102</v>
      </c>
      <c r="B111" s="19" t="s">
        <v>543</v>
      </c>
      <c r="C111" s="18" t="s">
        <v>708</v>
      </c>
      <c r="D111" s="22">
        <v>2269.1999999999998</v>
      </c>
      <c r="E111" s="23">
        <v>250</v>
      </c>
      <c r="F111" s="23">
        <v>500</v>
      </c>
      <c r="G111" s="23">
        <f t="shared" si="2"/>
        <v>3019.2</v>
      </c>
      <c r="H111" s="23">
        <v>133.75</v>
      </c>
      <c r="I111" s="23">
        <f t="shared" si="3"/>
        <v>2885.45</v>
      </c>
      <c r="J111" s="96">
        <f>946+1360</f>
        <v>2306</v>
      </c>
    </row>
    <row r="112" spans="1:10" ht="35.1" customHeight="1" x14ac:dyDescent="0.2">
      <c r="A112" s="40">
        <v>103</v>
      </c>
      <c r="B112" s="41" t="s">
        <v>691</v>
      </c>
      <c r="C112" s="18" t="s">
        <v>17</v>
      </c>
      <c r="D112" s="22">
        <v>2425.8000000000002</v>
      </c>
      <c r="E112" s="23">
        <v>250</v>
      </c>
      <c r="F112" s="23">
        <v>500</v>
      </c>
      <c r="G112" s="23">
        <f t="shared" si="2"/>
        <v>3175.8</v>
      </c>
      <c r="H112" s="23">
        <v>141.32</v>
      </c>
      <c r="I112" s="23">
        <f t="shared" si="3"/>
        <v>3034.48</v>
      </c>
      <c r="J112" s="97">
        <f>2730+2470</f>
        <v>5200</v>
      </c>
    </row>
    <row r="113" spans="1:10" ht="35.1" customHeight="1" x14ac:dyDescent="0.2">
      <c r="A113" s="40">
        <v>104</v>
      </c>
      <c r="B113" s="41" t="s">
        <v>550</v>
      </c>
      <c r="C113" s="18" t="s">
        <v>16</v>
      </c>
      <c r="D113" s="22">
        <v>2142</v>
      </c>
      <c r="E113" s="23">
        <v>250</v>
      </c>
      <c r="F113" s="23">
        <v>500</v>
      </c>
      <c r="G113" s="23">
        <f t="shared" si="2"/>
        <v>2892</v>
      </c>
      <c r="H113" s="23">
        <v>127.61</v>
      </c>
      <c r="I113" s="23">
        <f t="shared" si="3"/>
        <v>2764.39</v>
      </c>
      <c r="J113" s="97"/>
    </row>
    <row r="114" spans="1:10" ht="35.1" customHeight="1" x14ac:dyDescent="0.2">
      <c r="A114" s="40">
        <v>105</v>
      </c>
      <c r="B114" s="41" t="s">
        <v>540</v>
      </c>
      <c r="C114" s="18" t="s">
        <v>16</v>
      </c>
      <c r="D114" s="22">
        <v>2142</v>
      </c>
      <c r="E114" s="23">
        <v>250</v>
      </c>
      <c r="F114" s="23">
        <v>500</v>
      </c>
      <c r="G114" s="23">
        <f t="shared" si="2"/>
        <v>2892</v>
      </c>
      <c r="H114" s="23">
        <v>127.61</v>
      </c>
      <c r="I114" s="23">
        <f t="shared" si="3"/>
        <v>2764.39</v>
      </c>
      <c r="J114" s="96"/>
    </row>
    <row r="115" spans="1:10" ht="35.1" customHeight="1" x14ac:dyDescent="0.2">
      <c r="A115" s="40">
        <v>106</v>
      </c>
      <c r="B115" s="41" t="s">
        <v>228</v>
      </c>
      <c r="C115" s="18" t="s">
        <v>788</v>
      </c>
      <c r="D115" s="22">
        <v>2425.8000000000002</v>
      </c>
      <c r="E115" s="23">
        <v>250</v>
      </c>
      <c r="F115" s="23">
        <v>500</v>
      </c>
      <c r="G115" s="23">
        <f t="shared" si="2"/>
        <v>3175.8</v>
      </c>
      <c r="H115" s="23">
        <v>141.32</v>
      </c>
      <c r="I115" s="23">
        <f t="shared" si="3"/>
        <v>3034.48</v>
      </c>
      <c r="J115" s="97"/>
    </row>
    <row r="116" spans="1:10" ht="35.1" customHeight="1" x14ac:dyDescent="0.2">
      <c r="A116" s="40">
        <v>107</v>
      </c>
      <c r="B116" s="41" t="s">
        <v>658</v>
      </c>
      <c r="C116" s="18" t="s">
        <v>227</v>
      </c>
      <c r="D116" s="22">
        <v>2269.1999999999998</v>
      </c>
      <c r="E116" s="23">
        <v>250</v>
      </c>
      <c r="F116" s="23">
        <v>500</v>
      </c>
      <c r="G116" s="23">
        <f t="shared" si="2"/>
        <v>3019.2</v>
      </c>
      <c r="H116" s="23">
        <v>133.75</v>
      </c>
      <c r="I116" s="23">
        <f t="shared" si="3"/>
        <v>2885.45</v>
      </c>
      <c r="J116" s="96"/>
    </row>
    <row r="117" spans="1:10" ht="35.1" customHeight="1" x14ac:dyDescent="0.2">
      <c r="A117" s="40">
        <v>108</v>
      </c>
      <c r="B117" s="41" t="s">
        <v>523</v>
      </c>
      <c r="C117" s="18" t="s">
        <v>707</v>
      </c>
      <c r="D117" s="22">
        <v>2142</v>
      </c>
      <c r="E117" s="23">
        <v>250</v>
      </c>
      <c r="F117" s="23">
        <v>500</v>
      </c>
      <c r="G117" s="23">
        <f t="shared" si="2"/>
        <v>2892</v>
      </c>
      <c r="H117" s="23">
        <v>127.61</v>
      </c>
      <c r="I117" s="23">
        <f t="shared" si="3"/>
        <v>2764.39</v>
      </c>
      <c r="J117" s="97"/>
    </row>
    <row r="118" spans="1:10" ht="35.1" customHeight="1" x14ac:dyDescent="0.2">
      <c r="A118" s="40">
        <v>109</v>
      </c>
      <c r="B118" s="41" t="s">
        <v>675</v>
      </c>
      <c r="C118" s="18" t="s">
        <v>707</v>
      </c>
      <c r="D118" s="22">
        <v>2425.8000000000002</v>
      </c>
      <c r="E118" s="23">
        <v>250</v>
      </c>
      <c r="F118" s="23">
        <v>500</v>
      </c>
      <c r="G118" s="23">
        <f t="shared" si="2"/>
        <v>3175.8</v>
      </c>
      <c r="H118" s="23">
        <v>141.32</v>
      </c>
      <c r="I118" s="23">
        <f t="shared" si="3"/>
        <v>3034.48</v>
      </c>
      <c r="J118" s="97"/>
    </row>
    <row r="119" spans="1:10" ht="35.1" customHeight="1" x14ac:dyDescent="0.2">
      <c r="A119" s="40">
        <v>110</v>
      </c>
      <c r="B119" s="19" t="s">
        <v>609</v>
      </c>
      <c r="C119" s="18" t="s">
        <v>16</v>
      </c>
      <c r="D119" s="22">
        <v>2142</v>
      </c>
      <c r="E119" s="23">
        <v>250</v>
      </c>
      <c r="F119" s="23">
        <v>500</v>
      </c>
      <c r="G119" s="23">
        <f t="shared" si="2"/>
        <v>2892</v>
      </c>
      <c r="H119" s="23">
        <v>127.61</v>
      </c>
      <c r="I119" s="23">
        <f t="shared" si="3"/>
        <v>2764.39</v>
      </c>
      <c r="J119" s="96"/>
    </row>
    <row r="120" spans="1:10" ht="35.1" customHeight="1" x14ac:dyDescent="0.2">
      <c r="A120" s="40">
        <v>111</v>
      </c>
      <c r="B120" s="19" t="s">
        <v>645</v>
      </c>
      <c r="C120" s="18" t="s">
        <v>16</v>
      </c>
      <c r="D120" s="22">
        <v>2142</v>
      </c>
      <c r="E120" s="23">
        <v>250</v>
      </c>
      <c r="F120" s="23">
        <v>500</v>
      </c>
      <c r="G120" s="23">
        <f t="shared" si="2"/>
        <v>2892</v>
      </c>
      <c r="H120" s="23">
        <v>127.61</v>
      </c>
      <c r="I120" s="23">
        <f t="shared" si="3"/>
        <v>2764.39</v>
      </c>
      <c r="J120" s="96"/>
    </row>
    <row r="121" spans="1:10" ht="35.1" customHeight="1" x14ac:dyDescent="0.2">
      <c r="A121" s="40">
        <v>112</v>
      </c>
      <c r="B121" s="41" t="s">
        <v>538</v>
      </c>
      <c r="C121" s="18" t="s">
        <v>16</v>
      </c>
      <c r="D121" s="22">
        <v>2142</v>
      </c>
      <c r="E121" s="23">
        <v>250</v>
      </c>
      <c r="F121" s="23">
        <v>500</v>
      </c>
      <c r="G121" s="23">
        <f t="shared" si="2"/>
        <v>2892</v>
      </c>
      <c r="H121" s="23">
        <v>127.61</v>
      </c>
      <c r="I121" s="23">
        <f t="shared" si="3"/>
        <v>2764.39</v>
      </c>
      <c r="J121" s="97"/>
    </row>
    <row r="122" spans="1:10" ht="35.1" customHeight="1" x14ac:dyDescent="0.2">
      <c r="A122" s="40">
        <v>113</v>
      </c>
      <c r="B122" s="41" t="s">
        <v>539</v>
      </c>
      <c r="C122" s="18" t="s">
        <v>16</v>
      </c>
      <c r="D122" s="22">
        <v>2142</v>
      </c>
      <c r="E122" s="23">
        <v>250</v>
      </c>
      <c r="F122" s="23">
        <v>500</v>
      </c>
      <c r="G122" s="23">
        <f t="shared" si="2"/>
        <v>2892</v>
      </c>
      <c r="H122" s="23">
        <v>127.61</v>
      </c>
      <c r="I122" s="23">
        <f t="shared" si="3"/>
        <v>2764.39</v>
      </c>
      <c r="J122" s="96"/>
    </row>
    <row r="123" spans="1:10" ht="35.1" customHeight="1" x14ac:dyDescent="0.2">
      <c r="A123" s="40">
        <v>114</v>
      </c>
      <c r="B123" s="41" t="s">
        <v>137</v>
      </c>
      <c r="C123" s="18" t="s">
        <v>16</v>
      </c>
      <c r="D123" s="22">
        <v>2142</v>
      </c>
      <c r="E123" s="23">
        <v>250</v>
      </c>
      <c r="F123" s="23">
        <v>500</v>
      </c>
      <c r="G123" s="23">
        <f t="shared" si="2"/>
        <v>2892</v>
      </c>
      <c r="H123" s="23">
        <v>127.61</v>
      </c>
      <c r="I123" s="23">
        <f t="shared" si="3"/>
        <v>2764.39</v>
      </c>
      <c r="J123" s="96"/>
    </row>
    <row r="124" spans="1:10" ht="35.1" customHeight="1" x14ac:dyDescent="0.2">
      <c r="A124" s="40">
        <v>115</v>
      </c>
      <c r="B124" s="41" t="s">
        <v>518</v>
      </c>
      <c r="C124" s="18" t="s">
        <v>17</v>
      </c>
      <c r="D124" s="22">
        <v>2425.8000000000002</v>
      </c>
      <c r="E124" s="23">
        <v>250</v>
      </c>
      <c r="F124" s="23">
        <v>500</v>
      </c>
      <c r="G124" s="23">
        <f t="shared" si="2"/>
        <v>3175.8</v>
      </c>
      <c r="H124" s="23">
        <v>141.32</v>
      </c>
      <c r="I124" s="23">
        <f t="shared" si="3"/>
        <v>3034.48</v>
      </c>
      <c r="J124" s="96"/>
    </row>
    <row r="125" spans="1:10" ht="35.1" customHeight="1" x14ac:dyDescent="0.2">
      <c r="A125" s="40">
        <v>116</v>
      </c>
      <c r="B125" s="41" t="s">
        <v>704</v>
      </c>
      <c r="C125" s="18" t="s">
        <v>16</v>
      </c>
      <c r="D125" s="22">
        <v>2142</v>
      </c>
      <c r="E125" s="23">
        <v>250</v>
      </c>
      <c r="F125" s="23">
        <v>500</v>
      </c>
      <c r="G125" s="23">
        <f t="shared" si="2"/>
        <v>2892</v>
      </c>
      <c r="H125" s="23">
        <v>127.61</v>
      </c>
      <c r="I125" s="23">
        <f t="shared" si="3"/>
        <v>2764.39</v>
      </c>
      <c r="J125" s="96"/>
    </row>
    <row r="126" spans="1:10" ht="35.1" customHeight="1" x14ac:dyDescent="0.2">
      <c r="A126" s="40">
        <v>117</v>
      </c>
      <c r="B126" s="41" t="s">
        <v>674</v>
      </c>
      <c r="C126" s="18" t="s">
        <v>17</v>
      </c>
      <c r="D126" s="22">
        <v>2425.8000000000002</v>
      </c>
      <c r="E126" s="23">
        <v>250</v>
      </c>
      <c r="F126" s="23">
        <v>500</v>
      </c>
      <c r="G126" s="23">
        <f t="shared" si="2"/>
        <v>3175.8</v>
      </c>
      <c r="H126" s="23">
        <v>141.32</v>
      </c>
      <c r="I126" s="23">
        <f t="shared" si="3"/>
        <v>3034.48</v>
      </c>
      <c r="J126" s="96"/>
    </row>
    <row r="127" spans="1:10" ht="35.1" customHeight="1" x14ac:dyDescent="0.2">
      <c r="A127" s="40">
        <v>118</v>
      </c>
      <c r="B127" s="19" t="s">
        <v>666</v>
      </c>
      <c r="C127" s="18" t="s">
        <v>707</v>
      </c>
      <c r="D127" s="22">
        <v>2142</v>
      </c>
      <c r="E127" s="23">
        <v>250</v>
      </c>
      <c r="F127" s="23">
        <v>500</v>
      </c>
      <c r="G127" s="23">
        <f t="shared" si="2"/>
        <v>2892</v>
      </c>
      <c r="H127" s="23">
        <v>127.61</v>
      </c>
      <c r="I127" s="23">
        <f t="shared" si="3"/>
        <v>2764.39</v>
      </c>
      <c r="J127" s="97"/>
    </row>
    <row r="128" spans="1:10" ht="35.1" customHeight="1" x14ac:dyDescent="0.2">
      <c r="A128" s="40">
        <v>119</v>
      </c>
      <c r="B128" s="19" t="s">
        <v>610</v>
      </c>
      <c r="C128" s="18" t="s">
        <v>14</v>
      </c>
      <c r="D128" s="22">
        <v>2176.2000000000003</v>
      </c>
      <c r="E128" s="23">
        <v>250</v>
      </c>
      <c r="F128" s="23">
        <v>500</v>
      </c>
      <c r="G128" s="23">
        <f t="shared" si="2"/>
        <v>2926.2000000000003</v>
      </c>
      <c r="H128" s="23">
        <v>129.26</v>
      </c>
      <c r="I128" s="23">
        <f t="shared" si="3"/>
        <v>2796.9400000000005</v>
      </c>
      <c r="J128" s="96"/>
    </row>
    <row r="129" spans="1:10" ht="35.1" customHeight="1" x14ac:dyDescent="0.2">
      <c r="A129" s="40">
        <v>120</v>
      </c>
      <c r="B129" s="41" t="s">
        <v>677</v>
      </c>
      <c r="C129" s="18" t="s">
        <v>707</v>
      </c>
      <c r="D129" s="22">
        <v>2142</v>
      </c>
      <c r="E129" s="23">
        <v>250</v>
      </c>
      <c r="F129" s="23">
        <v>500</v>
      </c>
      <c r="G129" s="23">
        <f t="shared" si="2"/>
        <v>2892</v>
      </c>
      <c r="H129" s="23">
        <v>127.61</v>
      </c>
      <c r="I129" s="23">
        <f t="shared" si="3"/>
        <v>2764.39</v>
      </c>
      <c r="J129" s="96"/>
    </row>
    <row r="130" spans="1:10" ht="35.1" customHeight="1" x14ac:dyDescent="0.2">
      <c r="A130" s="40">
        <v>121</v>
      </c>
      <c r="B130" s="41" t="s">
        <v>163</v>
      </c>
      <c r="C130" s="18" t="s">
        <v>17</v>
      </c>
      <c r="D130" s="22">
        <v>2425.8000000000002</v>
      </c>
      <c r="E130" s="23">
        <v>250</v>
      </c>
      <c r="F130" s="23">
        <v>500</v>
      </c>
      <c r="G130" s="23">
        <f t="shared" si="2"/>
        <v>3175.8</v>
      </c>
      <c r="H130" s="23">
        <v>141.32</v>
      </c>
      <c r="I130" s="23">
        <f t="shared" si="3"/>
        <v>3034.48</v>
      </c>
      <c r="J130" s="96">
        <f>2730+2610+450</f>
        <v>5790</v>
      </c>
    </row>
    <row r="131" spans="1:10" ht="35.1" customHeight="1" x14ac:dyDescent="0.2">
      <c r="A131" s="40">
        <v>122</v>
      </c>
      <c r="B131" s="19" t="s">
        <v>641</v>
      </c>
      <c r="C131" s="18" t="s">
        <v>14</v>
      </c>
      <c r="D131" s="22">
        <v>2176.2000000000003</v>
      </c>
      <c r="E131" s="23">
        <v>250</v>
      </c>
      <c r="F131" s="23">
        <v>500</v>
      </c>
      <c r="G131" s="23">
        <f t="shared" si="2"/>
        <v>2926.2000000000003</v>
      </c>
      <c r="H131" s="23">
        <v>129.26</v>
      </c>
      <c r="I131" s="23">
        <f t="shared" si="3"/>
        <v>2796.9400000000005</v>
      </c>
      <c r="J131" s="96"/>
    </row>
    <row r="132" spans="1:10" ht="35.1" customHeight="1" x14ac:dyDescent="0.2">
      <c r="A132" s="40">
        <v>123</v>
      </c>
      <c r="B132" s="41" t="s">
        <v>136</v>
      </c>
      <c r="C132" s="18" t="s">
        <v>72</v>
      </c>
      <c r="D132" s="22">
        <v>2327.7000000000003</v>
      </c>
      <c r="E132" s="23">
        <v>250</v>
      </c>
      <c r="F132" s="23">
        <v>500</v>
      </c>
      <c r="G132" s="23">
        <f t="shared" si="2"/>
        <v>3077.7000000000003</v>
      </c>
      <c r="H132" s="23">
        <v>136.58000000000001</v>
      </c>
      <c r="I132" s="23">
        <f t="shared" si="3"/>
        <v>2941.1200000000003</v>
      </c>
      <c r="J132" s="96"/>
    </row>
    <row r="133" spans="1:10" ht="35.1" customHeight="1" x14ac:dyDescent="0.2">
      <c r="A133" s="40">
        <v>124</v>
      </c>
      <c r="B133" s="41" t="s">
        <v>164</v>
      </c>
      <c r="C133" s="18" t="s">
        <v>17</v>
      </c>
      <c r="D133" s="22">
        <v>2425.8000000000002</v>
      </c>
      <c r="E133" s="23">
        <v>250</v>
      </c>
      <c r="F133" s="23">
        <v>500</v>
      </c>
      <c r="G133" s="23">
        <f t="shared" si="2"/>
        <v>3175.8</v>
      </c>
      <c r="H133" s="23">
        <v>141.32</v>
      </c>
      <c r="I133" s="23">
        <f t="shared" si="3"/>
        <v>3034.48</v>
      </c>
      <c r="J133" s="97"/>
    </row>
    <row r="134" spans="1:10" ht="35.1" customHeight="1" x14ac:dyDescent="0.2">
      <c r="A134" s="40">
        <v>125</v>
      </c>
      <c r="B134" s="41" t="s">
        <v>552</v>
      </c>
      <c r="C134" s="18" t="s">
        <v>707</v>
      </c>
      <c r="D134" s="22">
        <v>2142</v>
      </c>
      <c r="E134" s="23">
        <v>250</v>
      </c>
      <c r="F134" s="23">
        <v>500</v>
      </c>
      <c r="G134" s="23">
        <f t="shared" si="2"/>
        <v>2892</v>
      </c>
      <c r="H134" s="23">
        <v>127.61</v>
      </c>
      <c r="I134" s="23">
        <f t="shared" si="3"/>
        <v>2764.39</v>
      </c>
      <c r="J134" s="97"/>
    </row>
    <row r="135" spans="1:10" ht="35.1" customHeight="1" x14ac:dyDescent="0.2">
      <c r="A135" s="40">
        <v>126</v>
      </c>
      <c r="B135" s="19" t="s">
        <v>670</v>
      </c>
      <c r="C135" s="18" t="s">
        <v>707</v>
      </c>
      <c r="D135" s="22">
        <v>2142</v>
      </c>
      <c r="E135" s="23">
        <v>250</v>
      </c>
      <c r="F135" s="23">
        <v>500</v>
      </c>
      <c r="G135" s="23">
        <f t="shared" si="2"/>
        <v>2892</v>
      </c>
      <c r="H135" s="23">
        <v>127.61</v>
      </c>
      <c r="I135" s="23">
        <f t="shared" si="3"/>
        <v>2764.39</v>
      </c>
      <c r="J135" s="96"/>
    </row>
    <row r="136" spans="1:10" ht="35.1" customHeight="1" x14ac:dyDescent="0.2">
      <c r="A136" s="40">
        <v>127</v>
      </c>
      <c r="B136" s="19" t="s">
        <v>643</v>
      </c>
      <c r="C136" s="18" t="s">
        <v>16</v>
      </c>
      <c r="D136" s="22">
        <v>2142</v>
      </c>
      <c r="E136" s="23">
        <v>250</v>
      </c>
      <c r="F136" s="23">
        <v>500</v>
      </c>
      <c r="G136" s="23">
        <f t="shared" si="2"/>
        <v>2892</v>
      </c>
      <c r="H136" s="23">
        <v>127.61</v>
      </c>
      <c r="I136" s="23">
        <f t="shared" si="3"/>
        <v>2764.39</v>
      </c>
      <c r="J136" s="96"/>
    </row>
    <row r="137" spans="1:10" ht="35.1" customHeight="1" x14ac:dyDescent="0.2">
      <c r="A137" s="40">
        <v>128</v>
      </c>
      <c r="B137" s="41" t="s">
        <v>678</v>
      </c>
      <c r="C137" s="18" t="s">
        <v>16</v>
      </c>
      <c r="D137" s="22">
        <v>2142</v>
      </c>
      <c r="E137" s="23">
        <v>250</v>
      </c>
      <c r="F137" s="23">
        <v>500</v>
      </c>
      <c r="G137" s="23">
        <f t="shared" si="2"/>
        <v>2892</v>
      </c>
      <c r="H137" s="23">
        <v>127.61</v>
      </c>
      <c r="I137" s="23">
        <f t="shared" si="3"/>
        <v>2764.39</v>
      </c>
      <c r="J137" s="96"/>
    </row>
    <row r="138" spans="1:10" ht="35.1" customHeight="1" x14ac:dyDescent="0.2">
      <c r="A138" s="40">
        <v>129</v>
      </c>
      <c r="B138" s="19" t="s">
        <v>567</v>
      </c>
      <c r="C138" s="18" t="s">
        <v>16</v>
      </c>
      <c r="D138" s="22">
        <v>2142</v>
      </c>
      <c r="E138" s="23">
        <v>250</v>
      </c>
      <c r="F138" s="23">
        <v>500</v>
      </c>
      <c r="G138" s="23">
        <f t="shared" ref="G138:G201" si="4">+D138+E138+F138</f>
        <v>2892</v>
      </c>
      <c r="H138" s="23">
        <v>127.61</v>
      </c>
      <c r="I138" s="23">
        <f t="shared" ref="I138:I201" si="5">+G138-H138</f>
        <v>2764.39</v>
      </c>
      <c r="J138" s="97"/>
    </row>
    <row r="139" spans="1:10" ht="35.1" customHeight="1" x14ac:dyDescent="0.2">
      <c r="A139" s="40">
        <v>130</v>
      </c>
      <c r="B139" s="41" t="s">
        <v>165</v>
      </c>
      <c r="C139" s="18" t="s">
        <v>17</v>
      </c>
      <c r="D139" s="22">
        <v>2425.8000000000002</v>
      </c>
      <c r="E139" s="23">
        <v>250</v>
      </c>
      <c r="F139" s="23">
        <v>500</v>
      </c>
      <c r="G139" s="23">
        <f t="shared" si="4"/>
        <v>3175.8</v>
      </c>
      <c r="H139" s="23">
        <v>141.32</v>
      </c>
      <c r="I139" s="23">
        <f t="shared" si="5"/>
        <v>3034.48</v>
      </c>
      <c r="J139" s="97"/>
    </row>
    <row r="140" spans="1:10" ht="35.1" customHeight="1" x14ac:dyDescent="0.2">
      <c r="A140" s="40">
        <v>131</v>
      </c>
      <c r="B140" s="41" t="s">
        <v>213</v>
      </c>
      <c r="C140" s="18" t="s">
        <v>707</v>
      </c>
      <c r="D140" s="22">
        <v>2142</v>
      </c>
      <c r="E140" s="23">
        <v>250</v>
      </c>
      <c r="F140" s="23">
        <v>500</v>
      </c>
      <c r="G140" s="23">
        <f t="shared" si="4"/>
        <v>2892</v>
      </c>
      <c r="H140" s="23">
        <v>127.61</v>
      </c>
      <c r="I140" s="23">
        <f t="shared" si="5"/>
        <v>2764.39</v>
      </c>
      <c r="J140" s="97"/>
    </row>
    <row r="141" spans="1:10" ht="35.1" customHeight="1" x14ac:dyDescent="0.2">
      <c r="A141" s="40">
        <v>132</v>
      </c>
      <c r="B141" s="19" t="s">
        <v>639</v>
      </c>
      <c r="C141" s="18" t="s">
        <v>14</v>
      </c>
      <c r="D141" s="22">
        <v>2176.2000000000003</v>
      </c>
      <c r="E141" s="23">
        <v>250</v>
      </c>
      <c r="F141" s="23">
        <v>500</v>
      </c>
      <c r="G141" s="23">
        <f t="shared" si="4"/>
        <v>2926.2000000000003</v>
      </c>
      <c r="H141" s="23">
        <v>129.26</v>
      </c>
      <c r="I141" s="23">
        <f t="shared" si="5"/>
        <v>2796.9400000000005</v>
      </c>
      <c r="J141" s="96"/>
    </row>
    <row r="142" spans="1:10" ht="35.1" customHeight="1" x14ac:dyDescent="0.2">
      <c r="A142" s="40">
        <v>133</v>
      </c>
      <c r="B142" s="19" t="s">
        <v>565</v>
      </c>
      <c r="C142" s="18" t="s">
        <v>16</v>
      </c>
      <c r="D142" s="22">
        <v>2142</v>
      </c>
      <c r="E142" s="23">
        <v>250</v>
      </c>
      <c r="F142" s="23">
        <v>500</v>
      </c>
      <c r="G142" s="23">
        <f t="shared" si="4"/>
        <v>2892</v>
      </c>
      <c r="H142" s="23">
        <v>127.61</v>
      </c>
      <c r="I142" s="23">
        <f t="shared" si="5"/>
        <v>2764.39</v>
      </c>
      <c r="J142" s="97"/>
    </row>
    <row r="143" spans="1:10" ht="35.1" customHeight="1" x14ac:dyDescent="0.2">
      <c r="A143" s="40">
        <v>134</v>
      </c>
      <c r="B143" s="19" t="s">
        <v>598</v>
      </c>
      <c r="C143" s="18" t="s">
        <v>227</v>
      </c>
      <c r="D143" s="22">
        <v>2269.1999999999998</v>
      </c>
      <c r="E143" s="23">
        <v>250</v>
      </c>
      <c r="F143" s="23">
        <v>500</v>
      </c>
      <c r="G143" s="23">
        <f t="shared" si="4"/>
        <v>3019.2</v>
      </c>
      <c r="H143" s="23">
        <v>133.75</v>
      </c>
      <c r="I143" s="23">
        <f t="shared" si="5"/>
        <v>2885.45</v>
      </c>
      <c r="J143" s="97"/>
    </row>
    <row r="144" spans="1:10" ht="35.1" customHeight="1" x14ac:dyDescent="0.2">
      <c r="A144" s="40">
        <v>135</v>
      </c>
      <c r="B144" s="41" t="s">
        <v>573</v>
      </c>
      <c r="C144" s="18" t="s">
        <v>227</v>
      </c>
      <c r="D144" s="22">
        <v>2269.1999999999998</v>
      </c>
      <c r="E144" s="23">
        <v>250</v>
      </c>
      <c r="F144" s="23">
        <v>500</v>
      </c>
      <c r="G144" s="23">
        <f t="shared" si="4"/>
        <v>3019.2</v>
      </c>
      <c r="H144" s="23">
        <v>133.75</v>
      </c>
      <c r="I144" s="23">
        <f t="shared" si="5"/>
        <v>2885.45</v>
      </c>
      <c r="J144" s="96"/>
    </row>
    <row r="145" spans="1:10" ht="35.1" customHeight="1" x14ac:dyDescent="0.2">
      <c r="A145" s="40">
        <v>136</v>
      </c>
      <c r="B145" s="41" t="s">
        <v>579</v>
      </c>
      <c r="C145" s="18" t="s">
        <v>227</v>
      </c>
      <c r="D145" s="22">
        <v>2269.1999999999998</v>
      </c>
      <c r="E145" s="23">
        <v>250</v>
      </c>
      <c r="F145" s="23">
        <v>500</v>
      </c>
      <c r="G145" s="23">
        <f t="shared" si="4"/>
        <v>3019.2</v>
      </c>
      <c r="H145" s="23">
        <v>133.75</v>
      </c>
      <c r="I145" s="23">
        <f t="shared" si="5"/>
        <v>2885.45</v>
      </c>
      <c r="J145" s="97"/>
    </row>
    <row r="146" spans="1:10" ht="35.1" customHeight="1" x14ac:dyDescent="0.2">
      <c r="A146" s="40">
        <v>137</v>
      </c>
      <c r="B146" s="19" t="s">
        <v>569</v>
      </c>
      <c r="C146" s="18" t="s">
        <v>104</v>
      </c>
      <c r="D146" s="22">
        <v>2142</v>
      </c>
      <c r="E146" s="23">
        <v>250</v>
      </c>
      <c r="F146" s="23">
        <v>500</v>
      </c>
      <c r="G146" s="23">
        <f t="shared" si="4"/>
        <v>2892</v>
      </c>
      <c r="H146" s="23">
        <v>127.61</v>
      </c>
      <c r="I146" s="23">
        <f t="shared" si="5"/>
        <v>2764.39</v>
      </c>
      <c r="J146" s="97"/>
    </row>
    <row r="147" spans="1:10" ht="35.1" customHeight="1" x14ac:dyDescent="0.2">
      <c r="A147" s="40">
        <v>138</v>
      </c>
      <c r="B147" s="41" t="s">
        <v>574</v>
      </c>
      <c r="C147" s="18" t="s">
        <v>227</v>
      </c>
      <c r="D147" s="22">
        <v>2269.1999999999998</v>
      </c>
      <c r="E147" s="23">
        <v>250</v>
      </c>
      <c r="F147" s="23">
        <v>500</v>
      </c>
      <c r="G147" s="23">
        <f t="shared" si="4"/>
        <v>3019.2</v>
      </c>
      <c r="H147" s="23">
        <v>133.75</v>
      </c>
      <c r="I147" s="23">
        <f t="shared" si="5"/>
        <v>2885.45</v>
      </c>
      <c r="J147" s="97"/>
    </row>
    <row r="148" spans="1:10" ht="35.1" customHeight="1" x14ac:dyDescent="0.2">
      <c r="A148" s="40">
        <v>139</v>
      </c>
      <c r="B148" s="19" t="s">
        <v>640</v>
      </c>
      <c r="C148" s="18" t="s">
        <v>14</v>
      </c>
      <c r="D148" s="22">
        <v>2176.2000000000003</v>
      </c>
      <c r="E148" s="23">
        <v>250</v>
      </c>
      <c r="F148" s="23">
        <v>500</v>
      </c>
      <c r="G148" s="23">
        <f t="shared" si="4"/>
        <v>2926.2000000000003</v>
      </c>
      <c r="H148" s="23">
        <v>129.26</v>
      </c>
      <c r="I148" s="23">
        <f t="shared" si="5"/>
        <v>2796.9400000000005</v>
      </c>
      <c r="J148" s="96"/>
    </row>
    <row r="149" spans="1:10" ht="35.1" customHeight="1" x14ac:dyDescent="0.2">
      <c r="A149" s="40">
        <v>140</v>
      </c>
      <c r="B149" s="41" t="s">
        <v>657</v>
      </c>
      <c r="C149" s="18" t="s">
        <v>227</v>
      </c>
      <c r="D149" s="22">
        <v>2269.1999999999998</v>
      </c>
      <c r="E149" s="23">
        <v>250</v>
      </c>
      <c r="F149" s="23">
        <v>500</v>
      </c>
      <c r="G149" s="23">
        <f t="shared" si="4"/>
        <v>3019.2</v>
      </c>
      <c r="H149" s="23">
        <v>133.75</v>
      </c>
      <c r="I149" s="23">
        <f t="shared" si="5"/>
        <v>2885.45</v>
      </c>
      <c r="J149" s="96"/>
    </row>
    <row r="150" spans="1:10" ht="35.1" customHeight="1" x14ac:dyDescent="0.2">
      <c r="A150" s="40">
        <v>141</v>
      </c>
      <c r="B150" s="19" t="s">
        <v>669</v>
      </c>
      <c r="C150" s="18" t="s">
        <v>14</v>
      </c>
      <c r="D150" s="22">
        <v>2176.2000000000003</v>
      </c>
      <c r="E150" s="23">
        <v>250</v>
      </c>
      <c r="F150" s="23">
        <v>500</v>
      </c>
      <c r="G150" s="23">
        <f t="shared" si="4"/>
        <v>2926.2000000000003</v>
      </c>
      <c r="H150" s="23">
        <v>129.26</v>
      </c>
      <c r="I150" s="23">
        <f t="shared" si="5"/>
        <v>2796.9400000000005</v>
      </c>
      <c r="J150" s="96"/>
    </row>
    <row r="151" spans="1:10" ht="35.1" customHeight="1" x14ac:dyDescent="0.2">
      <c r="A151" s="40">
        <v>142</v>
      </c>
      <c r="B151" s="41" t="s">
        <v>199</v>
      </c>
      <c r="C151" s="18" t="s">
        <v>17</v>
      </c>
      <c r="D151" s="22">
        <v>2425.8000000000002</v>
      </c>
      <c r="E151" s="23">
        <v>250</v>
      </c>
      <c r="F151" s="23">
        <v>500</v>
      </c>
      <c r="G151" s="23">
        <f t="shared" si="4"/>
        <v>3175.8</v>
      </c>
      <c r="H151" s="23">
        <v>141.32</v>
      </c>
      <c r="I151" s="23">
        <f t="shared" si="5"/>
        <v>3034.48</v>
      </c>
      <c r="J151" s="97"/>
    </row>
    <row r="152" spans="1:10" ht="35.1" customHeight="1" x14ac:dyDescent="0.2">
      <c r="A152" s="40">
        <v>143</v>
      </c>
      <c r="B152" s="41" t="s">
        <v>200</v>
      </c>
      <c r="C152" s="18" t="s">
        <v>707</v>
      </c>
      <c r="D152" s="22">
        <v>2142</v>
      </c>
      <c r="E152" s="23">
        <v>250</v>
      </c>
      <c r="F152" s="23">
        <v>500</v>
      </c>
      <c r="G152" s="23">
        <f t="shared" si="4"/>
        <v>2892</v>
      </c>
      <c r="H152" s="23">
        <v>127.61</v>
      </c>
      <c r="I152" s="23">
        <f t="shared" si="5"/>
        <v>2764.39</v>
      </c>
      <c r="J152" s="97"/>
    </row>
    <row r="153" spans="1:10" ht="35.1" customHeight="1" x14ac:dyDescent="0.2">
      <c r="A153" s="40">
        <v>144</v>
      </c>
      <c r="B153" s="41" t="s">
        <v>166</v>
      </c>
      <c r="C153" s="18" t="s">
        <v>17</v>
      </c>
      <c r="D153" s="22">
        <v>2425.8000000000002</v>
      </c>
      <c r="E153" s="23">
        <v>250</v>
      </c>
      <c r="F153" s="23">
        <v>500</v>
      </c>
      <c r="G153" s="23">
        <f t="shared" si="4"/>
        <v>3175.8</v>
      </c>
      <c r="H153" s="23">
        <v>141.32</v>
      </c>
      <c r="I153" s="23">
        <f t="shared" si="5"/>
        <v>3034.48</v>
      </c>
      <c r="J153" s="97">
        <f>2730+1460+2610+2245</f>
        <v>9045</v>
      </c>
    </row>
    <row r="154" spans="1:10" ht="35.1" customHeight="1" x14ac:dyDescent="0.2">
      <c r="A154" s="40">
        <v>145</v>
      </c>
      <c r="B154" s="19" t="s">
        <v>611</v>
      </c>
      <c r="C154" s="18" t="s">
        <v>707</v>
      </c>
      <c r="D154" s="22">
        <v>2142</v>
      </c>
      <c r="E154" s="23">
        <v>250</v>
      </c>
      <c r="F154" s="23">
        <v>500</v>
      </c>
      <c r="G154" s="23">
        <f t="shared" si="4"/>
        <v>2892</v>
      </c>
      <c r="H154" s="23">
        <v>127.61</v>
      </c>
      <c r="I154" s="23">
        <f t="shared" si="5"/>
        <v>2764.39</v>
      </c>
      <c r="J154" s="97"/>
    </row>
    <row r="155" spans="1:10" ht="35.1" customHeight="1" x14ac:dyDescent="0.2">
      <c r="A155" s="40">
        <v>146</v>
      </c>
      <c r="B155" s="19" t="s">
        <v>557</v>
      </c>
      <c r="C155" s="18" t="s">
        <v>786</v>
      </c>
      <c r="D155" s="22">
        <v>2142</v>
      </c>
      <c r="E155" s="23">
        <v>250</v>
      </c>
      <c r="F155" s="23">
        <v>500</v>
      </c>
      <c r="G155" s="23">
        <f t="shared" si="4"/>
        <v>2892</v>
      </c>
      <c r="H155" s="23">
        <v>127.61</v>
      </c>
      <c r="I155" s="23">
        <f t="shared" si="5"/>
        <v>2764.39</v>
      </c>
      <c r="J155" s="97"/>
    </row>
    <row r="156" spans="1:10" ht="35.1" customHeight="1" x14ac:dyDescent="0.2">
      <c r="A156" s="40">
        <v>147</v>
      </c>
      <c r="B156" s="19" t="s">
        <v>167</v>
      </c>
      <c r="C156" s="18" t="s">
        <v>786</v>
      </c>
      <c r="D156" s="22">
        <v>2142</v>
      </c>
      <c r="E156" s="23">
        <v>250</v>
      </c>
      <c r="F156" s="23">
        <v>500</v>
      </c>
      <c r="G156" s="23">
        <f t="shared" si="4"/>
        <v>2892</v>
      </c>
      <c r="H156" s="23">
        <v>127.61</v>
      </c>
      <c r="I156" s="23">
        <f t="shared" si="5"/>
        <v>2764.39</v>
      </c>
      <c r="J156" s="96"/>
    </row>
    <row r="157" spans="1:10" ht="35.1" customHeight="1" x14ac:dyDescent="0.2">
      <c r="A157" s="40">
        <v>148</v>
      </c>
      <c r="B157" s="19" t="s">
        <v>168</v>
      </c>
      <c r="C157" s="18" t="s">
        <v>104</v>
      </c>
      <c r="D157" s="22">
        <v>2142</v>
      </c>
      <c r="E157" s="23">
        <v>250</v>
      </c>
      <c r="F157" s="23">
        <v>500</v>
      </c>
      <c r="G157" s="23">
        <f t="shared" si="4"/>
        <v>2892</v>
      </c>
      <c r="H157" s="23">
        <v>127.61</v>
      </c>
      <c r="I157" s="23">
        <f t="shared" si="5"/>
        <v>2764.39</v>
      </c>
      <c r="J157" s="97"/>
    </row>
    <row r="158" spans="1:10" ht="35.1" customHeight="1" x14ac:dyDescent="0.2">
      <c r="A158" s="40">
        <v>149</v>
      </c>
      <c r="B158" s="41" t="s">
        <v>613</v>
      </c>
      <c r="C158" s="18" t="s">
        <v>227</v>
      </c>
      <c r="D158" s="22">
        <v>2269.1999999999998</v>
      </c>
      <c r="E158" s="23">
        <v>250</v>
      </c>
      <c r="F158" s="23">
        <v>500</v>
      </c>
      <c r="G158" s="23">
        <f t="shared" si="4"/>
        <v>3019.2</v>
      </c>
      <c r="H158" s="23">
        <v>133.75</v>
      </c>
      <c r="I158" s="23">
        <f t="shared" si="5"/>
        <v>2885.45</v>
      </c>
      <c r="J158" s="97"/>
    </row>
    <row r="159" spans="1:10" ht="35.1" customHeight="1" x14ac:dyDescent="0.2">
      <c r="A159" s="40">
        <v>150</v>
      </c>
      <c r="B159" s="41" t="s">
        <v>572</v>
      </c>
      <c r="C159" s="18" t="s">
        <v>227</v>
      </c>
      <c r="D159" s="22">
        <v>2269.1999999999998</v>
      </c>
      <c r="E159" s="23">
        <v>250</v>
      </c>
      <c r="F159" s="23">
        <v>500</v>
      </c>
      <c r="G159" s="23">
        <f t="shared" si="4"/>
        <v>3019.2</v>
      </c>
      <c r="H159" s="23">
        <v>133.75</v>
      </c>
      <c r="I159" s="23">
        <f t="shared" si="5"/>
        <v>2885.45</v>
      </c>
      <c r="J159" s="96"/>
    </row>
    <row r="160" spans="1:10" ht="35.1" customHeight="1" x14ac:dyDescent="0.2">
      <c r="A160" s="40">
        <v>151</v>
      </c>
      <c r="B160" s="41" t="s">
        <v>169</v>
      </c>
      <c r="C160" s="18" t="s">
        <v>72</v>
      </c>
      <c r="D160" s="22">
        <v>2327.7000000000003</v>
      </c>
      <c r="E160" s="23">
        <v>250</v>
      </c>
      <c r="F160" s="23">
        <v>500</v>
      </c>
      <c r="G160" s="23">
        <f t="shared" si="4"/>
        <v>3077.7000000000003</v>
      </c>
      <c r="H160" s="23">
        <v>136.58000000000001</v>
      </c>
      <c r="I160" s="23">
        <f t="shared" si="5"/>
        <v>2941.1200000000003</v>
      </c>
      <c r="J160" s="96"/>
    </row>
    <row r="161" spans="1:10" ht="35.1" customHeight="1" x14ac:dyDescent="0.2">
      <c r="A161" s="40">
        <v>152</v>
      </c>
      <c r="B161" s="19" t="s">
        <v>612</v>
      </c>
      <c r="C161" s="18" t="s">
        <v>14</v>
      </c>
      <c r="D161" s="22">
        <v>2176.2000000000003</v>
      </c>
      <c r="E161" s="23">
        <v>250</v>
      </c>
      <c r="F161" s="23">
        <v>500</v>
      </c>
      <c r="G161" s="23">
        <f t="shared" si="4"/>
        <v>2926.2000000000003</v>
      </c>
      <c r="H161" s="23">
        <v>129.26</v>
      </c>
      <c r="I161" s="23">
        <f t="shared" si="5"/>
        <v>2796.9400000000005</v>
      </c>
      <c r="J161" s="96"/>
    </row>
    <row r="162" spans="1:10" ht="35.1" customHeight="1" x14ac:dyDescent="0.2">
      <c r="A162" s="40">
        <v>153</v>
      </c>
      <c r="B162" s="19" t="s">
        <v>627</v>
      </c>
      <c r="C162" s="18" t="s">
        <v>14</v>
      </c>
      <c r="D162" s="22">
        <v>2176.2000000000003</v>
      </c>
      <c r="E162" s="23">
        <v>250</v>
      </c>
      <c r="F162" s="23">
        <v>500</v>
      </c>
      <c r="G162" s="23">
        <f t="shared" si="4"/>
        <v>2926.2000000000003</v>
      </c>
      <c r="H162" s="23">
        <v>129.26</v>
      </c>
      <c r="I162" s="23">
        <f t="shared" si="5"/>
        <v>2796.9400000000005</v>
      </c>
      <c r="J162" s="96"/>
    </row>
    <row r="163" spans="1:10" ht="35.1" customHeight="1" x14ac:dyDescent="0.2">
      <c r="A163" s="40">
        <v>154</v>
      </c>
      <c r="B163" s="19" t="s">
        <v>593</v>
      </c>
      <c r="C163" s="18" t="s">
        <v>16</v>
      </c>
      <c r="D163" s="22">
        <v>2142</v>
      </c>
      <c r="E163" s="23">
        <v>250</v>
      </c>
      <c r="F163" s="23">
        <v>500</v>
      </c>
      <c r="G163" s="23">
        <f t="shared" si="4"/>
        <v>2892</v>
      </c>
      <c r="H163" s="23">
        <v>127.61</v>
      </c>
      <c r="I163" s="23">
        <f t="shared" si="5"/>
        <v>2764.39</v>
      </c>
      <c r="J163" s="96"/>
    </row>
    <row r="164" spans="1:10" ht="35.1" customHeight="1" x14ac:dyDescent="0.2">
      <c r="A164" s="40">
        <v>155</v>
      </c>
      <c r="B164" s="19" t="s">
        <v>630</v>
      </c>
      <c r="C164" s="18" t="s">
        <v>14</v>
      </c>
      <c r="D164" s="22">
        <v>2176.2000000000003</v>
      </c>
      <c r="E164" s="23">
        <v>250</v>
      </c>
      <c r="F164" s="23">
        <v>500</v>
      </c>
      <c r="G164" s="23">
        <f t="shared" si="4"/>
        <v>2926.2000000000003</v>
      </c>
      <c r="H164" s="23">
        <v>129.26</v>
      </c>
      <c r="I164" s="23">
        <f t="shared" si="5"/>
        <v>2796.9400000000005</v>
      </c>
      <c r="J164" s="96"/>
    </row>
    <row r="165" spans="1:10" ht="35.1" customHeight="1" x14ac:dyDescent="0.2">
      <c r="A165" s="40">
        <v>156</v>
      </c>
      <c r="B165" s="41" t="s">
        <v>680</v>
      </c>
      <c r="C165" s="18" t="s">
        <v>227</v>
      </c>
      <c r="D165" s="22">
        <v>2269.1999999999998</v>
      </c>
      <c r="E165" s="23">
        <v>250</v>
      </c>
      <c r="F165" s="23">
        <v>500</v>
      </c>
      <c r="G165" s="23">
        <f t="shared" si="4"/>
        <v>3019.2</v>
      </c>
      <c r="H165" s="23">
        <v>133.75</v>
      </c>
      <c r="I165" s="23">
        <f t="shared" si="5"/>
        <v>2885.45</v>
      </c>
      <c r="J165" s="96"/>
    </row>
    <row r="166" spans="1:10" ht="35.1" customHeight="1" x14ac:dyDescent="0.2">
      <c r="A166" s="40">
        <v>157</v>
      </c>
      <c r="B166" s="19" t="s">
        <v>564</v>
      </c>
      <c r="C166" s="18" t="s">
        <v>14</v>
      </c>
      <c r="D166" s="22">
        <v>2176.2000000000003</v>
      </c>
      <c r="E166" s="23">
        <v>250</v>
      </c>
      <c r="F166" s="23">
        <v>500</v>
      </c>
      <c r="G166" s="23">
        <f t="shared" si="4"/>
        <v>2926.2000000000003</v>
      </c>
      <c r="H166" s="23">
        <v>129.26</v>
      </c>
      <c r="I166" s="23">
        <f t="shared" si="5"/>
        <v>2796.9400000000005</v>
      </c>
      <c r="J166" s="97"/>
    </row>
    <row r="167" spans="1:10" ht="35.1" customHeight="1" x14ac:dyDescent="0.2">
      <c r="A167" s="40">
        <v>158</v>
      </c>
      <c r="B167" s="19" t="s">
        <v>553</v>
      </c>
      <c r="C167" s="18" t="s">
        <v>707</v>
      </c>
      <c r="D167" s="22">
        <v>2142</v>
      </c>
      <c r="E167" s="23">
        <v>250</v>
      </c>
      <c r="F167" s="23">
        <v>500</v>
      </c>
      <c r="G167" s="23">
        <f t="shared" si="4"/>
        <v>2892</v>
      </c>
      <c r="H167" s="23">
        <v>127.61</v>
      </c>
      <c r="I167" s="23">
        <f t="shared" si="5"/>
        <v>2764.39</v>
      </c>
      <c r="J167" s="97"/>
    </row>
    <row r="168" spans="1:10" ht="35.1" customHeight="1" x14ac:dyDescent="0.2">
      <c r="A168" s="40">
        <v>159</v>
      </c>
      <c r="B168" s="19" t="s">
        <v>568</v>
      </c>
      <c r="C168" s="18" t="s">
        <v>707</v>
      </c>
      <c r="D168" s="22">
        <v>2142</v>
      </c>
      <c r="E168" s="23">
        <v>250</v>
      </c>
      <c r="F168" s="23">
        <v>500</v>
      </c>
      <c r="G168" s="23">
        <f t="shared" si="4"/>
        <v>2892</v>
      </c>
      <c r="H168" s="23">
        <v>127.61</v>
      </c>
      <c r="I168" s="23">
        <f t="shared" si="5"/>
        <v>2764.39</v>
      </c>
      <c r="J168" s="97"/>
    </row>
    <row r="169" spans="1:10" ht="35.1" customHeight="1" x14ac:dyDescent="0.2">
      <c r="A169" s="40">
        <v>160</v>
      </c>
      <c r="B169" s="41" t="s">
        <v>637</v>
      </c>
      <c r="C169" s="18" t="s">
        <v>14</v>
      </c>
      <c r="D169" s="22">
        <v>2176.2000000000003</v>
      </c>
      <c r="E169" s="23">
        <v>250</v>
      </c>
      <c r="F169" s="23">
        <v>500</v>
      </c>
      <c r="G169" s="23">
        <f t="shared" si="4"/>
        <v>2926.2000000000003</v>
      </c>
      <c r="H169" s="23">
        <v>129.26</v>
      </c>
      <c r="I169" s="23">
        <f t="shared" si="5"/>
        <v>2796.9400000000005</v>
      </c>
      <c r="J169" s="96"/>
    </row>
    <row r="170" spans="1:10" ht="35.1" customHeight="1" x14ac:dyDescent="0.2">
      <c r="A170" s="40">
        <v>161</v>
      </c>
      <c r="B170" s="41" t="s">
        <v>170</v>
      </c>
      <c r="C170" s="18" t="s">
        <v>184</v>
      </c>
      <c r="D170" s="22">
        <v>2425.8000000000002</v>
      </c>
      <c r="E170" s="23">
        <v>250</v>
      </c>
      <c r="F170" s="23">
        <v>500</v>
      </c>
      <c r="G170" s="23">
        <f t="shared" si="4"/>
        <v>3175.8</v>
      </c>
      <c r="H170" s="23">
        <v>141.32</v>
      </c>
      <c r="I170" s="23">
        <f t="shared" si="5"/>
        <v>3034.48</v>
      </c>
      <c r="J170" s="96">
        <v>886</v>
      </c>
    </row>
    <row r="171" spans="1:10" ht="35.1" customHeight="1" x14ac:dyDescent="0.2">
      <c r="A171" s="40">
        <v>162</v>
      </c>
      <c r="B171" s="41" t="s">
        <v>784</v>
      </c>
      <c r="C171" s="18" t="s">
        <v>17</v>
      </c>
      <c r="D171" s="22">
        <v>2425.8000000000002</v>
      </c>
      <c r="E171" s="23">
        <v>250</v>
      </c>
      <c r="F171" s="23">
        <v>500</v>
      </c>
      <c r="G171" s="23">
        <f t="shared" si="4"/>
        <v>3175.8</v>
      </c>
      <c r="H171" s="23">
        <v>141.32</v>
      </c>
      <c r="I171" s="23">
        <f t="shared" si="5"/>
        <v>3034.48</v>
      </c>
      <c r="J171" s="97">
        <f>1460+2610+610</f>
        <v>4680</v>
      </c>
    </row>
    <row r="172" spans="1:10" ht="35.1" customHeight="1" x14ac:dyDescent="0.2">
      <c r="A172" s="40">
        <v>163</v>
      </c>
      <c r="B172" s="41" t="s">
        <v>171</v>
      </c>
      <c r="C172" s="18" t="s">
        <v>17</v>
      </c>
      <c r="D172" s="22">
        <v>2425.8000000000002</v>
      </c>
      <c r="E172" s="23">
        <v>250</v>
      </c>
      <c r="F172" s="23">
        <v>500</v>
      </c>
      <c r="G172" s="23">
        <f t="shared" si="4"/>
        <v>3175.8</v>
      </c>
      <c r="H172" s="23">
        <v>141.32</v>
      </c>
      <c r="I172" s="23">
        <f t="shared" si="5"/>
        <v>3034.48</v>
      </c>
      <c r="J172" s="96">
        <f>1460+2598.57+2245</f>
        <v>6303.57</v>
      </c>
    </row>
    <row r="173" spans="1:10" ht="35.1" customHeight="1" x14ac:dyDescent="0.2">
      <c r="A173" s="40">
        <v>164</v>
      </c>
      <c r="B173" s="19" t="s">
        <v>581</v>
      </c>
      <c r="C173" s="18" t="s">
        <v>14</v>
      </c>
      <c r="D173" s="22">
        <v>2176.2000000000003</v>
      </c>
      <c r="E173" s="23">
        <v>250</v>
      </c>
      <c r="F173" s="23">
        <v>500</v>
      </c>
      <c r="G173" s="23">
        <f t="shared" si="4"/>
        <v>2926.2000000000003</v>
      </c>
      <c r="H173" s="23">
        <v>129.26</v>
      </c>
      <c r="I173" s="23">
        <f t="shared" si="5"/>
        <v>2796.9400000000005</v>
      </c>
      <c r="J173" s="97"/>
    </row>
    <row r="174" spans="1:10" ht="35.1" customHeight="1" x14ac:dyDescent="0.2">
      <c r="A174" s="40">
        <v>165</v>
      </c>
      <c r="B174" s="41" t="s">
        <v>696</v>
      </c>
      <c r="C174" s="18" t="s">
        <v>17</v>
      </c>
      <c r="D174" s="22">
        <v>2425.8000000000002</v>
      </c>
      <c r="E174" s="23">
        <v>250</v>
      </c>
      <c r="F174" s="23">
        <v>500</v>
      </c>
      <c r="G174" s="23">
        <f t="shared" si="4"/>
        <v>3175.8</v>
      </c>
      <c r="H174" s="23">
        <v>141.32</v>
      </c>
      <c r="I174" s="23">
        <f t="shared" si="5"/>
        <v>3034.48</v>
      </c>
      <c r="J174" s="96">
        <v>600</v>
      </c>
    </row>
    <row r="175" spans="1:10" ht="35.1" customHeight="1" x14ac:dyDescent="0.2">
      <c r="A175" s="40">
        <v>166</v>
      </c>
      <c r="B175" s="19" t="s">
        <v>172</v>
      </c>
      <c r="C175" s="18" t="s">
        <v>17</v>
      </c>
      <c r="D175" s="22">
        <v>2425.8000000000002</v>
      </c>
      <c r="E175" s="23">
        <v>250</v>
      </c>
      <c r="F175" s="23">
        <v>500</v>
      </c>
      <c r="G175" s="23">
        <f t="shared" si="4"/>
        <v>3175.8</v>
      </c>
      <c r="H175" s="23">
        <v>141.32</v>
      </c>
      <c r="I175" s="23">
        <f t="shared" si="5"/>
        <v>3034.48</v>
      </c>
      <c r="J175" s="97"/>
    </row>
    <row r="176" spans="1:10" ht="35.1" customHeight="1" x14ac:dyDescent="0.2">
      <c r="A176" s="40">
        <v>167</v>
      </c>
      <c r="B176" s="41" t="s">
        <v>703</v>
      </c>
      <c r="C176" s="18" t="s">
        <v>17</v>
      </c>
      <c r="D176" s="22">
        <v>2425.8000000000002</v>
      </c>
      <c r="E176" s="23">
        <v>250</v>
      </c>
      <c r="F176" s="23">
        <v>500</v>
      </c>
      <c r="G176" s="23">
        <f t="shared" si="4"/>
        <v>3175.8</v>
      </c>
      <c r="H176" s="23">
        <v>141.32</v>
      </c>
      <c r="I176" s="23">
        <f t="shared" si="5"/>
        <v>3034.48</v>
      </c>
      <c r="J176" s="97"/>
    </row>
    <row r="177" spans="1:10" ht="35.1" customHeight="1" x14ac:dyDescent="0.2">
      <c r="A177" s="40">
        <v>168</v>
      </c>
      <c r="B177" s="41" t="s">
        <v>173</v>
      </c>
      <c r="C177" s="18" t="s">
        <v>17</v>
      </c>
      <c r="D177" s="22">
        <v>2425.8000000000002</v>
      </c>
      <c r="E177" s="23">
        <v>250</v>
      </c>
      <c r="F177" s="23">
        <v>500</v>
      </c>
      <c r="G177" s="23">
        <f t="shared" si="4"/>
        <v>3175.8</v>
      </c>
      <c r="H177" s="23">
        <v>141.32</v>
      </c>
      <c r="I177" s="23">
        <f t="shared" si="5"/>
        <v>3034.48</v>
      </c>
      <c r="J177" s="96"/>
    </row>
    <row r="178" spans="1:10" ht="35.1" customHeight="1" x14ac:dyDescent="0.2">
      <c r="A178" s="40">
        <v>169</v>
      </c>
      <c r="B178" s="19" t="s">
        <v>632</v>
      </c>
      <c r="C178" s="18" t="s">
        <v>16</v>
      </c>
      <c r="D178" s="22">
        <v>2142</v>
      </c>
      <c r="E178" s="23">
        <v>250</v>
      </c>
      <c r="F178" s="23">
        <v>500</v>
      </c>
      <c r="G178" s="23">
        <f t="shared" si="4"/>
        <v>2892</v>
      </c>
      <c r="H178" s="23">
        <v>127.61</v>
      </c>
      <c r="I178" s="23">
        <f t="shared" si="5"/>
        <v>2764.39</v>
      </c>
      <c r="J178" s="96"/>
    </row>
    <row r="179" spans="1:10" ht="35.1" customHeight="1" x14ac:dyDescent="0.2">
      <c r="A179" s="40">
        <v>170</v>
      </c>
      <c r="B179" s="41" t="s">
        <v>764</v>
      </c>
      <c r="C179" s="18" t="s">
        <v>707</v>
      </c>
      <c r="D179" s="22">
        <v>2142</v>
      </c>
      <c r="E179" s="23">
        <v>250</v>
      </c>
      <c r="F179" s="23">
        <v>500</v>
      </c>
      <c r="G179" s="23">
        <f t="shared" si="4"/>
        <v>2892</v>
      </c>
      <c r="H179" s="23">
        <v>127.61</v>
      </c>
      <c r="I179" s="23">
        <f t="shared" si="5"/>
        <v>2764.39</v>
      </c>
      <c r="J179" s="96"/>
    </row>
    <row r="180" spans="1:10" ht="35.1" customHeight="1" x14ac:dyDescent="0.2">
      <c r="A180" s="40">
        <v>171</v>
      </c>
      <c r="B180" s="41" t="s">
        <v>699</v>
      </c>
      <c r="C180" s="18" t="s">
        <v>17</v>
      </c>
      <c r="D180" s="22">
        <v>2425.8000000000002</v>
      </c>
      <c r="E180" s="23">
        <v>250</v>
      </c>
      <c r="F180" s="23">
        <v>500</v>
      </c>
      <c r="G180" s="23">
        <f t="shared" si="4"/>
        <v>3175.8</v>
      </c>
      <c r="H180" s="23">
        <v>141.32</v>
      </c>
      <c r="I180" s="23">
        <f t="shared" si="5"/>
        <v>3034.48</v>
      </c>
      <c r="J180" s="96"/>
    </row>
    <row r="181" spans="1:10" ht="35.1" customHeight="1" x14ac:dyDescent="0.2">
      <c r="A181" s="40">
        <v>172</v>
      </c>
      <c r="B181" s="19" t="s">
        <v>679</v>
      </c>
      <c r="C181" s="18" t="s">
        <v>227</v>
      </c>
      <c r="D181" s="22">
        <v>2269.1999999999998</v>
      </c>
      <c r="E181" s="23">
        <v>250</v>
      </c>
      <c r="F181" s="23">
        <v>500</v>
      </c>
      <c r="G181" s="23">
        <f t="shared" si="4"/>
        <v>3019.2</v>
      </c>
      <c r="H181" s="23">
        <v>133.75</v>
      </c>
      <c r="I181" s="23">
        <f t="shared" si="5"/>
        <v>2885.45</v>
      </c>
      <c r="J181" s="96"/>
    </row>
    <row r="182" spans="1:10" ht="35.1" customHeight="1" x14ac:dyDescent="0.2">
      <c r="A182" s="40">
        <v>173</v>
      </c>
      <c r="B182" s="19" t="s">
        <v>563</v>
      </c>
      <c r="C182" s="18" t="s">
        <v>14</v>
      </c>
      <c r="D182" s="22">
        <v>2176.2000000000003</v>
      </c>
      <c r="E182" s="23">
        <v>250</v>
      </c>
      <c r="F182" s="23">
        <v>500</v>
      </c>
      <c r="G182" s="23">
        <f t="shared" si="4"/>
        <v>2926.2000000000003</v>
      </c>
      <c r="H182" s="23">
        <v>129.26</v>
      </c>
      <c r="I182" s="23">
        <f t="shared" si="5"/>
        <v>2796.9400000000005</v>
      </c>
      <c r="J182" s="97"/>
    </row>
    <row r="183" spans="1:10" ht="35.1" customHeight="1" x14ac:dyDescent="0.2">
      <c r="A183" s="40">
        <v>174</v>
      </c>
      <c r="B183" s="19" t="s">
        <v>542</v>
      </c>
      <c r="C183" s="18" t="s">
        <v>786</v>
      </c>
      <c r="D183" s="22">
        <v>2142</v>
      </c>
      <c r="E183" s="23">
        <v>250</v>
      </c>
      <c r="F183" s="23">
        <v>500</v>
      </c>
      <c r="G183" s="23">
        <f t="shared" si="4"/>
        <v>2892</v>
      </c>
      <c r="H183" s="23">
        <v>127.61</v>
      </c>
      <c r="I183" s="23">
        <f t="shared" si="5"/>
        <v>2764.39</v>
      </c>
      <c r="J183" s="97"/>
    </row>
    <row r="184" spans="1:10" ht="35.1" customHeight="1" x14ac:dyDescent="0.2">
      <c r="A184" s="40">
        <v>175</v>
      </c>
      <c r="B184" s="41" t="s">
        <v>534</v>
      </c>
      <c r="C184" s="18" t="s">
        <v>183</v>
      </c>
      <c r="D184" s="22">
        <v>2207.7000000000003</v>
      </c>
      <c r="E184" s="23">
        <v>250</v>
      </c>
      <c r="F184" s="23">
        <v>500</v>
      </c>
      <c r="G184" s="23">
        <f t="shared" si="4"/>
        <v>2957.7000000000003</v>
      </c>
      <c r="H184" s="23">
        <v>130.78</v>
      </c>
      <c r="I184" s="23">
        <f t="shared" si="5"/>
        <v>2826.92</v>
      </c>
      <c r="J184" s="96"/>
    </row>
    <row r="185" spans="1:10" ht="35.1" customHeight="1" x14ac:dyDescent="0.2">
      <c r="A185" s="40">
        <v>176</v>
      </c>
      <c r="B185" s="19" t="s">
        <v>689</v>
      </c>
      <c r="C185" s="18" t="s">
        <v>17</v>
      </c>
      <c r="D185" s="22">
        <v>2425.8000000000002</v>
      </c>
      <c r="E185" s="23">
        <v>250</v>
      </c>
      <c r="F185" s="23">
        <v>500</v>
      </c>
      <c r="G185" s="23">
        <f t="shared" si="4"/>
        <v>3175.8</v>
      </c>
      <c r="H185" s="23">
        <v>141.32</v>
      </c>
      <c r="I185" s="23">
        <f t="shared" si="5"/>
        <v>3034.48</v>
      </c>
      <c r="J185" s="97">
        <f>2730+1830+2610</f>
        <v>7170</v>
      </c>
    </row>
    <row r="186" spans="1:10" ht="35.1" customHeight="1" x14ac:dyDescent="0.2">
      <c r="A186" s="40">
        <v>177</v>
      </c>
      <c r="B186" s="41" t="s">
        <v>585</v>
      </c>
      <c r="C186" s="18" t="s">
        <v>17</v>
      </c>
      <c r="D186" s="22">
        <v>2425.8000000000002</v>
      </c>
      <c r="E186" s="23">
        <v>250</v>
      </c>
      <c r="F186" s="23">
        <v>500</v>
      </c>
      <c r="G186" s="23">
        <f t="shared" si="4"/>
        <v>3175.8</v>
      </c>
      <c r="H186" s="23">
        <v>141.32</v>
      </c>
      <c r="I186" s="23">
        <f t="shared" si="5"/>
        <v>3034.48</v>
      </c>
      <c r="J186" s="97"/>
    </row>
    <row r="187" spans="1:10" ht="35.1" customHeight="1" x14ac:dyDescent="0.2">
      <c r="A187" s="40">
        <v>178</v>
      </c>
      <c r="B187" s="41" t="s">
        <v>765</v>
      </c>
      <c r="C187" s="18" t="s">
        <v>707</v>
      </c>
      <c r="D187" s="22">
        <v>2142</v>
      </c>
      <c r="E187" s="23">
        <v>250</v>
      </c>
      <c r="F187" s="23">
        <v>500</v>
      </c>
      <c r="G187" s="23">
        <f t="shared" si="4"/>
        <v>2892</v>
      </c>
      <c r="H187" s="23">
        <v>127.61</v>
      </c>
      <c r="I187" s="23">
        <f t="shared" si="5"/>
        <v>2764.39</v>
      </c>
      <c r="J187" s="97"/>
    </row>
    <row r="188" spans="1:10" ht="35.1" customHeight="1" x14ac:dyDescent="0.2">
      <c r="A188" s="40">
        <v>179</v>
      </c>
      <c r="B188" s="19" t="s">
        <v>561</v>
      </c>
      <c r="C188" s="18" t="s">
        <v>14</v>
      </c>
      <c r="D188" s="22">
        <v>2176.2000000000003</v>
      </c>
      <c r="E188" s="23">
        <v>250</v>
      </c>
      <c r="F188" s="23">
        <v>500</v>
      </c>
      <c r="G188" s="23">
        <f t="shared" si="4"/>
        <v>2926.2000000000003</v>
      </c>
      <c r="H188" s="23">
        <v>129.26</v>
      </c>
      <c r="I188" s="23">
        <f t="shared" si="5"/>
        <v>2796.9400000000005</v>
      </c>
      <c r="J188" s="96"/>
    </row>
    <row r="189" spans="1:10" ht="35.1" customHeight="1" x14ac:dyDescent="0.2">
      <c r="A189" s="40">
        <v>180</v>
      </c>
      <c r="B189" s="41" t="s">
        <v>602</v>
      </c>
      <c r="C189" s="18" t="s">
        <v>17</v>
      </c>
      <c r="D189" s="22">
        <v>2425.8000000000002</v>
      </c>
      <c r="E189" s="23">
        <v>250</v>
      </c>
      <c r="F189" s="23">
        <v>500</v>
      </c>
      <c r="G189" s="23">
        <f t="shared" si="4"/>
        <v>3175.8</v>
      </c>
      <c r="H189" s="23">
        <v>141.32</v>
      </c>
      <c r="I189" s="23">
        <f t="shared" si="5"/>
        <v>3034.48</v>
      </c>
      <c r="J189" s="97"/>
    </row>
    <row r="190" spans="1:10" ht="35.1" customHeight="1" x14ac:dyDescent="0.2">
      <c r="A190" s="40">
        <v>181</v>
      </c>
      <c r="B190" s="41" t="s">
        <v>635</v>
      </c>
      <c r="C190" s="18" t="s">
        <v>16</v>
      </c>
      <c r="D190" s="22">
        <v>2142</v>
      </c>
      <c r="E190" s="23">
        <v>250</v>
      </c>
      <c r="F190" s="23">
        <v>500</v>
      </c>
      <c r="G190" s="23">
        <f t="shared" si="4"/>
        <v>2892</v>
      </c>
      <c r="H190" s="23">
        <v>127.61</v>
      </c>
      <c r="I190" s="23">
        <f t="shared" si="5"/>
        <v>2764.39</v>
      </c>
      <c r="J190" s="96"/>
    </row>
    <row r="191" spans="1:10" ht="35.1" customHeight="1" x14ac:dyDescent="0.2">
      <c r="A191" s="40">
        <v>182</v>
      </c>
      <c r="B191" s="19" t="s">
        <v>652</v>
      </c>
      <c r="C191" s="18" t="s">
        <v>227</v>
      </c>
      <c r="D191" s="22">
        <v>2269.1999999999998</v>
      </c>
      <c r="E191" s="23">
        <v>250</v>
      </c>
      <c r="F191" s="23">
        <v>500</v>
      </c>
      <c r="G191" s="23">
        <f t="shared" si="4"/>
        <v>3019.2</v>
      </c>
      <c r="H191" s="23">
        <v>133.75</v>
      </c>
      <c r="I191" s="23">
        <f t="shared" si="5"/>
        <v>2885.45</v>
      </c>
      <c r="J191" s="97"/>
    </row>
    <row r="192" spans="1:10" ht="35.1" customHeight="1" x14ac:dyDescent="0.2">
      <c r="A192" s="40">
        <v>183</v>
      </c>
      <c r="B192" s="41" t="s">
        <v>100</v>
      </c>
      <c r="C192" s="18" t="s">
        <v>707</v>
      </c>
      <c r="D192" s="22">
        <v>2142</v>
      </c>
      <c r="E192" s="23">
        <v>250</v>
      </c>
      <c r="F192" s="23">
        <v>500</v>
      </c>
      <c r="G192" s="23">
        <f t="shared" si="4"/>
        <v>2892</v>
      </c>
      <c r="H192" s="23">
        <v>127.61</v>
      </c>
      <c r="I192" s="23">
        <f t="shared" si="5"/>
        <v>2764.39</v>
      </c>
      <c r="J192" s="96"/>
    </row>
    <row r="193" spans="1:10" ht="35.1" customHeight="1" x14ac:dyDescent="0.2">
      <c r="A193" s="40">
        <v>184</v>
      </c>
      <c r="B193" s="41" t="s">
        <v>694</v>
      </c>
      <c r="C193" s="18" t="s">
        <v>184</v>
      </c>
      <c r="D193" s="22">
        <v>2425.8000000000002</v>
      </c>
      <c r="E193" s="23">
        <v>250</v>
      </c>
      <c r="F193" s="23">
        <v>500</v>
      </c>
      <c r="G193" s="23">
        <f t="shared" si="4"/>
        <v>3175.8</v>
      </c>
      <c r="H193" s="23">
        <v>141.32</v>
      </c>
      <c r="I193" s="23">
        <f t="shared" si="5"/>
        <v>3034.48</v>
      </c>
      <c r="J193" s="96"/>
    </row>
    <row r="194" spans="1:10" ht="35.1" customHeight="1" x14ac:dyDescent="0.2">
      <c r="A194" s="40">
        <v>185</v>
      </c>
      <c r="B194" s="41" t="s">
        <v>525</v>
      </c>
      <c r="C194" s="18" t="s">
        <v>707</v>
      </c>
      <c r="D194" s="22">
        <v>2142</v>
      </c>
      <c r="E194" s="23">
        <v>250</v>
      </c>
      <c r="F194" s="23">
        <v>500</v>
      </c>
      <c r="G194" s="23">
        <f t="shared" si="4"/>
        <v>2892</v>
      </c>
      <c r="H194" s="23">
        <v>127.61</v>
      </c>
      <c r="I194" s="23">
        <f t="shared" si="5"/>
        <v>2764.39</v>
      </c>
      <c r="J194" s="96"/>
    </row>
    <row r="195" spans="1:10" ht="35.1" customHeight="1" x14ac:dyDescent="0.2">
      <c r="A195" s="40">
        <v>186</v>
      </c>
      <c r="B195" s="41" t="s">
        <v>91</v>
      </c>
      <c r="C195" s="18" t="s">
        <v>16</v>
      </c>
      <c r="D195" s="22">
        <v>2142</v>
      </c>
      <c r="E195" s="23">
        <v>250</v>
      </c>
      <c r="F195" s="23">
        <v>500</v>
      </c>
      <c r="G195" s="23">
        <f t="shared" si="4"/>
        <v>2892</v>
      </c>
      <c r="H195" s="23">
        <v>127.61</v>
      </c>
      <c r="I195" s="23">
        <f t="shared" si="5"/>
        <v>2764.39</v>
      </c>
      <c r="J195" s="96"/>
    </row>
    <row r="196" spans="1:10" ht="35.1" customHeight="1" x14ac:dyDescent="0.2">
      <c r="A196" s="40">
        <v>187</v>
      </c>
      <c r="B196" s="41" t="s">
        <v>766</v>
      </c>
      <c r="C196" s="18" t="s">
        <v>707</v>
      </c>
      <c r="D196" s="22">
        <v>2142</v>
      </c>
      <c r="E196" s="23">
        <v>250</v>
      </c>
      <c r="F196" s="23">
        <v>500</v>
      </c>
      <c r="G196" s="23">
        <f t="shared" si="4"/>
        <v>2892</v>
      </c>
      <c r="H196" s="23">
        <v>127.61</v>
      </c>
      <c r="I196" s="23">
        <f t="shared" si="5"/>
        <v>2764.39</v>
      </c>
      <c r="J196" s="97"/>
    </row>
    <row r="197" spans="1:10" ht="35.1" customHeight="1" x14ac:dyDescent="0.2">
      <c r="A197" s="40">
        <v>188</v>
      </c>
      <c r="B197" s="19" t="s">
        <v>583</v>
      </c>
      <c r="C197" s="18" t="s">
        <v>14</v>
      </c>
      <c r="D197" s="22">
        <v>2176.2000000000003</v>
      </c>
      <c r="E197" s="23">
        <v>250</v>
      </c>
      <c r="F197" s="23">
        <v>500</v>
      </c>
      <c r="G197" s="23">
        <f t="shared" si="4"/>
        <v>2926.2000000000003</v>
      </c>
      <c r="H197" s="23">
        <v>129.26</v>
      </c>
      <c r="I197" s="23">
        <f t="shared" si="5"/>
        <v>2796.9400000000005</v>
      </c>
      <c r="J197" s="97"/>
    </row>
    <row r="198" spans="1:10" ht="35.1" customHeight="1" x14ac:dyDescent="0.2">
      <c r="A198" s="40">
        <v>189</v>
      </c>
      <c r="B198" s="41" t="s">
        <v>514</v>
      </c>
      <c r="C198" s="18" t="s">
        <v>768</v>
      </c>
      <c r="D198" s="22">
        <v>2142</v>
      </c>
      <c r="E198" s="23">
        <v>250</v>
      </c>
      <c r="F198" s="23">
        <v>500</v>
      </c>
      <c r="G198" s="23">
        <f t="shared" si="4"/>
        <v>2892</v>
      </c>
      <c r="H198" s="23">
        <v>127.61</v>
      </c>
      <c r="I198" s="23">
        <f t="shared" si="5"/>
        <v>2764.39</v>
      </c>
      <c r="J198" s="97"/>
    </row>
    <row r="199" spans="1:10" ht="35.1" customHeight="1" x14ac:dyDescent="0.2">
      <c r="A199" s="40">
        <v>190</v>
      </c>
      <c r="B199" s="19" t="s">
        <v>580</v>
      </c>
      <c r="C199" s="18" t="s">
        <v>16</v>
      </c>
      <c r="D199" s="22">
        <v>2142</v>
      </c>
      <c r="E199" s="23">
        <v>250</v>
      </c>
      <c r="F199" s="23">
        <v>500</v>
      </c>
      <c r="G199" s="23">
        <f t="shared" si="4"/>
        <v>2892</v>
      </c>
      <c r="H199" s="23">
        <v>127.61</v>
      </c>
      <c r="I199" s="23">
        <f t="shared" si="5"/>
        <v>2764.39</v>
      </c>
      <c r="J199" s="97"/>
    </row>
    <row r="200" spans="1:10" ht="35.1" customHeight="1" x14ac:dyDescent="0.2">
      <c r="A200" s="40">
        <v>191</v>
      </c>
      <c r="B200" s="19" t="s">
        <v>174</v>
      </c>
      <c r="C200" s="18" t="s">
        <v>16</v>
      </c>
      <c r="D200" s="22">
        <v>2142</v>
      </c>
      <c r="E200" s="23">
        <v>250</v>
      </c>
      <c r="F200" s="23">
        <v>500</v>
      </c>
      <c r="G200" s="23">
        <f t="shared" si="4"/>
        <v>2892</v>
      </c>
      <c r="H200" s="23">
        <v>127.61</v>
      </c>
      <c r="I200" s="23">
        <f t="shared" si="5"/>
        <v>2764.39</v>
      </c>
      <c r="J200" s="97"/>
    </row>
    <row r="201" spans="1:10" ht="35.1" customHeight="1" x14ac:dyDescent="0.2">
      <c r="A201" s="40">
        <v>192</v>
      </c>
      <c r="B201" s="19" t="s">
        <v>614</v>
      </c>
      <c r="C201" s="18" t="s">
        <v>16</v>
      </c>
      <c r="D201" s="22">
        <v>2142</v>
      </c>
      <c r="E201" s="23">
        <v>250</v>
      </c>
      <c r="F201" s="23">
        <v>500</v>
      </c>
      <c r="G201" s="23">
        <f t="shared" si="4"/>
        <v>2892</v>
      </c>
      <c r="H201" s="23">
        <v>127.61</v>
      </c>
      <c r="I201" s="23">
        <f t="shared" si="5"/>
        <v>2764.39</v>
      </c>
      <c r="J201" s="97"/>
    </row>
    <row r="202" spans="1:10" ht="35.1" customHeight="1" x14ac:dyDescent="0.2">
      <c r="A202" s="40">
        <v>193</v>
      </c>
      <c r="B202" s="19" t="s">
        <v>584</v>
      </c>
      <c r="C202" s="18" t="s">
        <v>16</v>
      </c>
      <c r="D202" s="22">
        <v>2142</v>
      </c>
      <c r="E202" s="23">
        <v>250</v>
      </c>
      <c r="F202" s="23">
        <v>500</v>
      </c>
      <c r="G202" s="23">
        <f t="shared" ref="G202:G265" si="6">+D202+E202+F202</f>
        <v>2892</v>
      </c>
      <c r="H202" s="23">
        <v>127.61</v>
      </c>
      <c r="I202" s="23">
        <f t="shared" ref="I202:I265" si="7">+G202-H202</f>
        <v>2764.39</v>
      </c>
      <c r="J202" s="96"/>
    </row>
    <row r="203" spans="1:10" ht="35.1" customHeight="1" x14ac:dyDescent="0.2">
      <c r="A203" s="40">
        <v>194</v>
      </c>
      <c r="B203" s="41" t="s">
        <v>236</v>
      </c>
      <c r="C203" s="18" t="s">
        <v>227</v>
      </c>
      <c r="D203" s="22">
        <v>2269.1999999999998</v>
      </c>
      <c r="E203" s="23">
        <v>250</v>
      </c>
      <c r="F203" s="23">
        <v>500</v>
      </c>
      <c r="G203" s="23">
        <f t="shared" si="6"/>
        <v>3019.2</v>
      </c>
      <c r="H203" s="23">
        <v>133.75</v>
      </c>
      <c r="I203" s="23">
        <f t="shared" si="7"/>
        <v>2885.45</v>
      </c>
      <c r="J203" s="97"/>
    </row>
    <row r="204" spans="1:10" ht="35.1" customHeight="1" x14ac:dyDescent="0.2">
      <c r="A204" s="40">
        <v>195</v>
      </c>
      <c r="B204" s="41" t="s">
        <v>83</v>
      </c>
      <c r="C204" s="18" t="s">
        <v>709</v>
      </c>
      <c r="D204" s="22">
        <v>2176.2000000000003</v>
      </c>
      <c r="E204" s="23">
        <v>250</v>
      </c>
      <c r="F204" s="23">
        <v>500</v>
      </c>
      <c r="G204" s="23">
        <f t="shared" si="6"/>
        <v>2926.2000000000003</v>
      </c>
      <c r="H204" s="23">
        <v>129.26</v>
      </c>
      <c r="I204" s="23">
        <f t="shared" si="7"/>
        <v>2796.9400000000005</v>
      </c>
      <c r="J204" s="96"/>
    </row>
    <row r="205" spans="1:10" ht="35.1" customHeight="1" x14ac:dyDescent="0.2">
      <c r="A205" s="40">
        <v>196</v>
      </c>
      <c r="B205" s="19" t="s">
        <v>615</v>
      </c>
      <c r="C205" s="18" t="s">
        <v>14</v>
      </c>
      <c r="D205" s="22">
        <v>2176.2000000000003</v>
      </c>
      <c r="E205" s="23">
        <v>250</v>
      </c>
      <c r="F205" s="23">
        <v>500</v>
      </c>
      <c r="G205" s="23">
        <f t="shared" si="6"/>
        <v>2926.2000000000003</v>
      </c>
      <c r="H205" s="23">
        <v>129.26</v>
      </c>
      <c r="I205" s="23">
        <f t="shared" si="7"/>
        <v>2796.9400000000005</v>
      </c>
      <c r="J205" s="97"/>
    </row>
    <row r="206" spans="1:10" ht="35.1" customHeight="1" x14ac:dyDescent="0.2">
      <c r="A206" s="40">
        <v>197</v>
      </c>
      <c r="B206" s="41" t="s">
        <v>531</v>
      </c>
      <c r="C206" s="18" t="s">
        <v>72</v>
      </c>
      <c r="D206" s="22">
        <v>2327.7000000000003</v>
      </c>
      <c r="E206" s="23">
        <v>250</v>
      </c>
      <c r="F206" s="23">
        <v>500</v>
      </c>
      <c r="G206" s="23">
        <f t="shared" si="6"/>
        <v>3077.7000000000003</v>
      </c>
      <c r="H206" s="23">
        <v>136.58000000000001</v>
      </c>
      <c r="I206" s="23">
        <f t="shared" si="7"/>
        <v>2941.1200000000003</v>
      </c>
      <c r="J206" s="96"/>
    </row>
    <row r="207" spans="1:10" ht="35.1" customHeight="1" x14ac:dyDescent="0.2">
      <c r="A207" s="40">
        <v>198</v>
      </c>
      <c r="B207" s="41" t="s">
        <v>80</v>
      </c>
      <c r="C207" s="18" t="s">
        <v>183</v>
      </c>
      <c r="D207" s="22">
        <v>2207.7000000000003</v>
      </c>
      <c r="E207" s="23">
        <v>250</v>
      </c>
      <c r="F207" s="23">
        <v>500</v>
      </c>
      <c r="G207" s="23">
        <f t="shared" si="6"/>
        <v>2957.7000000000003</v>
      </c>
      <c r="H207" s="23">
        <v>130.78</v>
      </c>
      <c r="I207" s="23">
        <f t="shared" si="7"/>
        <v>2826.92</v>
      </c>
      <c r="J207" s="97"/>
    </row>
    <row r="208" spans="1:10" ht="35.1" customHeight="1" x14ac:dyDescent="0.2">
      <c r="A208" s="40">
        <v>199</v>
      </c>
      <c r="B208" s="19" t="s">
        <v>600</v>
      </c>
      <c r="C208" s="18" t="s">
        <v>106</v>
      </c>
      <c r="D208" s="22">
        <v>2207.7000000000003</v>
      </c>
      <c r="E208" s="23">
        <v>250</v>
      </c>
      <c r="F208" s="23">
        <v>500</v>
      </c>
      <c r="G208" s="23">
        <f t="shared" si="6"/>
        <v>2957.7000000000003</v>
      </c>
      <c r="H208" s="23">
        <v>130.78</v>
      </c>
      <c r="I208" s="23">
        <f t="shared" si="7"/>
        <v>2826.92</v>
      </c>
      <c r="J208" s="97"/>
    </row>
    <row r="209" spans="1:10" ht="35.1" customHeight="1" x14ac:dyDescent="0.2">
      <c r="A209" s="40">
        <v>200</v>
      </c>
      <c r="B209" s="19" t="s">
        <v>560</v>
      </c>
      <c r="C209" s="18" t="s">
        <v>14</v>
      </c>
      <c r="D209" s="22">
        <v>2176.2000000000003</v>
      </c>
      <c r="E209" s="23">
        <v>250</v>
      </c>
      <c r="F209" s="23">
        <v>500</v>
      </c>
      <c r="G209" s="23">
        <f t="shared" si="6"/>
        <v>2926.2000000000003</v>
      </c>
      <c r="H209" s="23">
        <v>129.26</v>
      </c>
      <c r="I209" s="23">
        <f t="shared" si="7"/>
        <v>2796.9400000000005</v>
      </c>
      <c r="J209" s="96"/>
    </row>
    <row r="210" spans="1:10" ht="35.1" customHeight="1" x14ac:dyDescent="0.2">
      <c r="A210" s="40">
        <v>201</v>
      </c>
      <c r="B210" s="41" t="s">
        <v>682</v>
      </c>
      <c r="C210" s="18" t="s">
        <v>17</v>
      </c>
      <c r="D210" s="22">
        <v>2425.8000000000002</v>
      </c>
      <c r="E210" s="23">
        <v>250</v>
      </c>
      <c r="F210" s="23">
        <v>500</v>
      </c>
      <c r="G210" s="23">
        <f t="shared" si="6"/>
        <v>3175.8</v>
      </c>
      <c r="H210" s="23">
        <v>141.32</v>
      </c>
      <c r="I210" s="23">
        <f t="shared" si="7"/>
        <v>3034.48</v>
      </c>
      <c r="J210" s="97">
        <v>2730</v>
      </c>
    </row>
    <row r="211" spans="1:10" ht="35.1" customHeight="1" x14ac:dyDescent="0.2">
      <c r="A211" s="40">
        <v>202</v>
      </c>
      <c r="B211" s="41" t="s">
        <v>668</v>
      </c>
      <c r="C211" s="18" t="s">
        <v>707</v>
      </c>
      <c r="D211" s="22">
        <v>2142</v>
      </c>
      <c r="E211" s="23">
        <v>250</v>
      </c>
      <c r="F211" s="23">
        <v>500</v>
      </c>
      <c r="G211" s="23">
        <f t="shared" si="6"/>
        <v>2892</v>
      </c>
      <c r="H211" s="23">
        <v>127.61</v>
      </c>
      <c r="I211" s="23">
        <f t="shared" si="7"/>
        <v>2764.39</v>
      </c>
      <c r="J211" s="97"/>
    </row>
    <row r="212" spans="1:10" ht="35.1" customHeight="1" x14ac:dyDescent="0.2">
      <c r="A212" s="40">
        <v>203</v>
      </c>
      <c r="B212" s="19" t="s">
        <v>595</v>
      </c>
      <c r="C212" s="18" t="s">
        <v>16</v>
      </c>
      <c r="D212" s="22">
        <v>2142</v>
      </c>
      <c r="E212" s="23">
        <v>250</v>
      </c>
      <c r="F212" s="23">
        <v>500</v>
      </c>
      <c r="G212" s="23">
        <f t="shared" si="6"/>
        <v>2892</v>
      </c>
      <c r="H212" s="23">
        <v>127.61</v>
      </c>
      <c r="I212" s="23">
        <f t="shared" si="7"/>
        <v>2764.39</v>
      </c>
      <c r="J212" s="96"/>
    </row>
    <row r="213" spans="1:10" ht="35.1" customHeight="1" x14ac:dyDescent="0.2">
      <c r="A213" s="40">
        <v>204</v>
      </c>
      <c r="B213" s="19" t="s">
        <v>634</v>
      </c>
      <c r="C213" s="18" t="s">
        <v>16</v>
      </c>
      <c r="D213" s="22">
        <v>2142</v>
      </c>
      <c r="E213" s="23">
        <v>250</v>
      </c>
      <c r="F213" s="23">
        <v>500</v>
      </c>
      <c r="G213" s="23">
        <f t="shared" si="6"/>
        <v>2892</v>
      </c>
      <c r="H213" s="23">
        <v>127.61</v>
      </c>
      <c r="I213" s="23">
        <f t="shared" si="7"/>
        <v>2764.39</v>
      </c>
      <c r="J213" s="96"/>
    </row>
    <row r="214" spans="1:10" ht="35.1" customHeight="1" x14ac:dyDescent="0.2">
      <c r="A214" s="40">
        <v>205</v>
      </c>
      <c r="B214" s="41" t="s">
        <v>690</v>
      </c>
      <c r="C214" s="18" t="s">
        <v>17</v>
      </c>
      <c r="D214" s="22">
        <v>2425.8000000000002</v>
      </c>
      <c r="E214" s="23">
        <v>250</v>
      </c>
      <c r="F214" s="23">
        <v>500</v>
      </c>
      <c r="G214" s="23">
        <f t="shared" si="6"/>
        <v>3175.8</v>
      </c>
      <c r="H214" s="23">
        <v>141.32</v>
      </c>
      <c r="I214" s="23">
        <f t="shared" si="7"/>
        <v>3034.48</v>
      </c>
      <c r="J214" s="97"/>
    </row>
    <row r="215" spans="1:10" ht="35.1" customHeight="1" x14ac:dyDescent="0.2">
      <c r="A215" s="40">
        <v>206</v>
      </c>
      <c r="B215" s="19" t="s">
        <v>175</v>
      </c>
      <c r="C215" s="18" t="s">
        <v>16</v>
      </c>
      <c r="D215" s="22">
        <v>2142</v>
      </c>
      <c r="E215" s="23">
        <v>250</v>
      </c>
      <c r="F215" s="23">
        <v>500</v>
      </c>
      <c r="G215" s="23">
        <f t="shared" si="6"/>
        <v>2892</v>
      </c>
      <c r="H215" s="23">
        <v>127.61</v>
      </c>
      <c r="I215" s="23">
        <f t="shared" si="7"/>
        <v>2764.39</v>
      </c>
      <c r="J215" s="96"/>
    </row>
    <row r="216" spans="1:10" ht="35.1" customHeight="1" x14ac:dyDescent="0.2">
      <c r="A216" s="40">
        <v>207</v>
      </c>
      <c r="B216" s="41" t="s">
        <v>528</v>
      </c>
      <c r="C216" s="18" t="s">
        <v>17</v>
      </c>
      <c r="D216" s="22">
        <v>2425.8000000000002</v>
      </c>
      <c r="E216" s="23">
        <v>250</v>
      </c>
      <c r="F216" s="23">
        <v>500</v>
      </c>
      <c r="G216" s="23">
        <f t="shared" si="6"/>
        <v>3175.8</v>
      </c>
      <c r="H216" s="23">
        <v>141.32</v>
      </c>
      <c r="I216" s="23">
        <f t="shared" si="7"/>
        <v>3034.48</v>
      </c>
      <c r="J216" s="96"/>
    </row>
    <row r="217" spans="1:10" ht="35.1" customHeight="1" x14ac:dyDescent="0.2">
      <c r="A217" s="40">
        <v>208</v>
      </c>
      <c r="B217" s="19" t="s">
        <v>559</v>
      </c>
      <c r="C217" s="18" t="s">
        <v>14</v>
      </c>
      <c r="D217" s="22">
        <v>2176.2000000000003</v>
      </c>
      <c r="E217" s="23">
        <v>250</v>
      </c>
      <c r="F217" s="23">
        <v>500</v>
      </c>
      <c r="G217" s="23">
        <f t="shared" si="6"/>
        <v>2926.2000000000003</v>
      </c>
      <c r="H217" s="23">
        <v>129.26</v>
      </c>
      <c r="I217" s="23">
        <f t="shared" si="7"/>
        <v>2796.9400000000005</v>
      </c>
      <c r="J217" s="96"/>
    </row>
    <row r="218" spans="1:10" ht="35.1" customHeight="1" x14ac:dyDescent="0.2">
      <c r="A218" s="40">
        <v>209</v>
      </c>
      <c r="B218" s="19" t="s">
        <v>649</v>
      </c>
      <c r="C218" s="18" t="s">
        <v>14</v>
      </c>
      <c r="D218" s="22">
        <v>2176.2000000000003</v>
      </c>
      <c r="E218" s="23">
        <v>250</v>
      </c>
      <c r="F218" s="23">
        <v>500</v>
      </c>
      <c r="G218" s="23">
        <f t="shared" si="6"/>
        <v>2926.2000000000003</v>
      </c>
      <c r="H218" s="23">
        <v>129.26</v>
      </c>
      <c r="I218" s="23">
        <f t="shared" si="7"/>
        <v>2796.9400000000005</v>
      </c>
      <c r="J218" s="97"/>
    </row>
    <row r="219" spans="1:10" ht="35.1" customHeight="1" x14ac:dyDescent="0.2">
      <c r="A219" s="40">
        <v>210</v>
      </c>
      <c r="B219" s="41" t="s">
        <v>79</v>
      </c>
      <c r="C219" s="18" t="s">
        <v>183</v>
      </c>
      <c r="D219" s="22">
        <v>2207.7000000000003</v>
      </c>
      <c r="E219" s="23">
        <v>250</v>
      </c>
      <c r="F219" s="23">
        <v>500</v>
      </c>
      <c r="G219" s="23">
        <f t="shared" si="6"/>
        <v>2957.7000000000003</v>
      </c>
      <c r="H219" s="23">
        <v>130.78</v>
      </c>
      <c r="I219" s="23">
        <f t="shared" si="7"/>
        <v>2826.92</v>
      </c>
      <c r="J219" s="96"/>
    </row>
    <row r="220" spans="1:10" ht="35.1" customHeight="1" x14ac:dyDescent="0.2">
      <c r="A220" s="40">
        <v>211</v>
      </c>
      <c r="B220" s="41" t="s">
        <v>578</v>
      </c>
      <c r="C220" s="18" t="s">
        <v>227</v>
      </c>
      <c r="D220" s="22">
        <v>2269.1999999999998</v>
      </c>
      <c r="E220" s="23">
        <v>250</v>
      </c>
      <c r="F220" s="23">
        <v>500</v>
      </c>
      <c r="G220" s="23">
        <f t="shared" si="6"/>
        <v>3019.2</v>
      </c>
      <c r="H220" s="23">
        <v>133.75</v>
      </c>
      <c r="I220" s="23">
        <f t="shared" si="7"/>
        <v>2885.45</v>
      </c>
      <c r="J220" s="96"/>
    </row>
    <row r="221" spans="1:10" ht="35.1" customHeight="1" x14ac:dyDescent="0.2">
      <c r="A221" s="40">
        <v>212</v>
      </c>
      <c r="B221" s="19" t="s">
        <v>646</v>
      </c>
      <c r="C221" s="18" t="s">
        <v>14</v>
      </c>
      <c r="D221" s="22">
        <v>2176.2000000000003</v>
      </c>
      <c r="E221" s="23">
        <v>250</v>
      </c>
      <c r="F221" s="23">
        <v>500</v>
      </c>
      <c r="G221" s="23">
        <f t="shared" si="6"/>
        <v>2926.2000000000003</v>
      </c>
      <c r="H221" s="23">
        <v>129.26</v>
      </c>
      <c r="I221" s="23">
        <f t="shared" si="7"/>
        <v>2796.9400000000005</v>
      </c>
      <c r="J221" s="96"/>
    </row>
    <row r="222" spans="1:10" ht="35.1" customHeight="1" x14ac:dyDescent="0.2">
      <c r="A222" s="40">
        <v>213</v>
      </c>
      <c r="B222" s="19" t="s">
        <v>655</v>
      </c>
      <c r="C222" s="18" t="s">
        <v>227</v>
      </c>
      <c r="D222" s="22">
        <v>2269.1999999999998</v>
      </c>
      <c r="E222" s="23">
        <v>250</v>
      </c>
      <c r="F222" s="23">
        <v>500</v>
      </c>
      <c r="G222" s="23">
        <f t="shared" si="6"/>
        <v>3019.2</v>
      </c>
      <c r="H222" s="23">
        <v>133.75</v>
      </c>
      <c r="I222" s="23">
        <f t="shared" si="7"/>
        <v>2885.45</v>
      </c>
      <c r="J222" s="96"/>
    </row>
    <row r="223" spans="1:10" ht="35.1" customHeight="1" x14ac:dyDescent="0.2">
      <c r="A223" s="40">
        <v>214</v>
      </c>
      <c r="B223" s="41" t="s">
        <v>532</v>
      </c>
      <c r="C223" s="18" t="s">
        <v>183</v>
      </c>
      <c r="D223" s="22">
        <v>2207.7000000000003</v>
      </c>
      <c r="E223" s="23">
        <v>250</v>
      </c>
      <c r="F223" s="23">
        <v>500</v>
      </c>
      <c r="G223" s="23">
        <f t="shared" si="6"/>
        <v>2957.7000000000003</v>
      </c>
      <c r="H223" s="23">
        <v>130.78</v>
      </c>
      <c r="I223" s="23">
        <f t="shared" si="7"/>
        <v>2826.92</v>
      </c>
      <c r="J223" s="96"/>
    </row>
    <row r="224" spans="1:10" ht="35.1" customHeight="1" x14ac:dyDescent="0.2">
      <c r="A224" s="40">
        <v>215</v>
      </c>
      <c r="B224" s="41" t="s">
        <v>233</v>
      </c>
      <c r="C224" s="18" t="s">
        <v>16</v>
      </c>
      <c r="D224" s="22">
        <v>2142</v>
      </c>
      <c r="E224" s="23">
        <v>250</v>
      </c>
      <c r="F224" s="23">
        <v>500</v>
      </c>
      <c r="G224" s="23">
        <f t="shared" si="6"/>
        <v>2892</v>
      </c>
      <c r="H224" s="23">
        <v>127.61</v>
      </c>
      <c r="I224" s="23">
        <f t="shared" si="7"/>
        <v>2764.39</v>
      </c>
      <c r="J224" s="97"/>
    </row>
    <row r="225" spans="1:10" ht="35.1" customHeight="1" x14ac:dyDescent="0.2">
      <c r="A225" s="40">
        <v>216</v>
      </c>
      <c r="B225" s="41" t="s">
        <v>625</v>
      </c>
      <c r="C225" s="18" t="s">
        <v>14</v>
      </c>
      <c r="D225" s="22">
        <v>2176.2000000000003</v>
      </c>
      <c r="E225" s="23">
        <v>250</v>
      </c>
      <c r="F225" s="23">
        <v>500</v>
      </c>
      <c r="G225" s="23">
        <f t="shared" si="6"/>
        <v>2926.2000000000003</v>
      </c>
      <c r="H225" s="23">
        <v>129.26</v>
      </c>
      <c r="I225" s="23">
        <f t="shared" si="7"/>
        <v>2796.9400000000005</v>
      </c>
      <c r="J225" s="97"/>
    </row>
    <row r="226" spans="1:10" ht="35.1" customHeight="1" x14ac:dyDescent="0.2">
      <c r="A226" s="40">
        <v>217</v>
      </c>
      <c r="B226" s="41" t="s">
        <v>176</v>
      </c>
      <c r="C226" s="18" t="s">
        <v>707</v>
      </c>
      <c r="D226" s="22">
        <v>2142</v>
      </c>
      <c r="E226" s="23">
        <v>250</v>
      </c>
      <c r="F226" s="23">
        <v>500</v>
      </c>
      <c r="G226" s="23">
        <f t="shared" si="6"/>
        <v>2892</v>
      </c>
      <c r="H226" s="23">
        <v>127.61</v>
      </c>
      <c r="I226" s="23">
        <f t="shared" si="7"/>
        <v>2764.39</v>
      </c>
      <c r="J226" s="97">
        <f>2030+610</f>
        <v>2640</v>
      </c>
    </row>
    <row r="227" spans="1:10" ht="35.1" customHeight="1" x14ac:dyDescent="0.2">
      <c r="A227" s="40">
        <v>218</v>
      </c>
      <c r="B227" s="19" t="s">
        <v>636</v>
      </c>
      <c r="C227" s="18" t="s">
        <v>14</v>
      </c>
      <c r="D227" s="22">
        <v>2176.2000000000003</v>
      </c>
      <c r="E227" s="23">
        <v>250</v>
      </c>
      <c r="F227" s="23">
        <v>500</v>
      </c>
      <c r="G227" s="23">
        <f t="shared" si="6"/>
        <v>2926.2000000000003</v>
      </c>
      <c r="H227" s="23">
        <v>129.26</v>
      </c>
      <c r="I227" s="23">
        <f t="shared" si="7"/>
        <v>2796.9400000000005</v>
      </c>
      <c r="J227" s="97"/>
    </row>
    <row r="228" spans="1:10" ht="35.1" customHeight="1" x14ac:dyDescent="0.2">
      <c r="A228" s="40">
        <v>219</v>
      </c>
      <c r="B228" s="19" t="s">
        <v>69</v>
      </c>
      <c r="C228" s="18" t="s">
        <v>14</v>
      </c>
      <c r="D228" s="22">
        <v>2176.2000000000003</v>
      </c>
      <c r="E228" s="23">
        <v>250</v>
      </c>
      <c r="F228" s="23">
        <v>500</v>
      </c>
      <c r="G228" s="23">
        <f t="shared" si="6"/>
        <v>2926.2000000000003</v>
      </c>
      <c r="H228" s="23">
        <v>129.26</v>
      </c>
      <c r="I228" s="23">
        <f t="shared" si="7"/>
        <v>2796.9400000000005</v>
      </c>
      <c r="J228" s="97"/>
    </row>
    <row r="229" spans="1:10" ht="35.1" customHeight="1" x14ac:dyDescent="0.2">
      <c r="A229" s="40">
        <v>220</v>
      </c>
      <c r="B229" s="19" t="s">
        <v>232</v>
      </c>
      <c r="C229" s="18" t="s">
        <v>767</v>
      </c>
      <c r="D229" s="22">
        <v>2142</v>
      </c>
      <c r="E229" s="23">
        <v>250</v>
      </c>
      <c r="F229" s="23">
        <v>500</v>
      </c>
      <c r="G229" s="23">
        <f t="shared" si="6"/>
        <v>2892</v>
      </c>
      <c r="H229" s="23">
        <v>127.61</v>
      </c>
      <c r="I229" s="23">
        <f t="shared" si="7"/>
        <v>2764.39</v>
      </c>
      <c r="J229" s="96"/>
    </row>
    <row r="230" spans="1:10" ht="35.1" customHeight="1" x14ac:dyDescent="0.2">
      <c r="A230" s="40">
        <v>221</v>
      </c>
      <c r="B230" s="41" t="s">
        <v>210</v>
      </c>
      <c r="C230" s="18" t="s">
        <v>707</v>
      </c>
      <c r="D230" s="22">
        <v>2142</v>
      </c>
      <c r="E230" s="23">
        <v>250</v>
      </c>
      <c r="F230" s="23">
        <v>500</v>
      </c>
      <c r="G230" s="23">
        <f t="shared" si="6"/>
        <v>2892</v>
      </c>
      <c r="H230" s="23">
        <v>127.61</v>
      </c>
      <c r="I230" s="23">
        <f t="shared" si="7"/>
        <v>2764.39</v>
      </c>
      <c r="J230" s="96"/>
    </row>
    <row r="231" spans="1:10" ht="35.1" customHeight="1" x14ac:dyDescent="0.2">
      <c r="A231" s="40">
        <v>222</v>
      </c>
      <c r="B231" s="19" t="s">
        <v>177</v>
      </c>
      <c r="C231" s="18" t="s">
        <v>17</v>
      </c>
      <c r="D231" s="22">
        <v>2425.8000000000002</v>
      </c>
      <c r="E231" s="23">
        <v>250</v>
      </c>
      <c r="F231" s="23">
        <v>500</v>
      </c>
      <c r="G231" s="23">
        <f t="shared" si="6"/>
        <v>3175.8</v>
      </c>
      <c r="H231" s="23">
        <v>141.32</v>
      </c>
      <c r="I231" s="23">
        <f t="shared" si="7"/>
        <v>3034.48</v>
      </c>
      <c r="J231" s="96"/>
    </row>
    <row r="232" spans="1:10" ht="35.1" customHeight="1" x14ac:dyDescent="0.2">
      <c r="A232" s="40">
        <v>223</v>
      </c>
      <c r="B232" s="41" t="s">
        <v>138</v>
      </c>
      <c r="C232" s="18" t="s">
        <v>184</v>
      </c>
      <c r="D232" s="22">
        <v>2425.8000000000002</v>
      </c>
      <c r="E232" s="23">
        <v>250</v>
      </c>
      <c r="F232" s="23">
        <v>500</v>
      </c>
      <c r="G232" s="23">
        <f t="shared" si="6"/>
        <v>3175.8</v>
      </c>
      <c r="H232" s="23">
        <v>141.32</v>
      </c>
      <c r="I232" s="23">
        <f t="shared" si="7"/>
        <v>3034.48</v>
      </c>
      <c r="J232" s="96"/>
    </row>
    <row r="233" spans="1:10" ht="35.1" customHeight="1" x14ac:dyDescent="0.2">
      <c r="A233" s="40">
        <v>224</v>
      </c>
      <c r="B233" s="41" t="s">
        <v>98</v>
      </c>
      <c r="C233" s="18" t="s">
        <v>16</v>
      </c>
      <c r="D233" s="22">
        <v>2142</v>
      </c>
      <c r="E233" s="23">
        <v>250</v>
      </c>
      <c r="F233" s="23">
        <v>500</v>
      </c>
      <c r="G233" s="23">
        <f t="shared" si="6"/>
        <v>2892</v>
      </c>
      <c r="H233" s="23">
        <v>127.61</v>
      </c>
      <c r="I233" s="23">
        <f t="shared" si="7"/>
        <v>2764.39</v>
      </c>
      <c r="J233" s="96"/>
    </row>
    <row r="234" spans="1:10" ht="35.1" customHeight="1" x14ac:dyDescent="0.2">
      <c r="A234" s="40">
        <v>225</v>
      </c>
      <c r="B234" s="41" t="s">
        <v>110</v>
      </c>
      <c r="C234" s="18" t="s">
        <v>787</v>
      </c>
      <c r="D234" s="22">
        <v>2142</v>
      </c>
      <c r="E234" s="23">
        <v>250</v>
      </c>
      <c r="F234" s="23">
        <v>500</v>
      </c>
      <c r="G234" s="23">
        <f t="shared" si="6"/>
        <v>2892</v>
      </c>
      <c r="H234" s="23">
        <v>127.61</v>
      </c>
      <c r="I234" s="23">
        <f t="shared" si="7"/>
        <v>2764.39</v>
      </c>
      <c r="J234" s="96"/>
    </row>
    <row r="235" spans="1:10" ht="35.1" customHeight="1" x14ac:dyDescent="0.2">
      <c r="A235" s="40">
        <v>226</v>
      </c>
      <c r="B235" s="41" t="s">
        <v>706</v>
      </c>
      <c r="C235" s="18" t="s">
        <v>17</v>
      </c>
      <c r="D235" s="22">
        <v>2425.8000000000002</v>
      </c>
      <c r="E235" s="23">
        <v>250</v>
      </c>
      <c r="F235" s="23">
        <v>500</v>
      </c>
      <c r="G235" s="23">
        <f t="shared" si="6"/>
        <v>3175.8</v>
      </c>
      <c r="H235" s="23">
        <v>141.32</v>
      </c>
      <c r="I235" s="23">
        <f t="shared" si="7"/>
        <v>3034.48</v>
      </c>
      <c r="J235" s="97"/>
    </row>
    <row r="236" spans="1:10" ht="35.1" customHeight="1" x14ac:dyDescent="0.2">
      <c r="A236" s="40">
        <v>227</v>
      </c>
      <c r="B236" s="41" t="s">
        <v>526</v>
      </c>
      <c r="C236" s="18" t="s">
        <v>786</v>
      </c>
      <c r="D236" s="22">
        <v>2142</v>
      </c>
      <c r="E236" s="23">
        <v>250</v>
      </c>
      <c r="F236" s="23">
        <v>500</v>
      </c>
      <c r="G236" s="23">
        <f t="shared" si="6"/>
        <v>2892</v>
      </c>
      <c r="H236" s="23">
        <v>127.61</v>
      </c>
      <c r="I236" s="23">
        <f t="shared" si="7"/>
        <v>2764.39</v>
      </c>
      <c r="J236" s="97"/>
    </row>
    <row r="237" spans="1:10" ht="35.1" customHeight="1" x14ac:dyDescent="0.2">
      <c r="A237" s="40">
        <v>228</v>
      </c>
      <c r="B237" s="19" t="s">
        <v>671</v>
      </c>
      <c r="C237" s="18" t="s">
        <v>707</v>
      </c>
      <c r="D237" s="22">
        <v>2142</v>
      </c>
      <c r="E237" s="23">
        <v>250</v>
      </c>
      <c r="F237" s="23">
        <v>500</v>
      </c>
      <c r="G237" s="23">
        <f t="shared" si="6"/>
        <v>2892</v>
      </c>
      <c r="H237" s="23">
        <v>127.61</v>
      </c>
      <c r="I237" s="23">
        <f t="shared" si="7"/>
        <v>2764.39</v>
      </c>
      <c r="J237" s="97"/>
    </row>
    <row r="238" spans="1:10" ht="35.1" customHeight="1" x14ac:dyDescent="0.2">
      <c r="A238" s="40">
        <v>229</v>
      </c>
      <c r="B238" s="19" t="s">
        <v>616</v>
      </c>
      <c r="C238" s="18" t="s">
        <v>16</v>
      </c>
      <c r="D238" s="22">
        <v>2142</v>
      </c>
      <c r="E238" s="23">
        <v>250</v>
      </c>
      <c r="F238" s="23">
        <v>500</v>
      </c>
      <c r="G238" s="23">
        <f t="shared" si="6"/>
        <v>2892</v>
      </c>
      <c r="H238" s="23">
        <v>127.61</v>
      </c>
      <c r="I238" s="23">
        <f t="shared" si="7"/>
        <v>2764.39</v>
      </c>
      <c r="J238" s="97"/>
    </row>
    <row r="239" spans="1:10" ht="35.1" customHeight="1" x14ac:dyDescent="0.2">
      <c r="A239" s="40">
        <v>230</v>
      </c>
      <c r="B239" s="41" t="s">
        <v>551</v>
      </c>
      <c r="C239" s="18" t="s">
        <v>707</v>
      </c>
      <c r="D239" s="22">
        <v>2142</v>
      </c>
      <c r="E239" s="23">
        <v>250</v>
      </c>
      <c r="F239" s="23">
        <v>500</v>
      </c>
      <c r="G239" s="23">
        <f t="shared" si="6"/>
        <v>2892</v>
      </c>
      <c r="H239" s="23">
        <v>127.61</v>
      </c>
      <c r="I239" s="23">
        <f t="shared" si="7"/>
        <v>2764.39</v>
      </c>
      <c r="J239" s="96"/>
    </row>
    <row r="240" spans="1:10" ht="35.1" customHeight="1" x14ac:dyDescent="0.2">
      <c r="A240" s="40">
        <v>231</v>
      </c>
      <c r="B240" s="41" t="s">
        <v>67</v>
      </c>
      <c r="C240" s="18" t="s">
        <v>14</v>
      </c>
      <c r="D240" s="22">
        <v>2176.2000000000003</v>
      </c>
      <c r="E240" s="23">
        <v>250</v>
      </c>
      <c r="F240" s="23">
        <v>500</v>
      </c>
      <c r="G240" s="23">
        <f t="shared" si="6"/>
        <v>2926.2000000000003</v>
      </c>
      <c r="H240" s="23">
        <v>129.26</v>
      </c>
      <c r="I240" s="23">
        <f t="shared" si="7"/>
        <v>2796.9400000000005</v>
      </c>
      <c r="J240" s="96"/>
    </row>
    <row r="241" spans="1:10" ht="35.1" customHeight="1" x14ac:dyDescent="0.2">
      <c r="A241" s="40">
        <v>232</v>
      </c>
      <c r="B241" s="19" t="s">
        <v>68</v>
      </c>
      <c r="C241" s="18" t="s">
        <v>16</v>
      </c>
      <c r="D241" s="22">
        <v>2142</v>
      </c>
      <c r="E241" s="23">
        <v>250</v>
      </c>
      <c r="F241" s="23">
        <v>500</v>
      </c>
      <c r="G241" s="23">
        <f t="shared" si="6"/>
        <v>2892</v>
      </c>
      <c r="H241" s="23">
        <v>127.61</v>
      </c>
      <c r="I241" s="23">
        <f t="shared" si="7"/>
        <v>2764.39</v>
      </c>
      <c r="J241" s="96"/>
    </row>
    <row r="242" spans="1:10" ht="35.1" customHeight="1" x14ac:dyDescent="0.2">
      <c r="A242" s="40">
        <v>233</v>
      </c>
      <c r="B242" s="41" t="s">
        <v>235</v>
      </c>
      <c r="C242" s="18" t="s">
        <v>227</v>
      </c>
      <c r="D242" s="22">
        <v>2269.1999999999998</v>
      </c>
      <c r="E242" s="23">
        <v>250</v>
      </c>
      <c r="F242" s="23">
        <v>500</v>
      </c>
      <c r="G242" s="23">
        <f t="shared" si="6"/>
        <v>3019.2</v>
      </c>
      <c r="H242" s="23">
        <v>133.75</v>
      </c>
      <c r="I242" s="23">
        <f t="shared" si="7"/>
        <v>2885.45</v>
      </c>
      <c r="J242" s="97"/>
    </row>
    <row r="243" spans="1:10" ht="35.1" customHeight="1" x14ac:dyDescent="0.2">
      <c r="A243" s="40">
        <v>234</v>
      </c>
      <c r="B243" s="41" t="s">
        <v>667</v>
      </c>
      <c r="C243" s="18" t="s">
        <v>14</v>
      </c>
      <c r="D243" s="22">
        <v>2176.2000000000003</v>
      </c>
      <c r="E243" s="23">
        <v>250</v>
      </c>
      <c r="F243" s="23">
        <v>500</v>
      </c>
      <c r="G243" s="23">
        <f t="shared" si="6"/>
        <v>2926.2000000000003</v>
      </c>
      <c r="H243" s="23">
        <v>129.26</v>
      </c>
      <c r="I243" s="23">
        <f t="shared" si="7"/>
        <v>2796.9400000000005</v>
      </c>
      <c r="J243" s="97"/>
    </row>
    <row r="244" spans="1:10" ht="35.1" customHeight="1" x14ac:dyDescent="0.2">
      <c r="A244" s="40">
        <v>235</v>
      </c>
      <c r="B244" s="19" t="s">
        <v>566</v>
      </c>
      <c r="C244" s="18" t="s">
        <v>16</v>
      </c>
      <c r="D244" s="22">
        <v>2142</v>
      </c>
      <c r="E244" s="23">
        <v>250</v>
      </c>
      <c r="F244" s="23">
        <v>500</v>
      </c>
      <c r="G244" s="23">
        <f t="shared" si="6"/>
        <v>2892</v>
      </c>
      <c r="H244" s="23">
        <v>127.61</v>
      </c>
      <c r="I244" s="23">
        <f t="shared" si="7"/>
        <v>2764.39</v>
      </c>
      <c r="J244" s="96"/>
    </row>
    <row r="245" spans="1:10" ht="35.1" customHeight="1" x14ac:dyDescent="0.2">
      <c r="A245" s="40">
        <v>236</v>
      </c>
      <c r="B245" s="19" t="s">
        <v>599</v>
      </c>
      <c r="C245" s="18" t="s">
        <v>227</v>
      </c>
      <c r="D245" s="22">
        <v>2269.1999999999998</v>
      </c>
      <c r="E245" s="23">
        <v>250</v>
      </c>
      <c r="F245" s="23">
        <v>500</v>
      </c>
      <c r="G245" s="23">
        <f t="shared" si="6"/>
        <v>3019.2</v>
      </c>
      <c r="H245" s="23">
        <v>133.75</v>
      </c>
      <c r="I245" s="23">
        <f t="shared" si="7"/>
        <v>2885.45</v>
      </c>
      <c r="J245" s="97"/>
    </row>
    <row r="246" spans="1:10" ht="35.1" customHeight="1" x14ac:dyDescent="0.2">
      <c r="A246" s="40">
        <v>237</v>
      </c>
      <c r="B246" s="41" t="s">
        <v>617</v>
      </c>
      <c r="C246" s="18" t="s">
        <v>709</v>
      </c>
      <c r="D246" s="22">
        <v>2176.2000000000003</v>
      </c>
      <c r="E246" s="23">
        <v>250</v>
      </c>
      <c r="F246" s="23">
        <v>500</v>
      </c>
      <c r="G246" s="23">
        <f t="shared" si="6"/>
        <v>2926.2000000000003</v>
      </c>
      <c r="H246" s="23">
        <v>129.26</v>
      </c>
      <c r="I246" s="23">
        <f t="shared" si="7"/>
        <v>2796.9400000000005</v>
      </c>
      <c r="J246" s="97"/>
    </row>
    <row r="247" spans="1:10" ht="35.1" customHeight="1" x14ac:dyDescent="0.2">
      <c r="A247" s="40">
        <v>238</v>
      </c>
      <c r="B247" s="19" t="s">
        <v>654</v>
      </c>
      <c r="C247" s="18" t="s">
        <v>227</v>
      </c>
      <c r="D247" s="22">
        <v>2269.1999999999998</v>
      </c>
      <c r="E247" s="23">
        <v>250</v>
      </c>
      <c r="F247" s="23">
        <v>500</v>
      </c>
      <c r="G247" s="23">
        <f t="shared" si="6"/>
        <v>3019.2</v>
      </c>
      <c r="H247" s="23">
        <v>133.75</v>
      </c>
      <c r="I247" s="23">
        <f t="shared" si="7"/>
        <v>2885.45</v>
      </c>
      <c r="J247" s="96"/>
    </row>
    <row r="248" spans="1:10" ht="35.1" customHeight="1" x14ac:dyDescent="0.2">
      <c r="A248" s="40">
        <v>239</v>
      </c>
      <c r="B248" s="19" t="s">
        <v>618</v>
      </c>
      <c r="C248" s="18" t="s">
        <v>707</v>
      </c>
      <c r="D248" s="22">
        <v>2142</v>
      </c>
      <c r="E248" s="23">
        <v>250</v>
      </c>
      <c r="F248" s="23">
        <v>500</v>
      </c>
      <c r="G248" s="23">
        <f t="shared" si="6"/>
        <v>2892</v>
      </c>
      <c r="H248" s="23">
        <v>127.61</v>
      </c>
      <c r="I248" s="23">
        <f t="shared" si="7"/>
        <v>2764.39</v>
      </c>
      <c r="J248" s="96"/>
    </row>
    <row r="249" spans="1:10" ht="35.1" customHeight="1" x14ac:dyDescent="0.2">
      <c r="A249" s="40">
        <v>240</v>
      </c>
      <c r="B249" s="19" t="s">
        <v>619</v>
      </c>
      <c r="C249" s="18" t="s">
        <v>14</v>
      </c>
      <c r="D249" s="22">
        <v>2176.2000000000003</v>
      </c>
      <c r="E249" s="23">
        <v>250</v>
      </c>
      <c r="F249" s="23">
        <v>500</v>
      </c>
      <c r="G249" s="23">
        <f t="shared" si="6"/>
        <v>2926.2000000000003</v>
      </c>
      <c r="H249" s="23">
        <v>129.26</v>
      </c>
      <c r="I249" s="23">
        <f t="shared" si="7"/>
        <v>2796.9400000000005</v>
      </c>
      <c r="J249" s="96"/>
    </row>
    <row r="250" spans="1:10" ht="35.1" customHeight="1" x14ac:dyDescent="0.2">
      <c r="A250" s="40">
        <v>241</v>
      </c>
      <c r="B250" s="41" t="s">
        <v>688</v>
      </c>
      <c r="C250" s="18" t="s">
        <v>17</v>
      </c>
      <c r="D250" s="22">
        <v>2425.8000000000002</v>
      </c>
      <c r="E250" s="23">
        <v>250</v>
      </c>
      <c r="F250" s="23">
        <v>500</v>
      </c>
      <c r="G250" s="23">
        <f t="shared" si="6"/>
        <v>3175.8</v>
      </c>
      <c r="H250" s="23">
        <v>141.32</v>
      </c>
      <c r="I250" s="23">
        <f t="shared" si="7"/>
        <v>3034.48</v>
      </c>
      <c r="J250" s="97"/>
    </row>
    <row r="251" spans="1:10" ht="35.1" customHeight="1" x14ac:dyDescent="0.2">
      <c r="A251" s="40">
        <v>242</v>
      </c>
      <c r="B251" s="19" t="s">
        <v>592</v>
      </c>
      <c r="C251" s="18" t="s">
        <v>14</v>
      </c>
      <c r="D251" s="22">
        <v>2176.2000000000003</v>
      </c>
      <c r="E251" s="23">
        <v>250</v>
      </c>
      <c r="F251" s="23">
        <v>500</v>
      </c>
      <c r="G251" s="23">
        <f t="shared" si="6"/>
        <v>2926.2000000000003</v>
      </c>
      <c r="H251" s="23">
        <v>129.26</v>
      </c>
      <c r="I251" s="23">
        <f t="shared" si="7"/>
        <v>2796.9400000000005</v>
      </c>
      <c r="J251" s="96"/>
    </row>
    <row r="252" spans="1:10" ht="35.1" customHeight="1" x14ac:dyDescent="0.2">
      <c r="A252" s="40">
        <v>243</v>
      </c>
      <c r="B252" s="41" t="s">
        <v>628</v>
      </c>
      <c r="C252" s="18" t="s">
        <v>14</v>
      </c>
      <c r="D252" s="22">
        <v>2176.2000000000003</v>
      </c>
      <c r="E252" s="23">
        <v>250</v>
      </c>
      <c r="F252" s="23">
        <v>500</v>
      </c>
      <c r="G252" s="23">
        <f t="shared" si="6"/>
        <v>2926.2000000000003</v>
      </c>
      <c r="H252" s="23">
        <v>129.26</v>
      </c>
      <c r="I252" s="23">
        <f t="shared" si="7"/>
        <v>2796.9400000000005</v>
      </c>
      <c r="J252" s="97">
        <v>610</v>
      </c>
    </row>
    <row r="253" spans="1:10" ht="35.1" customHeight="1" x14ac:dyDescent="0.2">
      <c r="A253" s="40">
        <v>244</v>
      </c>
      <c r="B253" s="41" t="s">
        <v>685</v>
      </c>
      <c r="C253" s="18" t="s">
        <v>17</v>
      </c>
      <c r="D253" s="22">
        <v>2425.8000000000002</v>
      </c>
      <c r="E253" s="23">
        <v>250</v>
      </c>
      <c r="F253" s="23">
        <v>500</v>
      </c>
      <c r="G253" s="23">
        <f t="shared" si="6"/>
        <v>3175.8</v>
      </c>
      <c r="H253" s="23">
        <v>141.32</v>
      </c>
      <c r="I253" s="23">
        <f t="shared" si="7"/>
        <v>3034.48</v>
      </c>
      <c r="J253" s="97"/>
    </row>
    <row r="254" spans="1:10" ht="35.1" customHeight="1" x14ac:dyDescent="0.2">
      <c r="A254" s="40">
        <v>245</v>
      </c>
      <c r="B254" s="41" t="s">
        <v>687</v>
      </c>
      <c r="C254" s="18" t="s">
        <v>17</v>
      </c>
      <c r="D254" s="22">
        <v>2425.8000000000002</v>
      </c>
      <c r="E254" s="23">
        <v>250</v>
      </c>
      <c r="F254" s="23">
        <v>500</v>
      </c>
      <c r="G254" s="23">
        <f t="shared" si="6"/>
        <v>3175.8</v>
      </c>
      <c r="H254" s="23">
        <v>141.32</v>
      </c>
      <c r="I254" s="23">
        <f t="shared" si="7"/>
        <v>3034.48</v>
      </c>
      <c r="J254" s="97">
        <v>2610</v>
      </c>
    </row>
    <row r="255" spans="1:10" ht="35.1" customHeight="1" x14ac:dyDescent="0.2">
      <c r="A255" s="40">
        <v>246</v>
      </c>
      <c r="B255" s="41" t="s">
        <v>535</v>
      </c>
      <c r="C255" s="18" t="s">
        <v>183</v>
      </c>
      <c r="D255" s="22">
        <v>2207.7000000000003</v>
      </c>
      <c r="E255" s="23">
        <v>250</v>
      </c>
      <c r="F255" s="23">
        <v>500</v>
      </c>
      <c r="G255" s="23">
        <f t="shared" si="6"/>
        <v>2957.7000000000003</v>
      </c>
      <c r="H255" s="23">
        <v>130.78</v>
      </c>
      <c r="I255" s="23">
        <f t="shared" si="7"/>
        <v>2826.92</v>
      </c>
      <c r="J255" s="96"/>
    </row>
    <row r="256" spans="1:10" ht="35.1" customHeight="1" x14ac:dyDescent="0.2">
      <c r="A256" s="40">
        <v>247</v>
      </c>
      <c r="B256" s="19" t="s">
        <v>558</v>
      </c>
      <c r="C256" s="18" t="s">
        <v>16</v>
      </c>
      <c r="D256" s="22">
        <v>2142</v>
      </c>
      <c r="E256" s="23">
        <v>250</v>
      </c>
      <c r="F256" s="23">
        <v>500</v>
      </c>
      <c r="G256" s="23">
        <f t="shared" si="6"/>
        <v>2892</v>
      </c>
      <c r="H256" s="23">
        <v>127.61</v>
      </c>
      <c r="I256" s="23">
        <f t="shared" si="7"/>
        <v>2764.39</v>
      </c>
      <c r="J256" s="96"/>
    </row>
    <row r="257" spans="1:10" ht="35.1" customHeight="1" x14ac:dyDescent="0.2">
      <c r="A257" s="40">
        <v>248</v>
      </c>
      <c r="B257" s="19" t="s">
        <v>620</v>
      </c>
      <c r="C257" s="18" t="s">
        <v>14</v>
      </c>
      <c r="D257" s="22">
        <v>2176.2000000000003</v>
      </c>
      <c r="E257" s="23">
        <v>250</v>
      </c>
      <c r="F257" s="23">
        <v>500</v>
      </c>
      <c r="G257" s="23">
        <f t="shared" si="6"/>
        <v>2926.2000000000003</v>
      </c>
      <c r="H257" s="23">
        <v>129.26</v>
      </c>
      <c r="I257" s="23">
        <f t="shared" si="7"/>
        <v>2796.9400000000005</v>
      </c>
      <c r="J257" s="96"/>
    </row>
    <row r="258" spans="1:10" ht="35.1" customHeight="1" x14ac:dyDescent="0.2">
      <c r="A258" s="40">
        <v>249</v>
      </c>
      <c r="B258" s="41" t="s">
        <v>621</v>
      </c>
      <c r="C258" s="18" t="s">
        <v>227</v>
      </c>
      <c r="D258" s="22">
        <v>2269.1999999999998</v>
      </c>
      <c r="E258" s="23">
        <v>250</v>
      </c>
      <c r="F258" s="23">
        <v>500</v>
      </c>
      <c r="G258" s="23">
        <f t="shared" si="6"/>
        <v>3019.2</v>
      </c>
      <c r="H258" s="23">
        <v>133.75</v>
      </c>
      <c r="I258" s="23">
        <f t="shared" si="7"/>
        <v>2885.45</v>
      </c>
      <c r="J258" s="96"/>
    </row>
    <row r="259" spans="1:10" ht="35.1" customHeight="1" x14ac:dyDescent="0.2">
      <c r="A259" s="40">
        <v>250</v>
      </c>
      <c r="B259" s="41" t="s">
        <v>577</v>
      </c>
      <c r="C259" s="18" t="s">
        <v>227</v>
      </c>
      <c r="D259" s="22">
        <v>2269.1999999999998</v>
      </c>
      <c r="E259" s="23">
        <v>250</v>
      </c>
      <c r="F259" s="23">
        <v>500</v>
      </c>
      <c r="G259" s="23">
        <f t="shared" si="6"/>
        <v>3019.2</v>
      </c>
      <c r="H259" s="23">
        <v>133.75</v>
      </c>
      <c r="I259" s="23">
        <f t="shared" si="7"/>
        <v>2885.45</v>
      </c>
      <c r="J259" s="96"/>
    </row>
    <row r="260" spans="1:10" ht="35.1" customHeight="1" x14ac:dyDescent="0.2">
      <c r="A260" s="40">
        <v>251</v>
      </c>
      <c r="B260" s="19" t="s">
        <v>631</v>
      </c>
      <c r="C260" s="18" t="s">
        <v>14</v>
      </c>
      <c r="D260" s="22">
        <v>2176.2000000000003</v>
      </c>
      <c r="E260" s="23">
        <v>250</v>
      </c>
      <c r="F260" s="23">
        <v>500</v>
      </c>
      <c r="G260" s="23">
        <f t="shared" si="6"/>
        <v>2926.2000000000003</v>
      </c>
      <c r="H260" s="23">
        <v>129.26</v>
      </c>
      <c r="I260" s="23">
        <f t="shared" si="7"/>
        <v>2796.9400000000005</v>
      </c>
      <c r="J260" s="97"/>
    </row>
    <row r="261" spans="1:10" ht="35.1" customHeight="1" x14ac:dyDescent="0.2">
      <c r="A261" s="40">
        <v>252</v>
      </c>
      <c r="B261" s="41" t="s">
        <v>178</v>
      </c>
      <c r="C261" s="18" t="s">
        <v>707</v>
      </c>
      <c r="D261" s="22">
        <v>2142</v>
      </c>
      <c r="E261" s="23">
        <v>250</v>
      </c>
      <c r="F261" s="23">
        <v>500</v>
      </c>
      <c r="G261" s="23">
        <f t="shared" si="6"/>
        <v>2892</v>
      </c>
      <c r="H261" s="23">
        <v>106.91</v>
      </c>
      <c r="I261" s="23">
        <f t="shared" si="7"/>
        <v>2785.09</v>
      </c>
      <c r="J261" s="96"/>
    </row>
    <row r="262" spans="1:10" ht="35.1" customHeight="1" x14ac:dyDescent="0.2">
      <c r="A262" s="40">
        <v>253</v>
      </c>
      <c r="B262" s="41" t="s">
        <v>179</v>
      </c>
      <c r="C262" s="18" t="s">
        <v>104</v>
      </c>
      <c r="D262" s="22">
        <v>2142</v>
      </c>
      <c r="E262" s="23">
        <v>250</v>
      </c>
      <c r="F262" s="23">
        <v>500</v>
      </c>
      <c r="G262" s="23">
        <f t="shared" si="6"/>
        <v>2892</v>
      </c>
      <c r="H262" s="23">
        <v>127.61</v>
      </c>
      <c r="I262" s="23">
        <f t="shared" si="7"/>
        <v>2764.39</v>
      </c>
      <c r="J262" s="96">
        <f>2610+610+2245</f>
        <v>5465</v>
      </c>
    </row>
    <row r="263" spans="1:10" ht="35.1" customHeight="1" x14ac:dyDescent="0.2">
      <c r="A263" s="40">
        <v>254</v>
      </c>
      <c r="B263" s="41" t="s">
        <v>90</v>
      </c>
      <c r="C263" s="18" t="s">
        <v>707</v>
      </c>
      <c r="D263" s="22">
        <v>2142</v>
      </c>
      <c r="E263" s="23">
        <v>250</v>
      </c>
      <c r="F263" s="23">
        <v>500</v>
      </c>
      <c r="G263" s="23">
        <f t="shared" si="6"/>
        <v>2892</v>
      </c>
      <c r="H263" s="23">
        <v>127.61</v>
      </c>
      <c r="I263" s="23">
        <f t="shared" si="7"/>
        <v>2764.39</v>
      </c>
      <c r="J263" s="97"/>
    </row>
    <row r="264" spans="1:10" ht="35.1" customHeight="1" x14ac:dyDescent="0.2">
      <c r="A264" s="40">
        <v>255</v>
      </c>
      <c r="B264" s="19" t="s">
        <v>705</v>
      </c>
      <c r="C264" s="18" t="s">
        <v>17</v>
      </c>
      <c r="D264" s="22">
        <v>2425.8000000000002</v>
      </c>
      <c r="E264" s="23">
        <v>250</v>
      </c>
      <c r="F264" s="23">
        <v>500</v>
      </c>
      <c r="G264" s="23">
        <f t="shared" si="6"/>
        <v>3175.8</v>
      </c>
      <c r="H264" s="23">
        <v>141.32</v>
      </c>
      <c r="I264" s="23">
        <f t="shared" si="7"/>
        <v>3034.48</v>
      </c>
      <c r="J264" s="96"/>
    </row>
    <row r="265" spans="1:10" ht="35.1" customHeight="1" x14ac:dyDescent="0.2">
      <c r="A265" s="40">
        <v>256</v>
      </c>
      <c r="B265" s="19" t="s">
        <v>180</v>
      </c>
      <c r="C265" s="18" t="s">
        <v>16</v>
      </c>
      <c r="D265" s="22">
        <v>2142</v>
      </c>
      <c r="E265" s="23">
        <v>250</v>
      </c>
      <c r="F265" s="23">
        <v>500</v>
      </c>
      <c r="G265" s="23">
        <f t="shared" si="6"/>
        <v>2892</v>
      </c>
      <c r="H265" s="23">
        <v>127.61</v>
      </c>
      <c r="I265" s="23">
        <f t="shared" si="7"/>
        <v>2764.39</v>
      </c>
      <c r="J265" s="96"/>
    </row>
    <row r="266" spans="1:10" ht="35.1" customHeight="1" x14ac:dyDescent="0.2">
      <c r="A266" s="40">
        <v>257</v>
      </c>
      <c r="B266" s="19" t="s">
        <v>582</v>
      </c>
      <c r="C266" s="18" t="s">
        <v>14</v>
      </c>
      <c r="D266" s="22">
        <v>2176.2000000000003</v>
      </c>
      <c r="E266" s="23">
        <v>250</v>
      </c>
      <c r="F266" s="23">
        <v>500</v>
      </c>
      <c r="G266" s="23">
        <f t="shared" ref="G266:G291" si="8">+D266+E266+F266</f>
        <v>2926.2000000000003</v>
      </c>
      <c r="H266" s="23">
        <v>129.26</v>
      </c>
      <c r="I266" s="23">
        <f t="shared" ref="I266:I291" si="9">+G266-H266</f>
        <v>2796.9400000000005</v>
      </c>
      <c r="J266" s="96"/>
    </row>
    <row r="267" spans="1:10" ht="35.1" customHeight="1" x14ac:dyDescent="0.2">
      <c r="A267" s="40">
        <v>258</v>
      </c>
      <c r="B267" s="19" t="s">
        <v>642</v>
      </c>
      <c r="C267" s="18" t="s">
        <v>14</v>
      </c>
      <c r="D267" s="22">
        <v>2176.2000000000003</v>
      </c>
      <c r="E267" s="23">
        <v>250</v>
      </c>
      <c r="F267" s="23">
        <v>500</v>
      </c>
      <c r="G267" s="23">
        <f t="shared" si="8"/>
        <v>2926.2000000000003</v>
      </c>
      <c r="H267" s="23">
        <v>129.26</v>
      </c>
      <c r="I267" s="23">
        <f t="shared" si="9"/>
        <v>2796.9400000000005</v>
      </c>
      <c r="J267" s="97"/>
    </row>
    <row r="268" spans="1:10" ht="35.1" customHeight="1" x14ac:dyDescent="0.2">
      <c r="A268" s="40">
        <v>259</v>
      </c>
      <c r="B268" s="41" t="s">
        <v>520</v>
      </c>
      <c r="C268" s="18" t="s">
        <v>707</v>
      </c>
      <c r="D268" s="22">
        <v>2142</v>
      </c>
      <c r="E268" s="23">
        <v>250</v>
      </c>
      <c r="F268" s="23">
        <v>500</v>
      </c>
      <c r="G268" s="23">
        <f t="shared" si="8"/>
        <v>2892</v>
      </c>
      <c r="H268" s="23">
        <v>127.61</v>
      </c>
      <c r="I268" s="23">
        <f t="shared" si="9"/>
        <v>2764.39</v>
      </c>
      <c r="J268" s="96"/>
    </row>
    <row r="269" spans="1:10" ht="35.1" customHeight="1" x14ac:dyDescent="0.2">
      <c r="A269" s="40">
        <v>260</v>
      </c>
      <c r="B269" s="19" t="s">
        <v>562</v>
      </c>
      <c r="C269" s="18" t="s">
        <v>14</v>
      </c>
      <c r="D269" s="22">
        <v>2176.2000000000003</v>
      </c>
      <c r="E269" s="23">
        <v>250</v>
      </c>
      <c r="F269" s="23">
        <v>500</v>
      </c>
      <c r="G269" s="23">
        <f t="shared" si="8"/>
        <v>2926.2000000000003</v>
      </c>
      <c r="H269" s="23">
        <v>129.26</v>
      </c>
      <c r="I269" s="23">
        <f t="shared" si="9"/>
        <v>2796.9400000000005</v>
      </c>
      <c r="J269" s="96"/>
    </row>
    <row r="270" spans="1:10" ht="35.1" customHeight="1" x14ac:dyDescent="0.2">
      <c r="A270" s="40">
        <v>261</v>
      </c>
      <c r="B270" s="19" t="s">
        <v>81</v>
      </c>
      <c r="C270" s="18" t="s">
        <v>16</v>
      </c>
      <c r="D270" s="22">
        <v>2142</v>
      </c>
      <c r="E270" s="23">
        <v>250</v>
      </c>
      <c r="F270" s="23">
        <v>500</v>
      </c>
      <c r="G270" s="23">
        <f t="shared" si="8"/>
        <v>2892</v>
      </c>
      <c r="H270" s="23">
        <v>127.61</v>
      </c>
      <c r="I270" s="23">
        <f t="shared" si="9"/>
        <v>2764.39</v>
      </c>
      <c r="J270" s="96"/>
    </row>
    <row r="271" spans="1:10" ht="35.1" customHeight="1" x14ac:dyDescent="0.2">
      <c r="A271" s="40">
        <v>262</v>
      </c>
      <c r="B271" s="19" t="s">
        <v>64</v>
      </c>
      <c r="C271" s="18" t="s">
        <v>14</v>
      </c>
      <c r="D271" s="22">
        <v>2176.2000000000003</v>
      </c>
      <c r="E271" s="23">
        <v>250</v>
      </c>
      <c r="F271" s="23">
        <v>500</v>
      </c>
      <c r="G271" s="23">
        <f t="shared" si="8"/>
        <v>2926.2000000000003</v>
      </c>
      <c r="H271" s="23">
        <v>129.26</v>
      </c>
      <c r="I271" s="23">
        <f t="shared" si="9"/>
        <v>2796.9400000000005</v>
      </c>
      <c r="J271" s="96"/>
    </row>
    <row r="272" spans="1:10" ht="35.1" customHeight="1" x14ac:dyDescent="0.2">
      <c r="A272" s="40">
        <v>263</v>
      </c>
      <c r="B272" s="41" t="s">
        <v>94</v>
      </c>
      <c r="C272" s="18" t="s">
        <v>707</v>
      </c>
      <c r="D272" s="22">
        <v>2142</v>
      </c>
      <c r="E272" s="23">
        <v>250</v>
      </c>
      <c r="F272" s="23">
        <v>500</v>
      </c>
      <c r="G272" s="23">
        <f t="shared" si="8"/>
        <v>2892</v>
      </c>
      <c r="H272" s="23">
        <v>127.61</v>
      </c>
      <c r="I272" s="23">
        <f t="shared" si="9"/>
        <v>2764.39</v>
      </c>
      <c r="J272" s="97"/>
    </row>
    <row r="273" spans="1:10" ht="35.1" customHeight="1" x14ac:dyDescent="0.2">
      <c r="A273" s="40">
        <v>264</v>
      </c>
      <c r="B273" s="41" t="s">
        <v>530</v>
      </c>
      <c r="C273" s="18" t="s">
        <v>72</v>
      </c>
      <c r="D273" s="22">
        <v>2327.7000000000003</v>
      </c>
      <c r="E273" s="23">
        <v>250</v>
      </c>
      <c r="F273" s="23">
        <v>500</v>
      </c>
      <c r="G273" s="23">
        <f t="shared" si="8"/>
        <v>3077.7000000000003</v>
      </c>
      <c r="H273" s="23">
        <v>136.58000000000001</v>
      </c>
      <c r="I273" s="23">
        <f t="shared" si="9"/>
        <v>2941.1200000000003</v>
      </c>
      <c r="J273" s="96"/>
    </row>
    <row r="274" spans="1:10" ht="35.1" customHeight="1" x14ac:dyDescent="0.2">
      <c r="A274" s="40">
        <v>265</v>
      </c>
      <c r="B274" s="19" t="s">
        <v>70</v>
      </c>
      <c r="C274" s="18" t="s">
        <v>14</v>
      </c>
      <c r="D274" s="22">
        <v>2176.2000000000003</v>
      </c>
      <c r="E274" s="23">
        <v>250</v>
      </c>
      <c r="F274" s="23">
        <v>500</v>
      </c>
      <c r="G274" s="23">
        <f t="shared" si="8"/>
        <v>2926.2000000000003</v>
      </c>
      <c r="H274" s="23">
        <v>129.26</v>
      </c>
      <c r="I274" s="23">
        <f t="shared" si="9"/>
        <v>2796.9400000000005</v>
      </c>
      <c r="J274" s="97"/>
    </row>
    <row r="275" spans="1:10" ht="35.1" customHeight="1" x14ac:dyDescent="0.2">
      <c r="A275" s="40">
        <v>266</v>
      </c>
      <c r="B275" s="19" t="s">
        <v>234</v>
      </c>
      <c r="C275" s="18" t="s">
        <v>227</v>
      </c>
      <c r="D275" s="22">
        <v>2269.1999999999998</v>
      </c>
      <c r="E275" s="23">
        <v>250</v>
      </c>
      <c r="F275" s="23">
        <v>500</v>
      </c>
      <c r="G275" s="23">
        <f t="shared" si="8"/>
        <v>3019.2</v>
      </c>
      <c r="H275" s="23">
        <v>133.75</v>
      </c>
      <c r="I275" s="23">
        <f t="shared" si="9"/>
        <v>2885.45</v>
      </c>
      <c r="J275" s="97"/>
    </row>
    <row r="276" spans="1:10" ht="35.1" customHeight="1" x14ac:dyDescent="0.2">
      <c r="A276" s="40">
        <v>267</v>
      </c>
      <c r="B276" s="19" t="s">
        <v>587</v>
      </c>
      <c r="C276" s="18" t="s">
        <v>73</v>
      </c>
      <c r="D276" s="22">
        <v>2269.1999999999998</v>
      </c>
      <c r="E276" s="23">
        <v>250</v>
      </c>
      <c r="F276" s="23">
        <v>500</v>
      </c>
      <c r="G276" s="23">
        <f t="shared" si="8"/>
        <v>3019.2</v>
      </c>
      <c r="H276" s="23">
        <v>133.75</v>
      </c>
      <c r="I276" s="23">
        <f t="shared" si="9"/>
        <v>2885.45</v>
      </c>
      <c r="J276" s="97"/>
    </row>
    <row r="277" spans="1:10" ht="35.1" customHeight="1" x14ac:dyDescent="0.2">
      <c r="A277" s="40">
        <v>268</v>
      </c>
      <c r="B277" s="41" t="s">
        <v>95</v>
      </c>
      <c r="C277" s="18" t="s">
        <v>707</v>
      </c>
      <c r="D277" s="22">
        <v>2142</v>
      </c>
      <c r="E277" s="23">
        <v>250</v>
      </c>
      <c r="F277" s="23">
        <v>500</v>
      </c>
      <c r="G277" s="23">
        <f t="shared" si="8"/>
        <v>2892</v>
      </c>
      <c r="H277" s="23">
        <v>127.61</v>
      </c>
      <c r="I277" s="23">
        <f t="shared" si="9"/>
        <v>2764.39</v>
      </c>
      <c r="J277" s="97"/>
    </row>
    <row r="278" spans="1:10" ht="35.1" customHeight="1" x14ac:dyDescent="0.2">
      <c r="A278" s="40">
        <v>269</v>
      </c>
      <c r="B278" s="41" t="s">
        <v>541</v>
      </c>
      <c r="C278" s="18" t="s">
        <v>104</v>
      </c>
      <c r="D278" s="22">
        <v>2142</v>
      </c>
      <c r="E278" s="23">
        <v>250</v>
      </c>
      <c r="F278" s="23">
        <v>500</v>
      </c>
      <c r="G278" s="23">
        <f t="shared" si="8"/>
        <v>2892</v>
      </c>
      <c r="H278" s="23">
        <v>127.61</v>
      </c>
      <c r="I278" s="23">
        <f t="shared" si="9"/>
        <v>2764.39</v>
      </c>
      <c r="J278" s="96"/>
    </row>
    <row r="279" spans="1:10" ht="35.1" customHeight="1" x14ac:dyDescent="0.2">
      <c r="A279" s="40">
        <v>270</v>
      </c>
      <c r="B279" s="41" t="s">
        <v>546</v>
      </c>
      <c r="C279" s="18" t="s">
        <v>14</v>
      </c>
      <c r="D279" s="22">
        <v>2176.2000000000003</v>
      </c>
      <c r="E279" s="23">
        <v>250</v>
      </c>
      <c r="F279" s="23">
        <v>500</v>
      </c>
      <c r="G279" s="23">
        <f t="shared" si="8"/>
        <v>2926.2000000000003</v>
      </c>
      <c r="H279" s="23">
        <v>129.26</v>
      </c>
      <c r="I279" s="23">
        <f t="shared" si="9"/>
        <v>2796.9400000000005</v>
      </c>
      <c r="J279" s="97"/>
    </row>
    <row r="280" spans="1:10" ht="35.1" customHeight="1" x14ac:dyDescent="0.2">
      <c r="A280" s="40">
        <v>271</v>
      </c>
      <c r="B280" s="41" t="s">
        <v>622</v>
      </c>
      <c r="C280" s="18" t="s">
        <v>227</v>
      </c>
      <c r="D280" s="22">
        <v>2269.1999999999998</v>
      </c>
      <c r="E280" s="23">
        <v>250</v>
      </c>
      <c r="F280" s="23">
        <v>500</v>
      </c>
      <c r="G280" s="23">
        <f t="shared" si="8"/>
        <v>3019.2</v>
      </c>
      <c r="H280" s="23">
        <v>133.75</v>
      </c>
      <c r="I280" s="23">
        <f t="shared" si="9"/>
        <v>2885.45</v>
      </c>
      <c r="J280" s="96"/>
    </row>
    <row r="281" spans="1:10" ht="35.1" customHeight="1" x14ac:dyDescent="0.2">
      <c r="A281" s="40">
        <v>272</v>
      </c>
      <c r="B281" s="41" t="s">
        <v>71</v>
      </c>
      <c r="C281" s="18" t="s">
        <v>16</v>
      </c>
      <c r="D281" s="22">
        <v>2142</v>
      </c>
      <c r="E281" s="23">
        <v>250</v>
      </c>
      <c r="F281" s="23">
        <v>500</v>
      </c>
      <c r="G281" s="23">
        <f t="shared" si="8"/>
        <v>2892</v>
      </c>
      <c r="H281" s="23">
        <v>127.61</v>
      </c>
      <c r="I281" s="23">
        <f t="shared" si="9"/>
        <v>2764.39</v>
      </c>
      <c r="J281" s="97"/>
    </row>
    <row r="282" spans="1:10" ht="35.1" customHeight="1" x14ac:dyDescent="0.2">
      <c r="A282" s="40">
        <v>273</v>
      </c>
      <c r="B282" s="41" t="s">
        <v>181</v>
      </c>
      <c r="C282" s="18" t="s">
        <v>17</v>
      </c>
      <c r="D282" s="22">
        <v>2425.8000000000002</v>
      </c>
      <c r="E282" s="23">
        <v>250</v>
      </c>
      <c r="F282" s="23">
        <v>500</v>
      </c>
      <c r="G282" s="23">
        <f t="shared" si="8"/>
        <v>3175.8</v>
      </c>
      <c r="H282" s="23">
        <v>141.32</v>
      </c>
      <c r="I282" s="23">
        <f t="shared" si="9"/>
        <v>3034.48</v>
      </c>
      <c r="J282" s="97">
        <f>2090+1360+580</f>
        <v>4030</v>
      </c>
    </row>
    <row r="283" spans="1:10" ht="35.1" customHeight="1" x14ac:dyDescent="0.2">
      <c r="A283" s="40">
        <v>274</v>
      </c>
      <c r="B283" s="41" t="s">
        <v>686</v>
      </c>
      <c r="C283" s="18" t="s">
        <v>17</v>
      </c>
      <c r="D283" s="22">
        <v>2425.8000000000002</v>
      </c>
      <c r="E283" s="23">
        <v>250</v>
      </c>
      <c r="F283" s="23">
        <v>500</v>
      </c>
      <c r="G283" s="23">
        <f t="shared" si="8"/>
        <v>3175.8</v>
      </c>
      <c r="H283" s="23">
        <v>141.32</v>
      </c>
      <c r="I283" s="23">
        <f t="shared" si="9"/>
        <v>3034.48</v>
      </c>
      <c r="J283" s="96"/>
    </row>
    <row r="284" spans="1:10" ht="35.1" customHeight="1" x14ac:dyDescent="0.2">
      <c r="A284" s="40">
        <v>275</v>
      </c>
      <c r="B284" s="41" t="s">
        <v>537</v>
      </c>
      <c r="C284" s="18" t="s">
        <v>99</v>
      </c>
      <c r="D284" s="22">
        <v>2207.7000000000003</v>
      </c>
      <c r="E284" s="23">
        <v>250</v>
      </c>
      <c r="F284" s="23">
        <v>500</v>
      </c>
      <c r="G284" s="23">
        <f t="shared" si="8"/>
        <v>2957.7000000000003</v>
      </c>
      <c r="H284" s="23">
        <v>130.78</v>
      </c>
      <c r="I284" s="23">
        <f t="shared" si="9"/>
        <v>2826.92</v>
      </c>
      <c r="J284" s="96"/>
    </row>
    <row r="285" spans="1:10" ht="35.1" customHeight="1" x14ac:dyDescent="0.2">
      <c r="A285" s="40">
        <v>276</v>
      </c>
      <c r="B285" s="19" t="s">
        <v>103</v>
      </c>
      <c r="C285" s="18" t="s">
        <v>710</v>
      </c>
      <c r="D285" s="22">
        <v>2207.7000000000003</v>
      </c>
      <c r="E285" s="23">
        <v>250</v>
      </c>
      <c r="F285" s="23">
        <v>500</v>
      </c>
      <c r="G285" s="23">
        <f t="shared" si="8"/>
        <v>2957.7000000000003</v>
      </c>
      <c r="H285" s="23">
        <v>130.78</v>
      </c>
      <c r="I285" s="23">
        <f t="shared" si="9"/>
        <v>2826.92</v>
      </c>
      <c r="J285" s="97"/>
    </row>
    <row r="286" spans="1:10" ht="35.1" customHeight="1" x14ac:dyDescent="0.2">
      <c r="A286" s="40">
        <v>277</v>
      </c>
      <c r="B286" s="19" t="s">
        <v>182</v>
      </c>
      <c r="C286" s="18" t="s">
        <v>16</v>
      </c>
      <c r="D286" s="22">
        <v>2142</v>
      </c>
      <c r="E286" s="23">
        <v>250</v>
      </c>
      <c r="F286" s="23">
        <v>500</v>
      </c>
      <c r="G286" s="23">
        <f t="shared" si="8"/>
        <v>2892</v>
      </c>
      <c r="H286" s="23">
        <v>127.61</v>
      </c>
      <c r="I286" s="23">
        <f t="shared" si="9"/>
        <v>2764.39</v>
      </c>
      <c r="J286" s="97"/>
    </row>
    <row r="287" spans="1:10" ht="35.1" customHeight="1" x14ac:dyDescent="0.2">
      <c r="A287" s="40">
        <v>278</v>
      </c>
      <c r="B287" s="41" t="s">
        <v>78</v>
      </c>
      <c r="C287" s="18" t="s">
        <v>183</v>
      </c>
      <c r="D287" s="22">
        <v>2207.7000000000003</v>
      </c>
      <c r="E287" s="23">
        <v>250</v>
      </c>
      <c r="F287" s="23">
        <v>500</v>
      </c>
      <c r="G287" s="23">
        <f t="shared" si="8"/>
        <v>2957.7000000000003</v>
      </c>
      <c r="H287" s="23">
        <v>130.78</v>
      </c>
      <c r="I287" s="23">
        <f t="shared" si="9"/>
        <v>2826.92</v>
      </c>
      <c r="J287" s="96"/>
    </row>
    <row r="288" spans="1:10" ht="35.1" customHeight="1" x14ac:dyDescent="0.2">
      <c r="A288" s="40">
        <v>279</v>
      </c>
      <c r="B288" s="19" t="s">
        <v>623</v>
      </c>
      <c r="C288" s="18" t="s">
        <v>14</v>
      </c>
      <c r="D288" s="22">
        <v>2176.2000000000003</v>
      </c>
      <c r="E288" s="23">
        <v>250</v>
      </c>
      <c r="F288" s="23">
        <v>500</v>
      </c>
      <c r="G288" s="23">
        <f t="shared" si="8"/>
        <v>2926.2000000000003</v>
      </c>
      <c r="H288" s="23">
        <v>129.26</v>
      </c>
      <c r="I288" s="23">
        <f t="shared" si="9"/>
        <v>2796.9400000000005</v>
      </c>
      <c r="J288" s="96"/>
    </row>
    <row r="289" spans="1:10" ht="35.1" customHeight="1" x14ac:dyDescent="0.2">
      <c r="A289" s="40">
        <v>280</v>
      </c>
      <c r="B289" s="19" t="s">
        <v>626</v>
      </c>
      <c r="C289" s="18" t="s">
        <v>16</v>
      </c>
      <c r="D289" s="22">
        <v>2142</v>
      </c>
      <c r="E289" s="23">
        <v>250</v>
      </c>
      <c r="F289" s="23">
        <v>500</v>
      </c>
      <c r="G289" s="23">
        <f t="shared" si="8"/>
        <v>2892</v>
      </c>
      <c r="H289" s="23">
        <v>127.61</v>
      </c>
      <c r="I289" s="23">
        <f t="shared" si="9"/>
        <v>2764.39</v>
      </c>
      <c r="J289" s="97"/>
    </row>
    <row r="290" spans="1:10" ht="35.1" customHeight="1" x14ac:dyDescent="0.2">
      <c r="A290" s="40">
        <v>281</v>
      </c>
      <c r="B290" s="19" t="s">
        <v>101</v>
      </c>
      <c r="C290" s="18" t="s">
        <v>707</v>
      </c>
      <c r="D290" s="22">
        <v>2142</v>
      </c>
      <c r="E290" s="23">
        <v>250</v>
      </c>
      <c r="F290" s="23">
        <v>500</v>
      </c>
      <c r="G290" s="23">
        <f t="shared" si="8"/>
        <v>2892</v>
      </c>
      <c r="H290" s="23">
        <v>127.61</v>
      </c>
      <c r="I290" s="23">
        <f t="shared" si="9"/>
        <v>2764.39</v>
      </c>
      <c r="J290" s="97"/>
    </row>
    <row r="291" spans="1:10" ht="35.1" customHeight="1" x14ac:dyDescent="0.2">
      <c r="A291" s="40">
        <v>282</v>
      </c>
      <c r="B291" s="41" t="s">
        <v>681</v>
      </c>
      <c r="C291" s="18" t="s">
        <v>17</v>
      </c>
      <c r="D291" s="22">
        <v>2425.8000000000002</v>
      </c>
      <c r="E291" s="23">
        <v>250</v>
      </c>
      <c r="F291" s="23">
        <v>500</v>
      </c>
      <c r="G291" s="23">
        <f t="shared" si="8"/>
        <v>3175.8</v>
      </c>
      <c r="H291" s="23">
        <v>141.32</v>
      </c>
      <c r="I291" s="23">
        <f t="shared" si="9"/>
        <v>3034.48</v>
      </c>
      <c r="J291" s="97">
        <f>2090+1630+470</f>
        <v>4190</v>
      </c>
    </row>
  </sheetData>
  <protectedRanges>
    <protectedRange sqref="B183:B188" name="Rango1_5_7_7_3_2_1_1_1"/>
  </protectedRanges>
  <mergeCells count="7">
    <mergeCell ref="E8:F8"/>
    <mergeCell ref="A1:J1"/>
    <mergeCell ref="A2:J2"/>
    <mergeCell ref="A3:J3"/>
    <mergeCell ref="A4:J4"/>
    <mergeCell ref="A5:J5"/>
    <mergeCell ref="A6:J6"/>
  </mergeCells>
  <phoneticPr fontId="3" type="noConversion"/>
  <conditionalFormatting sqref="B85:B86 B78:B81 B53:B57 B59:B76 B46:B47 B38 B32 B19:B20">
    <cfRule type="duplicateValues" dxfId="18" priority="12"/>
    <cfRule type="duplicateValues" dxfId="17" priority="13"/>
  </conditionalFormatting>
  <conditionalFormatting sqref="B11">
    <cfRule type="duplicateValues" dxfId="16" priority="11"/>
  </conditionalFormatting>
  <conditionalFormatting sqref="B34">
    <cfRule type="duplicateValues" dxfId="15" priority="8"/>
  </conditionalFormatting>
  <conditionalFormatting sqref="B34">
    <cfRule type="duplicateValues" dxfId="14" priority="9"/>
    <cfRule type="duplicateValues" dxfId="13" priority="10"/>
  </conditionalFormatting>
  <conditionalFormatting sqref="B44:B45">
    <cfRule type="duplicateValues" dxfId="12" priority="7"/>
  </conditionalFormatting>
  <conditionalFormatting sqref="B78:B86 B59:B76 B46:B57 B35:B43 B28:B32 B12:B26 B10">
    <cfRule type="duplicateValues" dxfId="11" priority="14"/>
  </conditionalFormatting>
  <conditionalFormatting sqref="B78:B86 B28:B76 B10:B26">
    <cfRule type="duplicateValues" dxfId="10" priority="15"/>
  </conditionalFormatting>
  <conditionalFormatting sqref="B77">
    <cfRule type="duplicateValues" dxfId="9" priority="3"/>
    <cfRule type="duplicateValues" dxfId="8" priority="4"/>
  </conditionalFormatting>
  <conditionalFormatting sqref="B77">
    <cfRule type="duplicateValues" dxfId="7" priority="2"/>
  </conditionalFormatting>
  <conditionalFormatting sqref="B78:B86">
    <cfRule type="duplicateValues" dxfId="6" priority="5"/>
  </conditionalFormatting>
  <conditionalFormatting sqref="B87:B188">
    <cfRule type="duplicateValues" dxfId="5" priority="6"/>
  </conditionalFormatting>
  <conditionalFormatting sqref="A10: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cfRule type="duplicateValues" dxfId="4" priority="79" stopIfTrue="1"/>
  </conditionalFormatting>
  <conditionalFormatting sqref="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cfRule type="duplicateValues" dxfId="3" priority="220" stopIfTrue="1"/>
  </conditionalFormatting>
  <conditionalFormatting sqref="B10:B291">
    <cfRule type="duplicateValues" dxfId="2" priority="360"/>
  </conditionalFormatting>
  <conditionalFormatting sqref="B189:B291">
    <cfRule type="duplicateValues" dxfId="1" priority="361"/>
  </conditionalFormatting>
  <conditionalFormatting sqref="B1:B5 B7:B9 B292:B65536">
    <cfRule type="duplicateValues" dxfId="0" priority="362" stopIfTrue="1"/>
  </conditionalFormatting>
  <printOptions horizontalCentered="1"/>
  <pageMargins left="0.7270833333333333" right="0.86805555555555558" top="0.65486111111111112" bottom="0.3527777777777778" header="0.38958333333333334" footer="0.51180555555555551"/>
  <pageSetup paperSize="5" firstPageNumber="0" orientation="landscape" horizontalDpi="300" verticalDpi="300" r:id="rId1"/>
  <headerFooter alignWithMargins="0">
    <oddHeader>&amp;C&amp;"Times New Roman,Normal"&amp;12&amp;D&amp;R&amp;"Times New Roman,Normal"&amp;12Página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B20" sqref="B20"/>
    </sheetView>
  </sheetViews>
  <sheetFormatPr baseColWidth="10" defaultRowHeight="12.75" x14ac:dyDescent="0.2"/>
  <cols>
    <col min="1" max="1" width="8.42578125" customWidth="1"/>
    <col min="2" max="2" width="40.42578125" customWidth="1"/>
    <col min="3" max="3" width="27.7109375" bestFit="1" customWidth="1"/>
    <col min="4" max="5" width="14.140625" customWidth="1"/>
    <col min="6" max="6" width="20.28515625" customWidth="1"/>
  </cols>
  <sheetData>
    <row r="1" spans="1:10" ht="19.5" x14ac:dyDescent="0.3">
      <c r="A1" s="108" t="s">
        <v>0</v>
      </c>
      <c r="B1" s="108"/>
      <c r="C1" s="108"/>
      <c r="D1" s="108"/>
      <c r="E1" s="108"/>
      <c r="F1" s="108"/>
      <c r="G1" s="108"/>
      <c r="H1" s="108"/>
      <c r="I1" s="108"/>
      <c r="J1" s="108"/>
    </row>
    <row r="2" spans="1:10" ht="19.5" x14ac:dyDescent="0.3">
      <c r="A2" s="109" t="s">
        <v>1</v>
      </c>
      <c r="B2" s="109"/>
      <c r="C2" s="109"/>
      <c r="D2" s="109"/>
      <c r="E2" s="109"/>
      <c r="F2" s="109"/>
      <c r="G2" s="109"/>
      <c r="H2" s="109"/>
      <c r="I2" s="109"/>
      <c r="J2" s="109"/>
    </row>
    <row r="3" spans="1:10" ht="15" x14ac:dyDescent="0.25">
      <c r="A3" s="110" t="s">
        <v>15</v>
      </c>
      <c r="B3" s="110"/>
      <c r="C3" s="110"/>
      <c r="D3" s="110"/>
      <c r="E3" s="110"/>
      <c r="F3" s="110"/>
      <c r="G3" s="110"/>
      <c r="H3" s="110"/>
      <c r="I3" s="110"/>
      <c r="J3" s="110"/>
    </row>
    <row r="4" spans="1:10" x14ac:dyDescent="0.2">
      <c r="A4" s="8"/>
      <c r="B4" s="111" t="s">
        <v>29</v>
      </c>
      <c r="C4" s="111"/>
      <c r="D4" s="111"/>
      <c r="E4" s="111"/>
      <c r="F4" s="111"/>
      <c r="G4" s="111"/>
      <c r="H4" s="111"/>
      <c r="I4" s="111"/>
      <c r="J4" s="111"/>
    </row>
    <row r="5" spans="1:10" x14ac:dyDescent="0.2">
      <c r="A5" s="8"/>
      <c r="B5" s="111" t="s">
        <v>24</v>
      </c>
      <c r="C5" s="111"/>
      <c r="D5" s="111"/>
      <c r="E5" s="111"/>
      <c r="F5" s="111"/>
      <c r="G5" s="111"/>
      <c r="H5" s="111"/>
      <c r="I5" s="111"/>
      <c r="J5" s="111"/>
    </row>
    <row r="6" spans="1:10" x14ac:dyDescent="0.2">
      <c r="A6" s="112">
        <f>'RENGLON 031'!A6:J6</f>
        <v>42825</v>
      </c>
      <c r="B6" s="112"/>
      <c r="C6" s="112"/>
      <c r="D6" s="112"/>
      <c r="E6" s="112"/>
      <c r="F6" s="112"/>
      <c r="G6" s="112"/>
      <c r="H6" s="112"/>
      <c r="I6" s="112"/>
      <c r="J6" s="112"/>
    </row>
    <row r="7" spans="1:10" x14ac:dyDescent="0.2">
      <c r="A7" s="130"/>
      <c r="B7" s="130"/>
      <c r="C7" s="130"/>
      <c r="D7" s="130"/>
      <c r="E7" s="130"/>
      <c r="F7" s="130"/>
    </row>
    <row r="8" spans="1:10" ht="13.5" thickBot="1" x14ac:dyDescent="0.25">
      <c r="A8" s="6"/>
      <c r="B8" s="2"/>
      <c r="C8" s="2"/>
      <c r="D8" s="2"/>
      <c r="E8" s="2"/>
      <c r="F8" s="2"/>
    </row>
    <row r="9" spans="1:10" ht="13.5" thickBot="1" x14ac:dyDescent="0.25">
      <c r="A9" s="131" t="s">
        <v>3</v>
      </c>
      <c r="B9" s="133" t="s">
        <v>18</v>
      </c>
      <c r="C9" s="128" t="s">
        <v>19</v>
      </c>
      <c r="D9" s="128" t="s">
        <v>112</v>
      </c>
      <c r="E9" s="128" t="s">
        <v>25</v>
      </c>
      <c r="F9" s="135" t="s">
        <v>26</v>
      </c>
    </row>
    <row r="10" spans="1:10" ht="13.5" thickBot="1" x14ac:dyDescent="0.25">
      <c r="A10" s="132"/>
      <c r="B10" s="134"/>
      <c r="C10" s="129"/>
      <c r="D10" s="129"/>
      <c r="E10" s="129"/>
      <c r="F10" s="136"/>
    </row>
    <row r="11" spans="1:10" ht="14.25" thickTop="1" thickBot="1" x14ac:dyDescent="0.25">
      <c r="A11" s="10"/>
      <c r="B11" s="11"/>
      <c r="C11" s="11"/>
      <c r="D11" s="11"/>
      <c r="E11" s="13"/>
      <c r="F11" s="12"/>
    </row>
    <row r="12" spans="1:10" ht="13.5" thickTop="1" x14ac:dyDescent="0.2"/>
  </sheetData>
  <mergeCells count="19">
    <mergeCell ref="E9:E10"/>
    <mergeCell ref="A1:F1"/>
    <mergeCell ref="G1:J1"/>
    <mergeCell ref="A2:F2"/>
    <mergeCell ref="D9:D10"/>
    <mergeCell ref="A7:F7"/>
    <mergeCell ref="A9:A10"/>
    <mergeCell ref="B9:B10"/>
    <mergeCell ref="C9:C10"/>
    <mergeCell ref="F9:F10"/>
    <mergeCell ref="A6:F6"/>
    <mergeCell ref="G6:J6"/>
    <mergeCell ref="G2:J2"/>
    <mergeCell ref="A3:F3"/>
    <mergeCell ref="G3:J3"/>
    <mergeCell ref="B4:F4"/>
    <mergeCell ref="G4:J4"/>
    <mergeCell ref="B5:F5"/>
    <mergeCell ref="G5:J5"/>
  </mergeCell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8</vt:i4>
      </vt:variant>
    </vt:vector>
  </HeadingPairs>
  <TitlesOfParts>
    <vt:vector size="14" baseType="lpstr">
      <vt:lpstr>RENGLON 011</vt:lpstr>
      <vt:lpstr>RENGLON 021</vt:lpstr>
      <vt:lpstr>RENGLON 022</vt:lpstr>
      <vt:lpstr>RENGLON 029</vt:lpstr>
      <vt:lpstr>RENGLON 031</vt:lpstr>
      <vt:lpstr>SUBGRUPO 18</vt:lpstr>
      <vt:lpstr>Excel_BuiltIn_Print_Titles_1_1</vt:lpstr>
      <vt:lpstr>Excel_BuiltIn_Print_Titles_2_1</vt:lpstr>
      <vt:lpstr>Excel_BuiltIn_Print_Titles_5</vt:lpstr>
      <vt:lpstr>'RENGLON 011'!Títulos_a_imprimir</vt:lpstr>
      <vt:lpstr>'RENGLON 021'!Títulos_a_imprimir</vt:lpstr>
      <vt:lpstr>'RENGLON 022'!Títulos_a_imprimir</vt:lpstr>
      <vt:lpstr>'RENGLON 029'!Títulos_a_imprimir</vt:lpstr>
      <vt:lpstr>'RENGLON 031'!Títulos_a_imprimir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Hernandez</dc:creator>
  <cp:lastModifiedBy>amperez</cp:lastModifiedBy>
  <cp:lastPrinted>2017-04-10T21:16:05Z</cp:lastPrinted>
  <dcterms:created xsi:type="dcterms:W3CDTF">2013-06-05T19:27:03Z</dcterms:created>
  <dcterms:modified xsi:type="dcterms:W3CDTF">2017-04-10T23:24:29Z</dcterms:modified>
</cp:coreProperties>
</file>