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2. DEPORTE\6. JUNIO\"/>
    </mc:Choice>
  </mc:AlternateContent>
  <bookViews>
    <workbookView xWindow="0" yWindow="0" windowWidth="16605" windowHeight="7755" tabRatio="75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021'!$A$9:$P$9</definedName>
    <definedName name="_xlnm._FilterDatabase" localSheetId="2" hidden="1">'RENGLON 022'!$A$10:$N$12</definedName>
    <definedName name="_xlnm._FilterDatabase" localSheetId="3" hidden="1">'RENGLON 029'!$A$9:$M$282</definedName>
    <definedName name="_xlnm._FilterDatabase" localSheetId="4" hidden="1">'RENGLON 031'!$A$9:$J$294</definedName>
    <definedName name="Excel_BuiltIn_Print_Titles_1_1">'RENGLON 011'!$1:$10</definedName>
    <definedName name="Excel_BuiltIn_Print_Titles_2_1">'RENGLON 021'!$1:$9</definedName>
    <definedName name="Excel_BuiltIn_Print_Titles_5">'RENGLON 031'!$2:$9</definedName>
    <definedName name="_xlnm.Print_Titles" localSheetId="0">'RENGLON 011'!$1:$10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J192" i="5" l="1"/>
  <c r="P115" i="2"/>
  <c r="J239" i="5"/>
  <c r="J194" i="5"/>
  <c r="J213" i="5"/>
  <c r="J223" i="5"/>
  <c r="J231" i="5"/>
  <c r="P49" i="2"/>
  <c r="J240" i="5"/>
  <c r="J235" i="5"/>
  <c r="J267" i="5"/>
  <c r="J226" i="5"/>
  <c r="J197" i="5"/>
  <c r="P27" i="2"/>
  <c r="P38" i="2"/>
  <c r="J191" i="5"/>
  <c r="J211" i="5"/>
  <c r="P60" i="2"/>
  <c r="P66" i="2"/>
  <c r="J222" i="5"/>
  <c r="J204" i="5"/>
  <c r="J238" i="5"/>
  <c r="J189" i="5"/>
  <c r="J237" i="5"/>
  <c r="J193" i="5"/>
  <c r="J190" i="5"/>
  <c r="J242" i="5"/>
  <c r="P19" i="2"/>
  <c r="P110" i="2"/>
  <c r="J229" i="5"/>
  <c r="P32" i="2"/>
  <c r="P29" i="2"/>
  <c r="J263" i="5"/>
  <c r="P54" i="2"/>
  <c r="J198" i="5"/>
  <c r="J210" i="5"/>
  <c r="F145" i="4"/>
  <c r="F50" i="4"/>
  <c r="F165" i="4"/>
  <c r="F151" i="4"/>
  <c r="F82" i="4"/>
  <c r="F140" i="4"/>
  <c r="F81" i="4"/>
  <c r="F91" i="4"/>
  <c r="F188" i="4"/>
  <c r="F92" i="4"/>
  <c r="F51" i="4"/>
  <c r="F38" i="4"/>
  <c r="F100" i="4"/>
  <c r="E171" i="4"/>
  <c r="E78" i="4"/>
  <c r="E147" i="4"/>
  <c r="I17" i="5"/>
  <c r="I18" i="5"/>
  <c r="I25" i="5"/>
  <c r="I26" i="5"/>
  <c r="I33" i="5"/>
  <c r="I34" i="5"/>
  <c r="I41" i="5"/>
  <c r="I42" i="5"/>
  <c r="I49" i="5"/>
  <c r="I50" i="5"/>
  <c r="I57" i="5"/>
  <c r="I58" i="5"/>
  <c r="I65" i="5"/>
  <c r="I66" i="5"/>
  <c r="I73" i="5"/>
  <c r="I74" i="5"/>
  <c r="I81" i="5"/>
  <c r="I82" i="5"/>
  <c r="I89" i="5"/>
  <c r="I90" i="5"/>
  <c r="I97" i="5"/>
  <c r="I98" i="5"/>
  <c r="I105" i="5"/>
  <c r="I106" i="5"/>
  <c r="I113" i="5"/>
  <c r="I114" i="5"/>
  <c r="I121" i="5"/>
  <c r="I122" i="5"/>
  <c r="I129" i="5"/>
  <c r="I130" i="5"/>
  <c r="I137" i="5"/>
  <c r="I138" i="5"/>
  <c r="I145" i="5"/>
  <c r="I146" i="5"/>
  <c r="I153" i="5"/>
  <c r="I154" i="5"/>
  <c r="I161" i="5"/>
  <c r="I162" i="5"/>
  <c r="I169" i="5"/>
  <c r="I170" i="5"/>
  <c r="I177" i="5"/>
  <c r="I178" i="5"/>
  <c r="I185" i="5"/>
  <c r="I186" i="5"/>
  <c r="I193" i="5"/>
  <c r="I194" i="5"/>
  <c r="I201" i="5"/>
  <c r="I202" i="5"/>
  <c r="I209" i="5"/>
  <c r="I210" i="5"/>
  <c r="I217" i="5"/>
  <c r="I218" i="5"/>
  <c r="I225" i="5"/>
  <c r="I226" i="5"/>
  <c r="I233" i="5"/>
  <c r="I234" i="5"/>
  <c r="I241" i="5"/>
  <c r="I242" i="5"/>
  <c r="I249" i="5"/>
  <c r="I250" i="5"/>
  <c r="I257" i="5"/>
  <c r="I258" i="5"/>
  <c r="I265" i="5"/>
  <c r="I266" i="5"/>
  <c r="I273" i="5"/>
  <c r="I274" i="5"/>
  <c r="I281" i="5"/>
  <c r="I282" i="5"/>
  <c r="I289" i="5"/>
  <c r="I290" i="5"/>
  <c r="I297" i="5"/>
  <c r="I298" i="5"/>
  <c r="I305" i="5"/>
  <c r="I306" i="5"/>
  <c r="I313" i="5"/>
  <c r="I314" i="5"/>
  <c r="I321" i="5"/>
  <c r="I322" i="5"/>
  <c r="I329" i="5"/>
  <c r="I330" i="5"/>
  <c r="I337" i="5"/>
  <c r="I338" i="5"/>
  <c r="I345" i="5"/>
  <c r="I346" i="5"/>
  <c r="I353" i="5"/>
  <c r="I354" i="5"/>
  <c r="I361" i="5"/>
  <c r="I362" i="5"/>
  <c r="I369" i="5"/>
  <c r="I370" i="5"/>
  <c r="I377" i="5"/>
  <c r="I378" i="5"/>
  <c r="G295" i="5"/>
  <c r="I295" i="5" s="1"/>
  <c r="G296" i="5"/>
  <c r="I296" i="5" s="1"/>
  <c r="G297" i="5"/>
  <c r="G298" i="5"/>
  <c r="G299" i="5"/>
  <c r="I299" i="5" s="1"/>
  <c r="G300" i="5"/>
  <c r="I300" i="5" s="1"/>
  <c r="G301" i="5"/>
  <c r="I301" i="5" s="1"/>
  <c r="G302" i="5"/>
  <c r="I302" i="5" s="1"/>
  <c r="G303" i="5"/>
  <c r="I303" i="5" s="1"/>
  <c r="G304" i="5"/>
  <c r="I304" i="5" s="1"/>
  <c r="G305" i="5"/>
  <c r="G306" i="5"/>
  <c r="G307" i="5"/>
  <c r="I307" i="5" s="1"/>
  <c r="G308" i="5"/>
  <c r="I308" i="5" s="1"/>
  <c r="G309" i="5"/>
  <c r="I309" i="5" s="1"/>
  <c r="G310" i="5"/>
  <c r="I310" i="5" s="1"/>
  <c r="G311" i="5"/>
  <c r="I311" i="5" s="1"/>
  <c r="G312" i="5"/>
  <c r="I312" i="5" s="1"/>
  <c r="G313" i="5"/>
  <c r="G314" i="5"/>
  <c r="G315" i="5"/>
  <c r="I315" i="5" s="1"/>
  <c r="G316" i="5"/>
  <c r="I316" i="5" s="1"/>
  <c r="G317" i="5"/>
  <c r="I317" i="5" s="1"/>
  <c r="G318" i="5"/>
  <c r="I318" i="5" s="1"/>
  <c r="G319" i="5"/>
  <c r="I319" i="5" s="1"/>
  <c r="G320" i="5"/>
  <c r="I320" i="5" s="1"/>
  <c r="G321" i="5"/>
  <c r="G322" i="5"/>
  <c r="G323" i="5"/>
  <c r="I323" i="5" s="1"/>
  <c r="G324" i="5"/>
  <c r="I324" i="5" s="1"/>
  <c r="G325" i="5"/>
  <c r="I325" i="5" s="1"/>
  <c r="G326" i="5"/>
  <c r="I326" i="5" s="1"/>
  <c r="G327" i="5"/>
  <c r="I327" i="5" s="1"/>
  <c r="G328" i="5"/>
  <c r="I328" i="5" s="1"/>
  <c r="G329" i="5"/>
  <c r="G330" i="5"/>
  <c r="G331" i="5"/>
  <c r="I331" i="5" s="1"/>
  <c r="G332" i="5"/>
  <c r="I332" i="5" s="1"/>
  <c r="G333" i="5"/>
  <c r="I333" i="5" s="1"/>
  <c r="G334" i="5"/>
  <c r="I334" i="5" s="1"/>
  <c r="G335" i="5"/>
  <c r="I335" i="5" s="1"/>
  <c r="G336" i="5"/>
  <c r="I336" i="5" s="1"/>
  <c r="G337" i="5"/>
  <c r="G338" i="5"/>
  <c r="G339" i="5"/>
  <c r="I339" i="5" s="1"/>
  <c r="G340" i="5"/>
  <c r="I340" i="5" s="1"/>
  <c r="G341" i="5"/>
  <c r="I341" i="5" s="1"/>
  <c r="G342" i="5"/>
  <c r="I342" i="5" s="1"/>
  <c r="G343" i="5"/>
  <c r="I343" i="5" s="1"/>
  <c r="G344" i="5"/>
  <c r="I344" i="5" s="1"/>
  <c r="G345" i="5"/>
  <c r="G346" i="5"/>
  <c r="G347" i="5"/>
  <c r="I347" i="5" s="1"/>
  <c r="G348" i="5"/>
  <c r="I348" i="5" s="1"/>
  <c r="G349" i="5"/>
  <c r="I349" i="5" s="1"/>
  <c r="G350" i="5"/>
  <c r="I350" i="5" s="1"/>
  <c r="G351" i="5"/>
  <c r="I351" i="5" s="1"/>
  <c r="G352" i="5"/>
  <c r="I352" i="5" s="1"/>
  <c r="G353" i="5"/>
  <c r="G354" i="5"/>
  <c r="G355" i="5"/>
  <c r="I355" i="5" s="1"/>
  <c r="G356" i="5"/>
  <c r="I356" i="5" s="1"/>
  <c r="G357" i="5"/>
  <c r="I357" i="5" s="1"/>
  <c r="G358" i="5"/>
  <c r="I358" i="5" s="1"/>
  <c r="G359" i="5"/>
  <c r="I359" i="5" s="1"/>
  <c r="G360" i="5"/>
  <c r="I360" i="5" s="1"/>
  <c r="G361" i="5"/>
  <c r="G362" i="5"/>
  <c r="G363" i="5"/>
  <c r="I363" i="5" s="1"/>
  <c r="G364" i="5"/>
  <c r="I364" i="5" s="1"/>
  <c r="G365" i="5"/>
  <c r="I365" i="5" s="1"/>
  <c r="G366" i="5"/>
  <c r="I366" i="5" s="1"/>
  <c r="G367" i="5"/>
  <c r="I367" i="5" s="1"/>
  <c r="G368" i="5"/>
  <c r="I368" i="5" s="1"/>
  <c r="G369" i="5"/>
  <c r="G370" i="5"/>
  <c r="G371" i="5"/>
  <c r="I371" i="5" s="1"/>
  <c r="G372" i="5"/>
  <c r="I372" i="5" s="1"/>
  <c r="G373" i="5"/>
  <c r="I373" i="5" s="1"/>
  <c r="G374" i="5"/>
  <c r="I374" i="5" s="1"/>
  <c r="G375" i="5"/>
  <c r="I375" i="5" s="1"/>
  <c r="G376" i="5"/>
  <c r="I376" i="5" s="1"/>
  <c r="G377" i="5"/>
  <c r="G378" i="5"/>
  <c r="G379" i="5"/>
  <c r="I379" i="5" s="1"/>
  <c r="G380" i="5"/>
  <c r="I380" i="5" s="1"/>
  <c r="H65" i="5"/>
  <c r="L68" i="2"/>
  <c r="L17" i="2"/>
  <c r="M46" i="2"/>
  <c r="H48" i="2"/>
  <c r="M17" i="2"/>
  <c r="M96" i="2"/>
  <c r="M11" i="2"/>
  <c r="M21" i="2"/>
  <c r="M34" i="2"/>
  <c r="M39" i="2"/>
  <c r="M74" i="2"/>
  <c r="M63" i="2"/>
  <c r="M106" i="2"/>
  <c r="M22" i="2"/>
  <c r="M30" i="2"/>
  <c r="M67" i="2"/>
  <c r="M77" i="2"/>
  <c r="M85" i="2"/>
  <c r="M87" i="2"/>
  <c r="M91" i="2"/>
  <c r="M100" i="2"/>
  <c r="N100" i="2" s="1"/>
  <c r="M101" i="2"/>
  <c r="N101" i="2" s="1"/>
  <c r="M116" i="2"/>
  <c r="M117" i="2"/>
  <c r="M15" i="2"/>
  <c r="M44" i="2"/>
  <c r="M28" i="2"/>
  <c r="M47" i="2"/>
  <c r="M52" i="2"/>
  <c r="M97" i="2"/>
  <c r="N97" i="2" s="1"/>
  <c r="M33" i="2"/>
  <c r="M24" i="2"/>
  <c r="M40" i="2"/>
  <c r="M50" i="2"/>
  <c r="M59" i="2"/>
  <c r="M70" i="2"/>
  <c r="N70" i="2" s="1"/>
  <c r="M79" i="2"/>
  <c r="N79" i="2" s="1"/>
  <c r="M83" i="2"/>
  <c r="M89" i="2"/>
  <c r="M102" i="2"/>
  <c r="M111" i="2"/>
  <c r="M12" i="2"/>
  <c r="M92" i="2"/>
  <c r="M42" i="2"/>
  <c r="M78" i="2"/>
  <c r="M10" i="2"/>
  <c r="M68" i="2"/>
  <c r="M29" i="2"/>
  <c r="M60" i="2"/>
  <c r="M13" i="2"/>
  <c r="M45" i="2"/>
  <c r="N45" i="2" s="1"/>
  <c r="M51" i="2"/>
  <c r="M64" i="2"/>
  <c r="M53" i="2"/>
  <c r="M56" i="2"/>
  <c r="M41" i="2"/>
  <c r="M82" i="2"/>
  <c r="M62" i="2"/>
  <c r="N62" i="2" s="1"/>
  <c r="M107" i="2"/>
  <c r="M114" i="2"/>
  <c r="M55" i="2"/>
  <c r="M103" i="2"/>
  <c r="M108" i="2"/>
  <c r="M113" i="2"/>
  <c r="M66" i="2"/>
  <c r="M109" i="2"/>
  <c r="M119" i="2"/>
  <c r="M26" i="2"/>
  <c r="M99" i="2"/>
  <c r="M104" i="2"/>
  <c r="M20" i="2"/>
  <c r="M23" i="2"/>
  <c r="M43" i="2"/>
  <c r="M65" i="2"/>
  <c r="N65" i="2" s="1"/>
  <c r="M84" i="2"/>
  <c r="N84" i="2" s="1"/>
  <c r="M94" i="2"/>
  <c r="M105" i="2"/>
  <c r="M115" i="2"/>
  <c r="M120" i="2"/>
  <c r="M48" i="2"/>
  <c r="M80" i="2"/>
  <c r="M112" i="2"/>
  <c r="M118" i="2"/>
  <c r="M73" i="2"/>
  <c r="M76" i="2"/>
  <c r="M90" i="2"/>
  <c r="M14" i="2"/>
  <c r="M16" i="2"/>
  <c r="M19" i="2"/>
  <c r="M25" i="2"/>
  <c r="M27" i="2"/>
  <c r="M32" i="2"/>
  <c r="M35" i="2"/>
  <c r="M36" i="2"/>
  <c r="M37" i="2"/>
  <c r="M38" i="2"/>
  <c r="M49" i="2"/>
  <c r="M54" i="2"/>
  <c r="M58" i="2"/>
  <c r="M61" i="2"/>
  <c r="M69" i="2"/>
  <c r="M72" i="2"/>
  <c r="M81" i="2"/>
  <c r="M93" i="2"/>
  <c r="M98" i="2"/>
  <c r="M110" i="2"/>
  <c r="N110" i="2" s="1"/>
  <c r="M18" i="2"/>
  <c r="N18" i="2" s="1"/>
  <c r="M31" i="2"/>
  <c r="M57" i="2"/>
  <c r="M71" i="2"/>
  <c r="M86" i="2"/>
  <c r="M75" i="2"/>
  <c r="M88" i="2"/>
  <c r="M95" i="2"/>
  <c r="N95" i="2" s="1"/>
  <c r="H96" i="2"/>
  <c r="N96" i="2" s="1"/>
  <c r="H11" i="2"/>
  <c r="N11" i="2" s="1"/>
  <c r="H21" i="2"/>
  <c r="N21" i="2" s="1"/>
  <c r="H34" i="2"/>
  <c r="N34" i="2" s="1"/>
  <c r="H39" i="2"/>
  <c r="N39" i="2"/>
  <c r="H74" i="2"/>
  <c r="N74" i="2" s="1"/>
  <c r="H63" i="2"/>
  <c r="N63" i="2" s="1"/>
  <c r="H106" i="2"/>
  <c r="N106" i="2" s="1"/>
  <c r="H22" i="2"/>
  <c r="N22" i="2" s="1"/>
  <c r="H30" i="2"/>
  <c r="N30" i="2" s="1"/>
  <c r="H67" i="2"/>
  <c r="H77" i="2"/>
  <c r="H85" i="2"/>
  <c r="N85" i="2" s="1"/>
  <c r="H87" i="2"/>
  <c r="N87" i="2" s="1"/>
  <c r="H91" i="2"/>
  <c r="N91" i="2"/>
  <c r="H100" i="2"/>
  <c r="H101" i="2"/>
  <c r="H116" i="2"/>
  <c r="H117" i="2"/>
  <c r="H15" i="2"/>
  <c r="N15" i="2" s="1"/>
  <c r="H44" i="2"/>
  <c r="N44" i="2" s="1"/>
  <c r="H28" i="2"/>
  <c r="N28" i="2" s="1"/>
  <c r="H47" i="2"/>
  <c r="N47" i="2" s="1"/>
  <c r="H52" i="2"/>
  <c r="N52" i="2" s="1"/>
  <c r="H97" i="2"/>
  <c r="H33" i="2"/>
  <c r="N33" i="2" s="1"/>
  <c r="H24" i="2"/>
  <c r="N24" i="2" s="1"/>
  <c r="H40" i="2"/>
  <c r="N40" i="2" s="1"/>
  <c r="H50" i="2"/>
  <c r="H59" i="2"/>
  <c r="N59" i="2" s="1"/>
  <c r="H70" i="2"/>
  <c r="H79" i="2"/>
  <c r="H83" i="2"/>
  <c r="N83" i="2" s="1"/>
  <c r="H89" i="2"/>
  <c r="H102" i="2"/>
  <c r="H111" i="2"/>
  <c r="H12" i="2"/>
  <c r="N12" i="2" s="1"/>
  <c r="H92" i="2"/>
  <c r="N92" i="2"/>
  <c r="H42" i="2"/>
  <c r="N42" i="2" s="1"/>
  <c r="H78" i="2"/>
  <c r="N78" i="2" s="1"/>
  <c r="H10" i="2"/>
  <c r="H68" i="2"/>
  <c r="H29" i="2"/>
  <c r="N29" i="2" s="1"/>
  <c r="H60" i="2"/>
  <c r="N60" i="2"/>
  <c r="H13" i="2"/>
  <c r="N13" i="2" s="1"/>
  <c r="H45" i="2"/>
  <c r="H51" i="2"/>
  <c r="N51" i="2" s="1"/>
  <c r="H64" i="2"/>
  <c r="N64" i="2" s="1"/>
  <c r="H53" i="2"/>
  <c r="H56" i="2"/>
  <c r="N56" i="2" s="1"/>
  <c r="H41" i="2"/>
  <c r="H82" i="2"/>
  <c r="N82" i="2"/>
  <c r="H62" i="2"/>
  <c r="H107" i="2"/>
  <c r="H114" i="2"/>
  <c r="N114" i="2"/>
  <c r="H55" i="2"/>
  <c r="N55" i="2" s="1"/>
  <c r="H103" i="2"/>
  <c r="H108" i="2"/>
  <c r="H113" i="2"/>
  <c r="H66" i="2"/>
  <c r="N66" i="2" s="1"/>
  <c r="H109" i="2"/>
  <c r="N109" i="2"/>
  <c r="H119" i="2"/>
  <c r="N119" i="2" s="1"/>
  <c r="H26" i="2"/>
  <c r="N26" i="2" s="1"/>
  <c r="H99" i="2"/>
  <c r="N99" i="2" s="1"/>
  <c r="H104" i="2"/>
  <c r="N104" i="2"/>
  <c r="H20" i="2"/>
  <c r="H23" i="2"/>
  <c r="H43" i="2"/>
  <c r="N43" i="2" s="1"/>
  <c r="H65" i="2"/>
  <c r="H84" i="2"/>
  <c r="H94" i="2"/>
  <c r="N94" i="2" s="1"/>
  <c r="H105" i="2"/>
  <c r="N105" i="2"/>
  <c r="H115" i="2"/>
  <c r="N115" i="2"/>
  <c r="H120" i="2"/>
  <c r="H80" i="2"/>
  <c r="N80" i="2" s="1"/>
  <c r="H112" i="2"/>
  <c r="N112" i="2" s="1"/>
  <c r="H118" i="2"/>
  <c r="N118" i="2" s="1"/>
  <c r="H73" i="2"/>
  <c r="N73" i="2" s="1"/>
  <c r="H76" i="2"/>
  <c r="N76" i="2" s="1"/>
  <c r="H90" i="2"/>
  <c r="N90" i="2" s="1"/>
  <c r="H14" i="2"/>
  <c r="N14" i="2" s="1"/>
  <c r="H17" i="2"/>
  <c r="H16" i="2"/>
  <c r="H19" i="2"/>
  <c r="N19" i="2"/>
  <c r="H25" i="2"/>
  <c r="N25" i="2"/>
  <c r="H27" i="2"/>
  <c r="N27" i="2" s="1"/>
  <c r="H32" i="2"/>
  <c r="N32" i="2"/>
  <c r="H35" i="2"/>
  <c r="N35" i="2"/>
  <c r="H36" i="2"/>
  <c r="H37" i="2"/>
  <c r="H38" i="2"/>
  <c r="N38" i="2" s="1"/>
  <c r="H46" i="2"/>
  <c r="N46" i="2"/>
  <c r="H49" i="2"/>
  <c r="N49" i="2"/>
  <c r="H54" i="2"/>
  <c r="N54" i="2"/>
  <c r="H58" i="2"/>
  <c r="H61" i="2"/>
  <c r="N61" i="2"/>
  <c r="H69" i="2"/>
  <c r="N69" i="2" s="1"/>
  <c r="H72" i="2"/>
  <c r="N72" i="2" s="1"/>
  <c r="H81" i="2"/>
  <c r="N81" i="2" s="1"/>
  <c r="H93" i="2"/>
  <c r="N93" i="2" s="1"/>
  <c r="H98" i="2"/>
  <c r="N98" i="2"/>
  <c r="H110" i="2"/>
  <c r="H18" i="2"/>
  <c r="H31" i="2"/>
  <c r="N31" i="2"/>
  <c r="H57" i="2"/>
  <c r="N57" i="2"/>
  <c r="H71" i="2"/>
  <c r="H86" i="2"/>
  <c r="H75" i="2"/>
  <c r="N75" i="2" s="1"/>
  <c r="H88" i="2"/>
  <c r="N88" i="2"/>
  <c r="H95" i="2"/>
  <c r="J11" i="3"/>
  <c r="L11" i="3" s="1"/>
  <c r="N14" i="1"/>
  <c r="P14" i="1" s="1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G50" i="5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G58" i="5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 s="1"/>
  <c r="G65" i="5"/>
  <c r="G66" i="5"/>
  <c r="G67" i="5"/>
  <c r="I67" i="5" s="1"/>
  <c r="G68" i="5"/>
  <c r="I68" i="5" s="1"/>
  <c r="G69" i="5"/>
  <c r="I69" i="5" s="1"/>
  <c r="G70" i="5"/>
  <c r="I70" i="5" s="1"/>
  <c r="G71" i="5"/>
  <c r="I71" i="5" s="1"/>
  <c r="G72" i="5"/>
  <c r="I72" i="5" s="1"/>
  <c r="G73" i="5"/>
  <c r="G74" i="5"/>
  <c r="G75" i="5"/>
  <c r="I75" i="5" s="1"/>
  <c r="G76" i="5"/>
  <c r="I76" i="5" s="1"/>
  <c r="G77" i="5"/>
  <c r="I77" i="5" s="1"/>
  <c r="G78" i="5"/>
  <c r="I78" i="5" s="1"/>
  <c r="G79" i="5"/>
  <c r="I79" i="5" s="1"/>
  <c r="G80" i="5"/>
  <c r="I80" i="5" s="1"/>
  <c r="G81" i="5"/>
  <c r="G82" i="5"/>
  <c r="G83" i="5"/>
  <c r="I83" i="5" s="1"/>
  <c r="G84" i="5"/>
  <c r="I84" i="5" s="1"/>
  <c r="G85" i="5"/>
  <c r="I85" i="5" s="1"/>
  <c r="G86" i="5"/>
  <c r="I86" i="5" s="1"/>
  <c r="G87" i="5"/>
  <c r="I87" i="5" s="1"/>
  <c r="G88" i="5"/>
  <c r="I88" i="5" s="1"/>
  <c r="G89" i="5"/>
  <c r="G90" i="5"/>
  <c r="G91" i="5"/>
  <c r="I91" i="5" s="1"/>
  <c r="G92" i="5"/>
  <c r="I92" i="5" s="1"/>
  <c r="G93" i="5"/>
  <c r="I93" i="5" s="1"/>
  <c r="G94" i="5"/>
  <c r="I94" i="5" s="1"/>
  <c r="G95" i="5"/>
  <c r="I95" i="5" s="1"/>
  <c r="G96" i="5"/>
  <c r="I96" i="5" s="1"/>
  <c r="G97" i="5"/>
  <c r="G98" i="5"/>
  <c r="G99" i="5"/>
  <c r="I99" i="5" s="1"/>
  <c r="G100" i="5"/>
  <c r="I100" i="5" s="1"/>
  <c r="G101" i="5"/>
  <c r="I101" i="5" s="1"/>
  <c r="G102" i="5"/>
  <c r="I102" i="5" s="1"/>
  <c r="G103" i="5"/>
  <c r="I103" i="5" s="1"/>
  <c r="G104" i="5"/>
  <c r="I104" i="5" s="1"/>
  <c r="G105" i="5"/>
  <c r="G106" i="5"/>
  <c r="G107" i="5"/>
  <c r="I107" i="5" s="1"/>
  <c r="G108" i="5"/>
  <c r="I108" i="5" s="1"/>
  <c r="G109" i="5"/>
  <c r="I109" i="5" s="1"/>
  <c r="G110" i="5"/>
  <c r="I110" i="5" s="1"/>
  <c r="G111" i="5"/>
  <c r="I111" i="5" s="1"/>
  <c r="G112" i="5"/>
  <c r="I112" i="5" s="1"/>
  <c r="G113" i="5"/>
  <c r="G114" i="5"/>
  <c r="G115" i="5"/>
  <c r="I115" i="5" s="1"/>
  <c r="G116" i="5"/>
  <c r="I116" i="5" s="1"/>
  <c r="G117" i="5"/>
  <c r="I117" i="5" s="1"/>
  <c r="G118" i="5"/>
  <c r="I118" i="5" s="1"/>
  <c r="G119" i="5"/>
  <c r="I119" i="5" s="1"/>
  <c r="G120" i="5"/>
  <c r="I120" i="5" s="1"/>
  <c r="G121" i="5"/>
  <c r="G122" i="5"/>
  <c r="G123" i="5"/>
  <c r="I123" i="5" s="1"/>
  <c r="G124" i="5"/>
  <c r="I124" i="5" s="1"/>
  <c r="G125" i="5"/>
  <c r="I125" i="5" s="1"/>
  <c r="G126" i="5"/>
  <c r="I126" i="5" s="1"/>
  <c r="G127" i="5"/>
  <c r="I127" i="5" s="1"/>
  <c r="G128" i="5"/>
  <c r="I128" i="5" s="1"/>
  <c r="G129" i="5"/>
  <c r="G130" i="5"/>
  <c r="G131" i="5"/>
  <c r="I131" i="5" s="1"/>
  <c r="G132" i="5"/>
  <c r="I132" i="5" s="1"/>
  <c r="G133" i="5"/>
  <c r="I133" i="5" s="1"/>
  <c r="G134" i="5"/>
  <c r="I134" i="5" s="1"/>
  <c r="G135" i="5"/>
  <c r="I135" i="5" s="1"/>
  <c r="G136" i="5"/>
  <c r="I136" i="5" s="1"/>
  <c r="G137" i="5"/>
  <c r="G138" i="5"/>
  <c r="G139" i="5"/>
  <c r="I139" i="5" s="1"/>
  <c r="G140" i="5"/>
  <c r="I140" i="5" s="1"/>
  <c r="G141" i="5"/>
  <c r="I141" i="5" s="1"/>
  <c r="G142" i="5"/>
  <c r="I142" i="5" s="1"/>
  <c r="G143" i="5"/>
  <c r="I143" i="5" s="1"/>
  <c r="G144" i="5"/>
  <c r="I144" i="5" s="1"/>
  <c r="G145" i="5"/>
  <c r="G146" i="5"/>
  <c r="G147" i="5"/>
  <c r="I147" i="5" s="1"/>
  <c r="G148" i="5"/>
  <c r="I148" i="5" s="1"/>
  <c r="G149" i="5"/>
  <c r="I149" i="5" s="1"/>
  <c r="G150" i="5"/>
  <c r="I150" i="5" s="1"/>
  <c r="G151" i="5"/>
  <c r="I151" i="5" s="1"/>
  <c r="G152" i="5"/>
  <c r="I152" i="5" s="1"/>
  <c r="G153" i="5"/>
  <c r="G154" i="5"/>
  <c r="G155" i="5"/>
  <c r="I155" i="5" s="1"/>
  <c r="G156" i="5"/>
  <c r="I156" i="5" s="1"/>
  <c r="G157" i="5"/>
  <c r="I157" i="5" s="1"/>
  <c r="G158" i="5"/>
  <c r="I158" i="5" s="1"/>
  <c r="G159" i="5"/>
  <c r="I159" i="5" s="1"/>
  <c r="G160" i="5"/>
  <c r="I160" i="5" s="1"/>
  <c r="G161" i="5"/>
  <c r="G162" i="5"/>
  <c r="G163" i="5"/>
  <c r="I163" i="5" s="1"/>
  <c r="G164" i="5"/>
  <c r="I164" i="5" s="1"/>
  <c r="G165" i="5"/>
  <c r="I165" i="5" s="1"/>
  <c r="G166" i="5"/>
  <c r="I166" i="5" s="1"/>
  <c r="G167" i="5"/>
  <c r="I167" i="5" s="1"/>
  <c r="G168" i="5"/>
  <c r="I168" i="5" s="1"/>
  <c r="G169" i="5"/>
  <c r="G170" i="5"/>
  <c r="G171" i="5"/>
  <c r="I171" i="5" s="1"/>
  <c r="G172" i="5"/>
  <c r="I172" i="5" s="1"/>
  <c r="G173" i="5"/>
  <c r="I173" i="5" s="1"/>
  <c r="G174" i="5"/>
  <c r="I174" i="5" s="1"/>
  <c r="G175" i="5"/>
  <c r="I175" i="5" s="1"/>
  <c r="G176" i="5"/>
  <c r="I176" i="5" s="1"/>
  <c r="G177" i="5"/>
  <c r="G178" i="5"/>
  <c r="G179" i="5"/>
  <c r="I179" i="5" s="1"/>
  <c r="G180" i="5"/>
  <c r="I180" i="5" s="1"/>
  <c r="G181" i="5"/>
  <c r="I181" i="5" s="1"/>
  <c r="G182" i="5"/>
  <c r="I182" i="5" s="1"/>
  <c r="G183" i="5"/>
  <c r="I183" i="5" s="1"/>
  <c r="G184" i="5"/>
  <c r="I184" i="5" s="1"/>
  <c r="G185" i="5"/>
  <c r="G186" i="5"/>
  <c r="G187" i="5"/>
  <c r="I187" i="5" s="1"/>
  <c r="G188" i="5"/>
  <c r="I188" i="5" s="1"/>
  <c r="G189" i="5"/>
  <c r="I189" i="5" s="1"/>
  <c r="G190" i="5"/>
  <c r="I190" i="5" s="1"/>
  <c r="G191" i="5"/>
  <c r="I191" i="5" s="1"/>
  <c r="G192" i="5"/>
  <c r="I192" i="5" s="1"/>
  <c r="G193" i="5"/>
  <c r="G194" i="5"/>
  <c r="G195" i="5"/>
  <c r="I195" i="5" s="1"/>
  <c r="G196" i="5"/>
  <c r="I196" i="5" s="1"/>
  <c r="G197" i="5"/>
  <c r="I197" i="5" s="1"/>
  <c r="G198" i="5"/>
  <c r="I198" i="5" s="1"/>
  <c r="G199" i="5"/>
  <c r="I199" i="5" s="1"/>
  <c r="G200" i="5"/>
  <c r="I200" i="5" s="1"/>
  <c r="G201" i="5"/>
  <c r="G202" i="5"/>
  <c r="G203" i="5"/>
  <c r="I203" i="5" s="1"/>
  <c r="G204" i="5"/>
  <c r="I204" i="5" s="1"/>
  <c r="G205" i="5"/>
  <c r="I205" i="5" s="1"/>
  <c r="G206" i="5"/>
  <c r="I206" i="5" s="1"/>
  <c r="G207" i="5"/>
  <c r="I207" i="5" s="1"/>
  <c r="G208" i="5"/>
  <c r="I208" i="5" s="1"/>
  <c r="G209" i="5"/>
  <c r="G210" i="5"/>
  <c r="G211" i="5"/>
  <c r="I211" i="5" s="1"/>
  <c r="G212" i="5"/>
  <c r="I212" i="5" s="1"/>
  <c r="G213" i="5"/>
  <c r="I213" i="5" s="1"/>
  <c r="G214" i="5"/>
  <c r="I214" i="5" s="1"/>
  <c r="G215" i="5"/>
  <c r="I215" i="5" s="1"/>
  <c r="G216" i="5"/>
  <c r="I216" i="5" s="1"/>
  <c r="G217" i="5"/>
  <c r="G218" i="5"/>
  <c r="G219" i="5"/>
  <c r="I219" i="5" s="1"/>
  <c r="G220" i="5"/>
  <c r="I220" i="5" s="1"/>
  <c r="G221" i="5"/>
  <c r="I221" i="5" s="1"/>
  <c r="G222" i="5"/>
  <c r="I222" i="5" s="1"/>
  <c r="G223" i="5"/>
  <c r="I223" i="5" s="1"/>
  <c r="G224" i="5"/>
  <c r="I224" i="5" s="1"/>
  <c r="G225" i="5"/>
  <c r="G226" i="5"/>
  <c r="G227" i="5"/>
  <c r="I227" i="5" s="1"/>
  <c r="G228" i="5"/>
  <c r="I228" i="5" s="1"/>
  <c r="G229" i="5"/>
  <c r="I229" i="5" s="1"/>
  <c r="G230" i="5"/>
  <c r="I230" i="5" s="1"/>
  <c r="G231" i="5"/>
  <c r="I231" i="5" s="1"/>
  <c r="G232" i="5"/>
  <c r="I232" i="5" s="1"/>
  <c r="G233" i="5"/>
  <c r="G234" i="5"/>
  <c r="G235" i="5"/>
  <c r="I235" i="5" s="1"/>
  <c r="G236" i="5"/>
  <c r="I236" i="5" s="1"/>
  <c r="G237" i="5"/>
  <c r="I237" i="5" s="1"/>
  <c r="G238" i="5"/>
  <c r="I238" i="5" s="1"/>
  <c r="G239" i="5"/>
  <c r="I239" i="5" s="1"/>
  <c r="G240" i="5"/>
  <c r="I240" i="5" s="1"/>
  <c r="G241" i="5"/>
  <c r="G242" i="5"/>
  <c r="G243" i="5"/>
  <c r="I243" i="5" s="1"/>
  <c r="G244" i="5"/>
  <c r="I244" i="5" s="1"/>
  <c r="G245" i="5"/>
  <c r="I245" i="5" s="1"/>
  <c r="G246" i="5"/>
  <c r="I246" i="5" s="1"/>
  <c r="G247" i="5"/>
  <c r="I247" i="5" s="1"/>
  <c r="G248" i="5"/>
  <c r="I248" i="5" s="1"/>
  <c r="G249" i="5"/>
  <c r="G250" i="5"/>
  <c r="G251" i="5"/>
  <c r="I251" i="5" s="1"/>
  <c r="G252" i="5"/>
  <c r="I252" i="5" s="1"/>
  <c r="G253" i="5"/>
  <c r="I253" i="5" s="1"/>
  <c r="G254" i="5"/>
  <c r="I254" i="5" s="1"/>
  <c r="G255" i="5"/>
  <c r="I255" i="5" s="1"/>
  <c r="G256" i="5"/>
  <c r="I256" i="5" s="1"/>
  <c r="G257" i="5"/>
  <c r="G258" i="5"/>
  <c r="G259" i="5"/>
  <c r="I259" i="5" s="1"/>
  <c r="G260" i="5"/>
  <c r="I260" i="5" s="1"/>
  <c r="G261" i="5"/>
  <c r="I261" i="5" s="1"/>
  <c r="G262" i="5"/>
  <c r="I262" i="5" s="1"/>
  <c r="G263" i="5"/>
  <c r="I263" i="5" s="1"/>
  <c r="G264" i="5"/>
  <c r="I264" i="5" s="1"/>
  <c r="G265" i="5"/>
  <c r="G266" i="5"/>
  <c r="G267" i="5"/>
  <c r="I267" i="5" s="1"/>
  <c r="G268" i="5"/>
  <c r="I268" i="5" s="1"/>
  <c r="G269" i="5"/>
  <c r="I269" i="5" s="1"/>
  <c r="G270" i="5"/>
  <c r="I270" i="5" s="1"/>
  <c r="G271" i="5"/>
  <c r="I271" i="5" s="1"/>
  <c r="G272" i="5"/>
  <c r="I272" i="5" s="1"/>
  <c r="G273" i="5"/>
  <c r="G274" i="5"/>
  <c r="G275" i="5"/>
  <c r="I275" i="5" s="1"/>
  <c r="G276" i="5"/>
  <c r="I276" i="5" s="1"/>
  <c r="G277" i="5"/>
  <c r="I277" i="5" s="1"/>
  <c r="G278" i="5"/>
  <c r="I278" i="5" s="1"/>
  <c r="G279" i="5"/>
  <c r="I279" i="5" s="1"/>
  <c r="G280" i="5"/>
  <c r="I280" i="5" s="1"/>
  <c r="G281" i="5"/>
  <c r="G282" i="5"/>
  <c r="G283" i="5"/>
  <c r="I283" i="5" s="1"/>
  <c r="G284" i="5"/>
  <c r="I284" i="5" s="1"/>
  <c r="G285" i="5"/>
  <c r="I285" i="5" s="1"/>
  <c r="G286" i="5"/>
  <c r="I286" i="5" s="1"/>
  <c r="G287" i="5"/>
  <c r="I287" i="5" s="1"/>
  <c r="G288" i="5"/>
  <c r="I288" i="5" s="1"/>
  <c r="G289" i="5"/>
  <c r="G290" i="5"/>
  <c r="G291" i="5"/>
  <c r="I291" i="5" s="1"/>
  <c r="G292" i="5"/>
  <c r="I292" i="5" s="1"/>
  <c r="G293" i="5"/>
  <c r="I293" i="5" s="1"/>
  <c r="G294" i="5"/>
  <c r="I294" i="5" s="1"/>
  <c r="G11" i="5"/>
  <c r="I11" i="5"/>
  <c r="G10" i="5"/>
  <c r="I10" i="5" s="1"/>
  <c r="N13" i="1"/>
  <c r="P13" i="1" s="1"/>
  <c r="N12" i="1"/>
  <c r="P12" i="1"/>
  <c r="N11" i="1"/>
  <c r="P11" i="1" s="1"/>
  <c r="A6" i="5"/>
  <c r="A6" i="6"/>
  <c r="A6" i="4"/>
  <c r="A6" i="3"/>
  <c r="A6" i="2"/>
  <c r="J12" i="3"/>
  <c r="L12" i="3"/>
  <c r="N89" i="2"/>
  <c r="N86" i="2"/>
  <c r="N16" i="2"/>
  <c r="N23" i="2"/>
  <c r="N113" i="2"/>
  <c r="N41" i="2"/>
  <c r="N102" i="2"/>
  <c r="N117" i="2"/>
  <c r="N67" i="2"/>
  <c r="N71" i="2"/>
  <c r="N37" i="2"/>
  <c r="N120" i="2"/>
  <c r="N20" i="2"/>
  <c r="N108" i="2"/>
  <c r="N68" i="2"/>
  <c r="N116" i="2"/>
  <c r="N36" i="2"/>
  <c r="N53" i="2"/>
  <c r="N58" i="2"/>
  <c r="N50" i="2"/>
  <c r="N111" i="2"/>
  <c r="N77" i="2"/>
  <c r="N17" i="2"/>
  <c r="N10" i="2"/>
  <c r="N103" i="2"/>
  <c r="N48" i="2"/>
  <c r="N107" i="2"/>
</calcChain>
</file>

<file path=xl/sharedStrings.xml><?xml version="1.0" encoding="utf-8"?>
<sst xmlns="http://schemas.openxmlformats.org/spreadsheetml/2006/main" count="1629" uniqueCount="882">
  <si>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</si>
  <si>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</si>
  <si>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</si>
  <si>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</si>
  <si>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</si>
  <si>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</si>
  <si>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</si>
  <si>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</si>
  <si>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</si>
  <si>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</si>
  <si>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</si>
  <si>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</si>
  <si>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</si>
  <si>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</si>
  <si>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</si>
  <si>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</si>
  <si>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</si>
  <si>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</si>
  <si>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</si>
  <si>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</si>
  <si>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</si>
  <si>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</si>
  <si>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</si>
  <si>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</si>
  <si>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</si>
  <si>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</si>
  <si>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</si>
  <si>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</si>
  <si>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</si>
  <si>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</si>
  <si>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 xml:space="preserve">  </t>
  </si>
  <si>
    <t>FREDY ANTONIO FIGUEROA GALVEZ</t>
  </si>
  <si>
    <t>DANIEL RICARDO OLIVA RUANO</t>
  </si>
  <si>
    <t>MIRNA IRASEMA SILIEZAR TELLO DE JOM</t>
  </si>
  <si>
    <t>LUIS RODOLFO ESCOBAR DUARTE</t>
  </si>
  <si>
    <t>ANGEL REYNABEL TUYUC XOCOP</t>
  </si>
  <si>
    <t>ERIKA MARIZOL ARGUETA MOLINA</t>
  </si>
  <si>
    <t>ASTRID LISSETTE SALAZAR SALAZAR</t>
  </si>
  <si>
    <t>EDGAR DAGOBERTO ROMERO CARRANZA</t>
  </si>
  <si>
    <t>ELIER ADEMIR BARRERA VALENZUELA</t>
  </si>
  <si>
    <t>NORA LIZET PEÑA AGUILAR</t>
  </si>
  <si>
    <t>PETRONILA BOROR SUBUYUJ</t>
  </si>
  <si>
    <t>MARCELINO CABRERA JUAREZ</t>
  </si>
  <si>
    <t>MONICA JUDITH ORTIZ SAGASTUME</t>
  </si>
  <si>
    <t>ANA ISABEL BOBADILLA BARRIENTOS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</si>
  <si>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</si>
  <si>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</si>
  <si>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</si>
  <si>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</si>
  <si>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</si>
  <si>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</si>
  <si>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</si>
  <si>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</si>
  <si>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</si>
  <si>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</si>
  <si>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</si>
  <si>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</si>
  <si>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DORA LILIANA RODRIGUEZ ALBUREZ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</si>
  <si>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</si>
  <si>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</si>
  <si>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</si>
  <si>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</si>
  <si>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</si>
  <si>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</si>
  <si>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</si>
  <si>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</si>
  <si>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</si>
  <si>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</si>
  <si>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</si>
  <si>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</si>
  <si>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</si>
  <si>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</si>
  <si>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</si>
  <si>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CARLOS LEONEL AGUILAR SANTA CRUZ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</si>
  <si>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</si>
  <si>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</si>
  <si>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</si>
  <si>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</si>
  <si>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</si>
  <si>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SAYRA VIVIANA JACINTO PORTILLO DE TOCAY</t>
  </si>
  <si>
    <t>ARACELLY DEL SOCORRO QUIROZ MEDINA</t>
  </si>
  <si>
    <t>MARCO ANTONIO DIAZ MENDEZ</t>
  </si>
  <si>
    <t>ALEJANDRO PORFIRIO PEREZ MARTINEZ</t>
  </si>
  <si>
    <t>MARIO ARTURO RUANO CALLEJAS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</si>
  <si>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</si>
  <si>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</si>
  <si>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</si>
  <si>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</si>
  <si>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</si>
  <si>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LUIS VITELIO RODRIGUEZ AROCHE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</si>
  <si>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</si>
  <si>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</si>
  <si>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</si>
  <si>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</si>
  <si>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</si>
  <si>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</si>
  <si>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MIRIAM JUDITH SOSA SUAZO</t>
  </si>
  <si>
    <t>MENSAJERO II</t>
  </si>
  <si>
    <t>LUIS GUSTAVO ROSALES MORAN</t>
  </si>
  <si>
    <t>YOSELIN KARINA GASPAR TZALAM</t>
  </si>
  <si>
    <t>MONICA AMABILIA MENDIZABAL ACEVEDO</t>
  </si>
  <si>
    <t>WALTER AROLDO ALECIO SOSA</t>
  </si>
  <si>
    <t xml:space="preserve">CONSERJE </t>
  </si>
  <si>
    <t xml:space="preserve">PINTOR I </t>
  </si>
  <si>
    <t xml:space="preserve">MENSAJERO II </t>
  </si>
  <si>
    <t>HELEN ARELI ASENCIO FLORES</t>
  </si>
  <si>
    <t>REBECA BALBINA ESCOBAR CASTILLO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</si>
  <si>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</si>
  <si>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</si>
  <si>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</si>
  <si>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</si>
  <si>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</si>
  <si>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</si>
  <si>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 xml:space="preserve">FRANCISCA MARISOL VALENZUELA MANSILLA DE MADRID </t>
  </si>
  <si>
    <t>MILDRED ENEYDA CANEL OSORIO</t>
  </si>
  <si>
    <t>RAFAELA CANEL CULAJAY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</si>
  <si>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</si>
  <si>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</si>
  <si>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</si>
  <si>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</si>
  <si>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</si>
  <si>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</si>
  <si>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</si>
  <si>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CARLOS LEONEL CAMPOSECO CARRERA</t>
  </si>
  <si>
    <t>PIETRO ESTUARDO ZEA LOBOS</t>
  </si>
  <si>
    <t>PABLO ROBERTO ABRIL NORIEGA</t>
  </si>
  <si>
    <t>DORA MIRTALA DONADO MENDOZA DE MANCIA</t>
  </si>
  <si>
    <t>MARCO VINICIO RIVERA CANEK</t>
  </si>
  <si>
    <t xml:space="preserve">BLANCA ROSA AMADO FERGUSSON </t>
  </si>
  <si>
    <t>RICHARD ANTHONY MURALLES DIAZ</t>
  </si>
  <si>
    <t xml:space="preserve">KAREN LYSBETH REYES SANDOVAL </t>
  </si>
  <si>
    <t>OLIVIA ESPAÑA GALLARDO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</si>
  <si>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</si>
  <si>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</si>
  <si>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</si>
  <si>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</si>
  <si>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</si>
  <si>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</si>
  <si>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AURELIA CHOCOJ POP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</si>
  <si>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</si>
  <si>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</si>
  <si>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</si>
  <si>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</si>
  <si>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</si>
  <si>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</si>
  <si>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</si>
  <si>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</si>
  <si>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FARAON MALDONADO ESTRADA</t>
  </si>
  <si>
    <t>WENDY IVON QUIÑONEZ MACHORRO</t>
  </si>
  <si>
    <t xml:space="preserve">BRAYAN EXEQUIEL PELLECER ARRIAZA </t>
  </si>
  <si>
    <t xml:space="preserve">BYRON ESTUARDO COLINDRES SANTOS </t>
  </si>
  <si>
    <t>CESAR AUGUSTO CASTILLO MOLINA</t>
  </si>
  <si>
    <t xml:space="preserve">CLAUDIA ABIGAIL VILLALTA ROSALES </t>
  </si>
  <si>
    <t xml:space="preserve">CLAUDIA AZUCENA MELGAR CABRERA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</si>
  <si>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</si>
  <si>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</si>
  <si>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</si>
  <si>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</si>
  <si>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</si>
  <si>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</si>
  <si>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</si>
  <si>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</si>
  <si>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</si>
  <si>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 xml:space="preserve">KEVIN ALEJANDRO HERRERA ZAVALA </t>
  </si>
  <si>
    <t>KEVIN ARMAND ROJAS SANTA CRUZ</t>
  </si>
  <si>
    <t xml:space="preserve">KIMBERLIM YUNIXA ARCHILA DEL CID </t>
  </si>
  <si>
    <t xml:space="preserve">KIMBERLY PAOLA DE LA CRUZ ALBIZURES </t>
  </si>
  <si>
    <t>MAIDRAN YANETTE MARROQUIN CALANCHE DE BERGANZA</t>
  </si>
  <si>
    <t xml:space="preserve">MARIA VIRGINIA VELASQUEZ PALALA </t>
  </si>
  <si>
    <t xml:space="preserve">MAURICIO ALEXANDER BOLAÑOS COJ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</si>
  <si>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</si>
  <si>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</si>
  <si>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</si>
  <si>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</si>
  <si>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</si>
  <si>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</si>
  <si>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</si>
  <si>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</si>
  <si>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</si>
  <si>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</si>
  <si>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</si>
  <si>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</si>
  <si>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ASESOR PROFESIONAL ESPECIALIZADO II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</si>
  <si>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</si>
  <si>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</si>
  <si>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</si>
  <si>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</si>
  <si>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</si>
  <si>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LESBIA IRENE GORDILLO RIOS</t>
  </si>
  <si>
    <t>VICTOR MANUEL CONTRERAS TURCIOS</t>
  </si>
  <si>
    <t>ALLAN ESTUARDO GALVEZ PACAY</t>
  </si>
  <si>
    <t>JOSEFA ESTELA LUIS ISMALEJ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</si>
  <si>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</si>
  <si>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</si>
  <si>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</si>
  <si>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</si>
  <si>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</si>
  <si>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</si>
  <si>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JOSUE MARIO ROLANDO GALVEZ ALVAREZ</t>
  </si>
  <si>
    <t>WENDY ANDREA CACACHO CASTELLANOS</t>
  </si>
  <si>
    <t>ERICK GILBERTO GRAMAJO MORALES</t>
  </si>
  <si>
    <t>MILTON ANTONIO RIVERA AJ</t>
  </si>
  <si>
    <t>JANICE YADIRA DE MATA MINAS</t>
  </si>
  <si>
    <t>MELISSA IZABEL SANDOVAL DEL CID</t>
  </si>
  <si>
    <t>EVELYN PATRICIA GIRON MAYEN DE DEL VALLE</t>
  </si>
  <si>
    <t>FRANCISCA MARINA CORNEJO LANZA DE FINER</t>
  </si>
  <si>
    <t>IRMA CLARISA VALENZUELA NAVICHOQUE</t>
  </si>
  <si>
    <t>YANSI YAMILETH ALMIREZ LEMUS</t>
  </si>
  <si>
    <t xml:space="preserve">ANA GABRIEL PECORELLI AGUIRRE </t>
  </si>
  <si>
    <t>ASTRID ELENA REYES ZUÑIGA</t>
  </si>
  <si>
    <t>DANY OBED ROSALES TURCIOS</t>
  </si>
  <si>
    <t>BÁRBARA JORDÁN FLORES-CALDERON</t>
  </si>
  <si>
    <t>BRENDA ELIZABETH MOLINA LEONARDO</t>
  </si>
  <si>
    <t xml:space="preserve">LESLIE ARLENE ARCE ORDÓÑEZ </t>
  </si>
  <si>
    <t>VICTOR ENRIQUE ALVAREZ OVIEDO</t>
  </si>
  <si>
    <t>DIRECTOR TÉCNICO I</t>
  </si>
  <si>
    <t>PEÓN VIGILANTE V</t>
  </si>
  <si>
    <t>GEINNY MISHEL LÓPEZ VELÁSQUEZ</t>
  </si>
  <si>
    <t>FLOR DE MARÍA MARROQUÍN MORATAYA</t>
  </si>
  <si>
    <t>DINA ROSARIO CASTRO FIGUEROA</t>
  </si>
  <si>
    <t xml:space="preserve">ALVARO RENÉ GRAJEDA RAMOS 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</si>
  <si>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</si>
  <si>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</si>
  <si>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</si>
  <si>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</si>
  <si>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</si>
  <si>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</si>
  <si>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 xml:space="preserve">LINA MARÍA MURALLES ORELLANA 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</si>
  <si>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</si>
  <si>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</si>
  <si>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</si>
  <si>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</si>
  <si>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</si>
  <si>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</si>
  <si>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</si>
  <si>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EVERSON ALEXANDER PONCIANO COLINDRES</t>
  </si>
  <si>
    <t>ANA ISABEL BARQUÍN SAMAYOA</t>
  </si>
  <si>
    <t>ERICKA LETICIA REYNA HERRERA DE MAYÉN</t>
  </si>
  <si>
    <t>WILLIAM JOSUÉ HAS SOLÍS</t>
  </si>
  <si>
    <t xml:space="preserve">JUAN CARLOS LÓPEZ GARCÍA </t>
  </si>
  <si>
    <t>TRILLY BASILIA ANTONIETA DE LEÓN PALACIOS</t>
  </si>
  <si>
    <t>ALEX JOSÉ MARÍA VELIZ TUJAB</t>
  </si>
  <si>
    <t>JOSÉ MIGUEL ALCAZAR RIOS</t>
  </si>
  <si>
    <t>ANGÉLICA MARÍA AGUILAR (ÚNICO APELLIDO)</t>
  </si>
  <si>
    <t>ELVIRA DEL CARMEN LÓPEZ SAGASTUME</t>
  </si>
  <si>
    <t>JESSICA XIOMARA CARÍAS POLANCO</t>
  </si>
  <si>
    <t>GEBEL ALEXIS ARGUETA CORTÉZ</t>
  </si>
  <si>
    <t>DIANA LUCIA CHAMALÉ BLANCO</t>
  </si>
  <si>
    <t>ELODY MAYBELLÍ LIGORRÍA RAMÍREZ</t>
  </si>
  <si>
    <t xml:space="preserve">CARLOS MANUEL LÓPEZ AYALA 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</si>
  <si>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</si>
  <si>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</si>
  <si>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</si>
  <si>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</si>
  <si>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</si>
  <si>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LUZ MARIAN IZQUIERDO FIGUEROA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</si>
  <si>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</si>
  <si>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</si>
  <si>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</si>
  <si>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</si>
  <si>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</si>
  <si>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</si>
  <si>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</si>
  <si>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</si>
  <si>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</si>
  <si>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</si>
  <si>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</si>
  <si>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</si>
  <si>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</si>
  <si>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AUDA EDELI COYOY CHICAS</t>
  </si>
  <si>
    <t>GLORIA ELIZABETH RIVERA MENÉNDEZ</t>
  </si>
  <si>
    <t>EDGAR ROLANDO ORTÍZ ARGUETA</t>
  </si>
  <si>
    <t>JOSÉ ALFREDO PANIAGUA LÓPEZ</t>
  </si>
  <si>
    <t>RONY ENRIQUE ORTIZ DE LEÓN</t>
  </si>
  <si>
    <t xml:space="preserve">ZAMIRA NOHEMÍ VELÁSQUEZ PÉREZ </t>
  </si>
  <si>
    <t>JULIO CÉSAR PAZ ORTIZ</t>
  </si>
  <si>
    <t>LAURO ARNULFO  MONZÓN ALVARADO</t>
  </si>
  <si>
    <t xml:space="preserve">SONY VANESSA AYALA GARCÍA </t>
  </si>
  <si>
    <t>JOSÉ LUIS ARNOLDO OVALLE MARTÍNEZ</t>
  </si>
  <si>
    <t>SERGIO FRANCISCO CASTILLO OVALLE</t>
  </si>
  <si>
    <t xml:space="preserve">JOSÉ CARLOS MIGUEL TURCIOS ORTIZ </t>
  </si>
  <si>
    <t>LUCY ADRIANA RECINOS NAJARRO</t>
  </si>
  <si>
    <t>JOSÉ FRANCISCO MÉRIDA VÁSQUEZ</t>
  </si>
  <si>
    <t>JESSICA MARLENNY DÁVILA PAZ</t>
  </si>
  <si>
    <t>KATHERINE MABEL COLINDRES LIMA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</si>
  <si>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</si>
  <si>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</si>
  <si>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</si>
  <si>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</si>
  <si>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</si>
  <si>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</si>
  <si>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</si>
  <si>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</si>
  <si>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</si>
  <si>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</si>
  <si>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</si>
  <si>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</si>
  <si>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</si>
  <si>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</si>
  <si>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</si>
  <si>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</si>
  <si>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</si>
  <si>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</si>
  <si>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</si>
  <si>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</si>
  <si>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</si>
  <si>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</si>
  <si>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</si>
  <si>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</si>
  <si>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</si>
  <si>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KATHERINE ISELA ORANTES BERDÚO</t>
  </si>
  <si>
    <t>KAREN LISSETTE TÁNCHEZ ANLEU</t>
  </si>
  <si>
    <t>DIETERICH JOSEPH SARG OVALLE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</si>
  <si>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</si>
  <si>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</si>
  <si>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</si>
  <si>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</si>
  <si>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</si>
  <si>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</si>
  <si>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</si>
  <si>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</si>
  <si>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</si>
  <si>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</si>
  <si>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</si>
  <si>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</si>
  <si>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</si>
  <si>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</si>
  <si>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</si>
  <si>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ELIESER ALEXANDER CANAHUI ROBINSÓN</t>
  </si>
  <si>
    <t>SELVYN BAVINTON  SOLARES ESPINOZA</t>
  </si>
  <si>
    <t>CRISTIAN ALBERTO  URRUTIA ALVAREZ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</si>
  <si>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</si>
  <si>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</si>
  <si>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</si>
  <si>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</si>
  <si>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</si>
  <si>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</si>
  <si>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</si>
  <si>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</si>
  <si>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</si>
  <si>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</si>
  <si>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</si>
  <si>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</si>
  <si>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</si>
  <si>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</si>
  <si>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</si>
  <si>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</si>
  <si>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</si>
  <si>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</si>
  <si>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JOSÉ ALBERTO JIMÉNEZ (ÚNICO APELLIDO)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</si>
  <si>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</si>
  <si>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</si>
  <si>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</si>
  <si>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</si>
  <si>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</si>
  <si>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</si>
  <si>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>OTTO GERARDO KROELL MÉRIDA</t>
  </si>
  <si>
    <t>PATRICIA EUNICE SANTIAGO DE LEÓN</t>
  </si>
  <si>
    <t xml:space="preserve">DANIEL AUGUSTO VILLEDA MARTÍNEZ </t>
  </si>
  <si>
    <t>EDGAR JOSÉ BARBERENA MENCOS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</si>
  <si>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</si>
  <si>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</si>
  <si>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</si>
  <si>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</si>
  <si>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</si>
  <si>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</si>
  <si>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LOURDES ARELY ARANA ALVAREZ</t>
  </si>
  <si>
    <t>NELSSON ROLANDO MANCILLA MERIDA</t>
  </si>
  <si>
    <t>MYNOR ARADIO CORDÓN ORELLANA</t>
  </si>
  <si>
    <t>JOSÉ ANTONIO FUENTES LÓPEZ</t>
  </si>
  <si>
    <t>NANCY MARIBEL SOSA JAUREGUI DE MENDOZA</t>
  </si>
  <si>
    <t>RENÉ AMANDO MURILLO (ÚNICO APELLIDO)</t>
  </si>
  <si>
    <t>MARÍA ISABEL RANGEL REYES DE ORTEGA</t>
  </si>
  <si>
    <t>IBETH ABIGAÍL ILLESCAS GIL</t>
  </si>
  <si>
    <t>ANA CRISTINA  CHACÓN VARGAS</t>
  </si>
  <si>
    <t>MARTA PAMELA ESTACUY SOSA</t>
  </si>
  <si>
    <t>DAMAN NATHANAEL LEBOLD YOXÓN</t>
  </si>
  <si>
    <t>ANA MARÍA BOY DEL PINAL</t>
  </si>
  <si>
    <t>CARLOS ANIBAL RAMÍREZ CABRERA</t>
  </si>
  <si>
    <t xml:space="preserve">DIEGO JOSÉ TOBAR MENDOZA </t>
  </si>
  <si>
    <t>AUGUSTO ROSALES DE LA CRUZ</t>
  </si>
  <si>
    <t>SILAS ADALINI AYALA VÁRGAS</t>
  </si>
  <si>
    <t>GLADYS LISSETH CÁMBARA BARRERA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</si>
  <si>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</si>
  <si>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</si>
  <si>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</si>
  <si>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</si>
  <si>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</si>
  <si>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KEVIN ANTHONY REJOPACHÍ PIVARAL</t>
  </si>
  <si>
    <t>CHRISTIAN ANDRÉ SEMPE CASTILLO</t>
  </si>
  <si>
    <t>EDNA ESTHEFANI PÉREZ ESTRADA</t>
  </si>
  <si>
    <t>MELANIE MELISSA MELIÁ GRIFFITH</t>
  </si>
  <si>
    <t>JOSÉ DANILO CAMPOS OLIVA</t>
  </si>
  <si>
    <t>JOSÉ SAMUEL COCO DÍAZ</t>
  </si>
  <si>
    <t>RUTH BETSABÉ TUCUBAL TUN DE RAMÓN</t>
  </si>
  <si>
    <t>GRISELDA ARGENTINA MORALES QUIÑÓNEZ DE CABALLEROS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</si>
  <si>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</si>
  <si>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</si>
  <si>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</si>
  <si>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</si>
  <si>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</si>
  <si>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</si>
  <si>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YESENIA MARÍA GONZÁLEZ CURLEY</t>
  </si>
  <si>
    <t>JULIO ENRIQUE MORALES (ÚNICO APELLIDO)</t>
  </si>
  <si>
    <t>MARÍA ELIZABETH CHÁVEZ MÉNDEZ</t>
  </si>
  <si>
    <t>JOSSELINE FABIOLA BARRIOS PÉREZ</t>
  </si>
  <si>
    <t>JOSÉ ALEJANDRO PALOMO LÓPEZ</t>
  </si>
  <si>
    <t>KARLA MARIELA PACHECO GONZÁLEZ</t>
  </si>
  <si>
    <t>EVELYN MARGIT LÓPEZ SICAL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</si>
  <si>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</si>
  <si>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</si>
  <si>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</si>
  <si>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</si>
  <si>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</si>
  <si>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</si>
  <si>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</si>
  <si>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STEVEN ANTONIO ECHEVERRÍA LEMUS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</si>
  <si>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</si>
  <si>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</si>
  <si>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</si>
  <si>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</si>
  <si>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</si>
  <si>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</si>
  <si>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MIRNA LILIANA MARROQUÍN TRIGUEROS</t>
  </si>
  <si>
    <t>GUSTAVO RENÉ CALDERÓN</t>
  </si>
  <si>
    <t>LEONEL FRANCISCO DE LA CRÚZ TORRES</t>
  </si>
  <si>
    <t>IZABEL CAROLINA ASCHEMBREMER PÉREZ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</si>
  <si>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</si>
  <si>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</si>
  <si>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</si>
  <si>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</si>
  <si>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</si>
  <si>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</si>
  <si>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</si>
  <si>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</si>
  <si>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</si>
  <si>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</si>
  <si>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</si>
  <si>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DEYSI IRACEMA BOCANEGRA BOCANEGRA DE VÁSQUEZ</t>
  </si>
  <si>
    <t>MANUEL DE JESÚS MALÍN BARRUTIA</t>
  </si>
  <si>
    <t>VICTORIANO OSORIO XITAMUL</t>
  </si>
  <si>
    <t>SINDY CAROLINA CORTEZ ROJAS DE AVÍLA</t>
  </si>
  <si>
    <t>MARINA ROSARIO LÁYNEZ TZUNÚM</t>
  </si>
  <si>
    <t>KARLA ESTEBANA SURET HERNÁNDEZ DE CARDONA</t>
  </si>
  <si>
    <t>VÍCTOR MANUEL PICÓN GARCÍA</t>
  </si>
  <si>
    <t>ROSA AMPARO DEL BUSTO FERNÁNDEZ DE MORALES</t>
  </si>
  <si>
    <t>HENRY EDUARDO MANCHAMÉ CRUZ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</si>
  <si>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</si>
  <si>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</si>
  <si>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</si>
  <si>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</si>
  <si>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</si>
  <si>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</si>
  <si>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RECURSOS HUMANOS</t>
  </si>
  <si>
    <t>AUXILIAR DE COMUNICACIÓN SOCIAL</t>
  </si>
  <si>
    <t>SECRETARIA</t>
  </si>
  <si>
    <t>AUXILIAR</t>
  </si>
  <si>
    <t>ENCARGADO DE ESTUDIOS DE MEDIO AMBIENTE</t>
  </si>
  <si>
    <t>EVALUADOR DE TERRENOS</t>
  </si>
  <si>
    <t>DIBUJANTE</t>
  </si>
  <si>
    <t xml:space="preserve">ENCARGADA DE VIATICOS </t>
  </si>
  <si>
    <t>JEFE DE INVENTARIOS</t>
  </si>
  <si>
    <t>ASISTENTE DE PRESUPUESTO FINANCIERO</t>
  </si>
  <si>
    <t>JEFE DEPARTAMENTO ADMINISTRATIVO</t>
  </si>
  <si>
    <t>TECNICO DE ALMACEN</t>
  </si>
  <si>
    <t>PILOTO</t>
  </si>
  <si>
    <t>MENSAJERO</t>
  </si>
  <si>
    <t>SUPERVISOR DE MANTENIMIENTO</t>
  </si>
  <si>
    <t xml:space="preserve">ASISTENTE 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</si>
  <si>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</si>
  <si>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</si>
  <si>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</si>
  <si>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</si>
  <si>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</si>
  <si>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</si>
  <si>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</si>
  <si>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</si>
  <si>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</si>
  <si>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</si>
  <si>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ADRIANA ESMERALDA CALDERÓN LÓPEZ 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</si>
  <si>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</si>
  <si>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</si>
  <si>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</si>
  <si>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</si>
  <si>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</si>
  <si>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</si>
  <si>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</si>
  <si>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MARCO ANTONIO TEJAXÚN SOLLOY</t>
  </si>
  <si>
    <t>MARLON (ÚNICO NOMBRE) RECINOS SANABRIA</t>
  </si>
  <si>
    <t>ANGEL AGUSTÍN CANAHUÍ CÁN</t>
  </si>
  <si>
    <t>LUCAS (ÚNICO NOMBRE) ESTEBAN FRANCISCO</t>
  </si>
  <si>
    <t>PEDRO GASPAR ALVARADO CASIÁ</t>
  </si>
  <si>
    <t xml:space="preserve">ARMANDO FLORENTÍN CHUQUIEJ GONZALEZ </t>
  </si>
  <si>
    <t xml:space="preserve">WALDEMAR (ÚNICO NOMBRE) PINEDA MEJÍA  </t>
  </si>
  <si>
    <t>GLORIA (ÚNICO NOMBRE) VALENZUELA QUIÑÓNEZ</t>
  </si>
  <si>
    <t>GLORIA MARIBEL POLANCO ESCOBAR DE ELÍAS</t>
  </si>
  <si>
    <t xml:space="preserve">GABRIELA BEATRIS MELÉNDEZ FLORES </t>
  </si>
  <si>
    <t>VICTOR HUGO CABRERA PÉREZ</t>
  </si>
  <si>
    <t xml:space="preserve">LOURDES ESMERALDA ARANA ORTÍZ 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</si>
  <si>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</si>
  <si>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</si>
  <si>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</si>
  <si>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</si>
  <si>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</si>
  <si>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</si>
  <si>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</si>
  <si>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</si>
  <si>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</si>
  <si>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IRENE LISSETTE GÁLVEZ LEÓN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</si>
  <si>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</si>
  <si>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</si>
  <si>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</si>
  <si>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</si>
  <si>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</si>
  <si>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</si>
  <si>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</si>
  <si>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</si>
  <si>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</si>
  <si>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</si>
  <si>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</si>
  <si>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</si>
  <si>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</si>
  <si>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</si>
  <si>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</si>
  <si>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</si>
  <si>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</si>
  <si>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</si>
  <si>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</si>
  <si>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</si>
  <si>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</si>
  <si>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</si>
  <si>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</si>
  <si>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</si>
  <si>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</si>
  <si>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</si>
  <si>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</si>
  <si>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</si>
  <si>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</si>
  <si>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 xml:space="preserve">MACEDONIO (ÚNICO NOMBRE) GÁMEZ MARROQUÍN </t>
  </si>
  <si>
    <t>MANUEL CASASOLA (ÚNICO NOMBRE Y APELLIDO)</t>
  </si>
  <si>
    <t>LUIS ALBERTO FLORIÁN (ÚNICO APELLIDO)</t>
  </si>
  <si>
    <t xml:space="preserve">AMY FABIOLA GIRÓN VELÁSQUEZ 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</si>
  <si>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</si>
  <si>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</si>
  <si>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</si>
  <si>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</si>
  <si>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</si>
  <si>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</si>
  <si>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</si>
  <si>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</si>
  <si>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</si>
  <si>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</si>
  <si>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</si>
  <si>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</si>
  <si>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</si>
  <si>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</si>
  <si>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</si>
  <si>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</si>
  <si>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</si>
  <si>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</si>
  <si>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FERNANDO (ÚNICO NOMBRE) DE LA ROSA AVILA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</si>
  <si>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</si>
  <si>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</si>
  <si>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</si>
  <si>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</si>
  <si>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</si>
  <si>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</si>
  <si>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JOSÉ ARAGÓN CABRERA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</si>
  <si>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</si>
  <si>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</si>
  <si>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</si>
  <si>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</si>
  <si>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</si>
  <si>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</si>
  <si>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</si>
  <si>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</si>
  <si>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</si>
  <si>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</si>
  <si>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</si>
  <si>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</si>
  <si>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</si>
  <si>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</si>
  <si>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</si>
  <si>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</si>
  <si>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</si>
  <si>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</si>
  <si>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</si>
  <si>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</si>
  <si>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ANGELA ADELAIDA ORTÍZ GALICIA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</si>
  <si>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</si>
  <si>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</si>
  <si>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</si>
  <si>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</si>
  <si>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</si>
  <si>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</si>
  <si>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</si>
  <si>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</si>
  <si>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</si>
  <si>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</si>
  <si>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</si>
  <si>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GLENDY ELIZABETH LÓPEZ JIMÉNEZ </t>
  </si>
  <si>
    <t xml:space="preserve">MARIO ROBERTO RODRÍGUEZ VICENTE </t>
  </si>
  <si>
    <t xml:space="preserve">EMILIO RAFAEL CARBALLO GÓMEZ </t>
  </si>
  <si>
    <t xml:space="preserve">CARLOS HUMBERTO GÓMEZ JUÁREZ </t>
  </si>
  <si>
    <t>MARIO ADOLFO LÓPEZ SÁNCHEZ</t>
  </si>
  <si>
    <t>DAISY ARELY MENDOZA (ÚNICO APELLIDO)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</si>
  <si>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</si>
  <si>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</si>
  <si>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</si>
  <si>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</si>
  <si>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</si>
  <si>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</si>
  <si>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</si>
  <si>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</si>
  <si>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>AMINTA ESPERANZA PÉREZ SAPÓN DE PAIZ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</si>
  <si>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</si>
  <si>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</si>
  <si>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</si>
  <si>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</si>
  <si>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</si>
  <si>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</si>
  <si>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HELEN VERÓNICA GALDÁMEZ SOSA</t>
  </si>
  <si>
    <t>NORMAN CAÍN HERNÁNDEZ PEÑA</t>
  </si>
  <si>
    <t>MARÍA DEL ROSARIO ANDRINO BLANCO DE MUÑOZ</t>
  </si>
  <si>
    <t>JOSÉ MARÍA TALÉ LUX</t>
  </si>
  <si>
    <t>IRMA CATALINA MIRANDA GÓMEZ</t>
  </si>
  <si>
    <t>NÁTALI  YOLANDA  ISABEL MÉNDEZ ALMENDARES</t>
  </si>
  <si>
    <t>EMILY PAOLA CALDERÓN AGUILAR</t>
  </si>
  <si>
    <t>DORA PATRICIA MORENO LÓPEZ</t>
  </si>
  <si>
    <t>HECTOR FROILAN PEREZ (ÚNICO APELLIDO)</t>
  </si>
  <si>
    <t>GLADYS ETELVINA GÓMEZ SOTO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</si>
  <si>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</si>
  <si>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</si>
  <si>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</si>
  <si>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</si>
  <si>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</si>
  <si>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ZUINY MARINA LÓPEZ RODRÍGUEZ </t>
  </si>
  <si>
    <t xml:space="preserve">MARÍA DE LOS ANGELES QUIÑONEZ GIRON </t>
  </si>
  <si>
    <t xml:space="preserve">ESVIN RENÉ MOLINA VILLAGRÁN </t>
  </si>
  <si>
    <t>ESTEBAN (ÚNICO NOMBRE) LÓPEZ RAMÍREZ</t>
  </si>
  <si>
    <t xml:space="preserve">PABLO DANIEL CHICOJ CITALÁN </t>
  </si>
  <si>
    <t>VIRGINIA ISABEL SOLIS LÓPEZ</t>
  </si>
  <si>
    <t>PABLO RAÚL CAAL (ÚNICO APELLIDO)</t>
  </si>
  <si>
    <t>OSVALDO ADOLFO DUBÓN (ÚNICO APELLIDO)</t>
  </si>
  <si>
    <t xml:space="preserve">LUCY GABRIELA ORDOÑEZ LÓPEZ </t>
  </si>
  <si>
    <t>MARÍA FERNANDA CASTILLO GONZÁLEZ</t>
  </si>
  <si>
    <t>FREDY ESTUARDO CAAL (ÚNICO APELLIDO)</t>
  </si>
  <si>
    <t>ENORINDA (ÚNICO NOMBRE) MARROQUIN VALENZUELA</t>
  </si>
  <si>
    <t>ANGELA ELIZABETH MORALES CRÚZ</t>
  </si>
  <si>
    <t xml:space="preserve">LUIS HUMBERTO RODRÍGUEZ BRIONES </t>
  </si>
  <si>
    <t>ANA CRISTINA GARCÍA ( ÚNICO APELLIDO )</t>
  </si>
  <si>
    <t xml:space="preserve">KEVIN OMAR PAZ LÓPEZ </t>
  </si>
  <si>
    <t>BELDING JOSÉ ROBERTO HERNÁNDEZ (ÚNICO APELLIDO)</t>
  </si>
  <si>
    <t>AMADA ELISHEVA CHAVARRÍA HERRERA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</si>
  <si>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</si>
  <si>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</si>
  <si>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</si>
  <si>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</si>
  <si>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</si>
  <si>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</si>
  <si>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ROSA ANGELÍCA TIÑO LEMUS DE GÓMEZ</t>
  </si>
  <si>
    <t>MÓNICA TERESA LOPEZ FLORES</t>
  </si>
  <si>
    <t>AUXILIAR MISCELANEO</t>
  </si>
  <si>
    <t xml:space="preserve">CONDUCCION DE VEHICULOS </t>
  </si>
  <si>
    <t>ELECTRICISTA I</t>
  </si>
  <si>
    <t>ANNY CHANG LOU</t>
  </si>
  <si>
    <t>JEFE CAMPOS DE ROOSVELT</t>
  </si>
  <si>
    <t>DELEGADO DE ASUNTO JURÍDICOS INTERINO a. i.</t>
  </si>
  <si>
    <t>DELEGADO DE INFORMÁTICA</t>
  </si>
  <si>
    <t>JEFE DE DEPARTAMENTO</t>
  </si>
  <si>
    <t>JEFE DE ALMÁCEN</t>
  </si>
  <si>
    <t>JEFE DE PRESUPUESTO</t>
  </si>
  <si>
    <t>JEFE DE TESORERÍA</t>
  </si>
  <si>
    <t>IGSS</t>
  </si>
  <si>
    <t>FIANZA</t>
  </si>
  <si>
    <t>MONTEPIO</t>
  </si>
  <si>
    <t>ISR</t>
  </si>
  <si>
    <t>MARTÍN ÁVILA PINZÓN</t>
  </si>
  <si>
    <t>HÉCTOR ANTONIO PAR CUTZ</t>
  </si>
  <si>
    <t>MARIO ESTUARDO SANTOS DISLY</t>
  </si>
  <si>
    <t>DIRECTOR GENERAL</t>
  </si>
  <si>
    <t>Representaciòn</t>
  </si>
  <si>
    <t>JUAN PABLO AGUILAR MENDEZ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</si>
  <si>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</si>
  <si>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</si>
  <si>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</si>
  <si>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</si>
  <si>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>KAREN GABRIELA FALLA SARAZUA</t>
  </si>
  <si>
    <t xml:space="preserve">JAIRO LEONEL RAMÍREZ GÓMEZ </t>
  </si>
  <si>
    <t>LESLY MAGALY SOTO GARCÍA</t>
  </si>
  <si>
    <t>DANIELA ALEJANDRA MELGAR MELGAR</t>
  </si>
  <si>
    <t>JULIO ALBERTO PERNY GARCÍA</t>
  </si>
  <si>
    <t>JUDITH MARÍA DE LOS ANGELES ALVARADO SOZA</t>
  </si>
  <si>
    <t xml:space="preserve">CINTYA MARIANA GRAMAJO FUENTES </t>
  </si>
  <si>
    <t>YENNISEY YAMMILETH ESQUIVEL GUILLÉN</t>
  </si>
  <si>
    <t xml:space="preserve">KAREN YEMINA GONZÁLEZ MORALES </t>
  </si>
  <si>
    <t>BRENDA LIZETH GARCÍA MARROQUIN DE ICÚ</t>
  </si>
  <si>
    <t>DINORAH HAYDEÉ HERRERA DEL VALLE</t>
  </si>
  <si>
    <t xml:space="preserve">HENRY EMANUEL AGUIRRE CASTILLO </t>
  </si>
  <si>
    <t xml:space="preserve">DAVID BONILLA WALLACE </t>
  </si>
  <si>
    <t xml:space="preserve">GLADIS MARIZOL RODRIGUEZ DÍAS </t>
  </si>
  <si>
    <t>ANDREA ALEJANDRA GARCÍA RODRIGUEZ</t>
  </si>
  <si>
    <t>AURA LETICIA MURALLES CÁRCAMO</t>
  </si>
  <si>
    <t>BYRON EFRAIN LÓPEZ SAQUEC</t>
  </si>
  <si>
    <t>LEONEL ALEJANDRO PÉREZ VÁSQUEZ</t>
  </si>
  <si>
    <t>LUIS ALBERTO PÉREZ PÉREZ</t>
  </si>
  <si>
    <t>LUISA FERNANDA ARRIAGA CATAVÍ</t>
  </si>
  <si>
    <t>AUXILIAR MISCELÁNEO</t>
  </si>
  <si>
    <t>ACUERDO MINISTERIAL  1105-2016 AJUSTE S. M.</t>
  </si>
  <si>
    <t>DELEGADA DE COMUNICACIÓN Y DIFUSIÓN CULTURAL</t>
  </si>
  <si>
    <t>JEFE DE CENTROS DEPORTIVOS</t>
  </si>
  <si>
    <t xml:space="preserve">KARLA ALEXANDRA PACHECO GARCÍA </t>
  </si>
  <si>
    <t>ROSA JUVENTUNA MORALES ARAGÓN</t>
  </si>
  <si>
    <t>MANUEL DE JESÚS FARFÁN VÁSQUEZ</t>
  </si>
  <si>
    <t>MARÍA FERNANDA QUIÑONEZ SANCHEZ</t>
  </si>
  <si>
    <t>CARMEN NOEMÍ JUÁREZ HUERTAS</t>
  </si>
  <si>
    <t>NOMBRE Y APELLIDO</t>
  </si>
  <si>
    <t>KEVIN ALEXANDER BOROR GARCÍA</t>
  </si>
  <si>
    <t>ALEJANDRA MARIA BOSCH AGUILAR</t>
  </si>
  <si>
    <t>AUXILIAR MISCELANEO (SECRETARIA)</t>
  </si>
  <si>
    <t>CONSERJE (SECRETARIA)</t>
  </si>
  <si>
    <t>TALLERISTA (SECRETARIA)</t>
  </si>
  <si>
    <t>BARBARA IVETTE GARCÍA NUÑEZ DE ZUÑIGA</t>
  </si>
  <si>
    <t>IRIS CAROLINA COJ SANIC DE BOLAÑOS</t>
  </si>
  <si>
    <t>PROCURADOR JURIDICO (SECRETARIA)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</si>
  <si>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</si>
  <si>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</si>
  <si>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</si>
  <si>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</si>
  <si>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</si>
  <si>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JEFE DEPARTAMENTO FINANCIERO</t>
  </si>
  <si>
    <t>ASISTENTE FINANCIERA</t>
  </si>
  <si>
    <t>JEFE DE TESORERÍA a. i.</t>
  </si>
  <si>
    <t>JEFE DE PLANIFICACIÓN DE PROYECTOS a. i.</t>
  </si>
  <si>
    <t>ANA JIMENA IBARRA JAVIER</t>
  </si>
  <si>
    <t>PRISCILLA MARIE MÉNDEZ CORTEZ DE ILLESCAS</t>
  </si>
  <si>
    <t>ADILIA BRICELDA LÓPEZ NATARENO DE LÓPEZ</t>
  </si>
  <si>
    <t>EVELYN DALILA DURÁN ABREGO  DE TARACENA</t>
  </si>
  <si>
    <t>MARLON DAYAN RIVAS RODAS</t>
  </si>
  <si>
    <t>RAFAEL CRISANTO GALEANO XOL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</si>
  <si>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</si>
  <si>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</si>
  <si>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</si>
  <si>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</si>
  <si>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</si>
  <si>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</si>
  <si>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</si>
  <si>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</si>
  <si>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</si>
  <si>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</si>
  <si>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MARIA ANTONIA MENCOS ORANTES DE LEONARDO</t>
  </si>
  <si>
    <t>JEFE DE COMPRAS</t>
  </si>
  <si>
    <t>DIRECTORA DE ÁREAS SUSTANTIVAS</t>
  </si>
  <si>
    <t>EDWIN FELICIANO SAPÓN HUITZ</t>
  </si>
  <si>
    <t>NILDA CAROLINA MONTENEGRO MONTENEGRO</t>
  </si>
  <si>
    <t>ESTHER JACOBED JUÁREZ GODÍNEZ</t>
  </si>
  <si>
    <t>GILDA MARYLIZ MARROQUÍN CARIAS</t>
  </si>
  <si>
    <t>JOSELINE CLAUDETH CÁCERES QUEVEDO</t>
  </si>
  <si>
    <t>SELVYN EDUARDO ARDÓN (ÚNICO APELLIDO)</t>
  </si>
  <si>
    <t>ANA LISSETTE ABRIL VALENCIA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</si>
  <si>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</si>
  <si>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</si>
  <si>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</si>
  <si>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</si>
  <si>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</si>
  <si>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</si>
  <si>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SUBJEFE</t>
  </si>
  <si>
    <t>Administrador Centro Deportivo</t>
  </si>
  <si>
    <t>JEFE DE PROGRAMACIÓN SUSTANTIVAS</t>
  </si>
  <si>
    <t>JEFE DE SECCIÓN DE CONTABILIDAD</t>
  </si>
  <si>
    <t xml:space="preserve">JEFE DE SERVICIOS GENERALES </t>
  </si>
  <si>
    <t>SUBDELEGADA DE RECURSOS HUMANOS</t>
  </si>
  <si>
    <t>DELEGADA DE RECURSOS HUMANOS</t>
  </si>
  <si>
    <t>JEFE DE DEPARTAMENTO DE SUPERVISIÓN DE PROMOTORES DEPORTIVOS</t>
  </si>
  <si>
    <t xml:space="preserve">MAYRA PATRICIA JAUREGUI MOLINA </t>
  </si>
  <si>
    <t>GILBERTO ORLANDO MÉRIDA AVILA</t>
  </si>
  <si>
    <t>EVAL ROBERTO LUNA BOLAÑOS</t>
  </si>
  <si>
    <t>AMPARO AMARILIS PADILLA GUERRA</t>
  </si>
  <si>
    <t>MARÍA TERESA PATZÁN</t>
  </si>
  <si>
    <t>CARLOS MIGUEL RODRÍGUEZ RAMÍREZ</t>
  </si>
  <si>
    <t>EDUARDO LUIS DOMINGUEZ DE LA CRUZ</t>
  </si>
  <si>
    <t>ANDREA YAMILETH CLAUDIO BÁMACA</t>
  </si>
  <si>
    <t>PAULINA MARÍA MARROQUÍN CRUZ</t>
  </si>
  <si>
    <t>ASISTENTE DE PLANIFICACIÓN</t>
  </si>
  <si>
    <t>ADMINISTRADORA CENTRO DEPORTIVO Y RECREATIVO CAMPO DE MARTE a. i.</t>
  </si>
  <si>
    <t>BRENDA MARISOL ORELLANA ORELLANA DE GONZÁLEZ</t>
  </si>
  <si>
    <t>Administrador Centro Deportivo Campo Gerona</t>
  </si>
  <si>
    <t>DIRECTOR DE INFRAESTRUCTURA FÍSICA a. i.</t>
  </si>
  <si>
    <t>EUGENIO (ÚNICO NOMBRE) XUC CAL</t>
  </si>
  <si>
    <t>JUAN CARLOS XOL XOL</t>
  </si>
  <si>
    <t xml:space="preserve">LEANDRO (ÚNICO NOMBRE) SOLÍS MÉNDEZ </t>
  </si>
  <si>
    <t>LUCRECIA JUDITH SOLANO JUÁREZ DE ROLDÁN</t>
  </si>
  <si>
    <t>WILSO WILFREDO LINARES SALAZAR</t>
  </si>
  <si>
    <t>AUDIAS (ÚNICO NOMBRE) RIVERA PÉREZ</t>
  </si>
  <si>
    <t>MARCOS ANDRES HIGUEROS MARTÍNEZ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</si>
  <si>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</si>
  <si>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</si>
  <si>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</si>
  <si>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</si>
  <si>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</si>
  <si>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>ERICK RODYERI GARCÍA ROLDÁN</t>
  </si>
  <si>
    <t>MARÍA JOSÉ PAREDES CRUZ</t>
  </si>
  <si>
    <t xml:space="preserve">PEDRO DAVID MIRANDA JUAREZ </t>
  </si>
  <si>
    <t>CÁRDENO AMILCAR DOMINGO GÓMEZ</t>
  </si>
  <si>
    <t>JUAN (ÚNICO NOMBRE) JUAN GASPAR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</si>
  <si>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</si>
  <si>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</si>
  <si>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</si>
  <si>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</si>
  <si>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</si>
  <si>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</si>
  <si>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HANSEL AAORÓN  REYES NORIEGA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</si>
  <si>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</si>
  <si>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</si>
  <si>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</si>
  <si>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</si>
  <si>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</si>
  <si>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</si>
  <si>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</si>
  <si>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</si>
  <si>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</si>
  <si>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 xml:space="preserve">JOSSELYN JAHZEELY QUIB GARCÍA </t>
  </si>
  <si>
    <t>DENNIS JOSÉ MUÑOZ GERONIMO</t>
  </si>
  <si>
    <t>FREDY GEOVANNY RAMÓN CUTZAL</t>
  </si>
  <si>
    <t>NIDIA ILEANA MEZA MÉNDEZ</t>
  </si>
  <si>
    <t>RÓMULO ANTONIO AREVALO RAMÍREZ</t>
  </si>
  <si>
    <t>WILLIAN UZIEL RODRIGUEZ PÉREZ</t>
  </si>
  <si>
    <t>ANTONY ROBERTO DÍAZ GARCÍA</t>
  </si>
  <si>
    <t>DEISSY NOHEMÍ ESPINOZA JUÁREZ</t>
  </si>
  <si>
    <t>EVELYN CAROLINA CORNEJO RAMÍREZ</t>
  </si>
  <si>
    <t>MAGDI NATALÍ HERNÁNDEZ PINTO</t>
  </si>
  <si>
    <t>PABLO JOSUÉ GÓMEZ FERNÁNDEZ</t>
  </si>
  <si>
    <t>ELIEL (ÚNICO NOMBRE) ACEVEDO DÍAZ</t>
  </si>
  <si>
    <t>DAYANA MARLENY HERRERA MONROY</t>
  </si>
  <si>
    <t>KEVIN JOSUÉ CHÁVEZ ORELLANA</t>
  </si>
  <si>
    <t>LOURDES ROCIO ARREDONDO DE LA CRUZ</t>
  </si>
  <si>
    <t>CADMIEL AMAYRANI DEL VALLE HERRERA</t>
  </si>
  <si>
    <t>DALLAN RUBÍN PÉREZ VILLATORO</t>
  </si>
  <si>
    <t>ELIAZAR ATILANO SALES MORALES</t>
  </si>
  <si>
    <t>ENMA CLARIBEL VILLATORO PALACIOS</t>
  </si>
  <si>
    <t>FREDY ISMAEL ESCOBAR VELÁSQUEZ</t>
  </si>
  <si>
    <t>GLADIS LORENZA FRANCISCO FRANCISCO</t>
  </si>
  <si>
    <t>HENRY DOMINGO MÉRIDA HERRERA</t>
  </si>
  <si>
    <t>HENRY IZBAONY HIDALGO VILLATORO</t>
  </si>
  <si>
    <t>JORGE RENÉ BARRIOS MOLINA</t>
  </si>
  <si>
    <t>MAYBELIN ELIZABETH MARTÍNEZ GARCÍA</t>
  </si>
  <si>
    <t>OLIVER JOÉL MÉNDEZ LÓPEZ</t>
  </si>
  <si>
    <t>OSWALDO FRANCISCO ARGUETA SAMAYOA</t>
  </si>
  <si>
    <t>MAYRA ALEJANDRA TRUJILLO (ÚNICO APELLIDO) DE  CANO</t>
  </si>
  <si>
    <t>EFREN ALEXANDER MONTERROSO GARCÍA</t>
  </si>
  <si>
    <t>MARVIN ANIBAL MÉNDEZ ORTEGA</t>
  </si>
  <si>
    <t xml:space="preserve">MARVIN ARMANDO OSORIO DE LEÓN </t>
  </si>
  <si>
    <t>VICTOR (ÚNICO NOMBRE) GÓMEZ ROMERO</t>
  </si>
  <si>
    <t>MIKE WILLSON NORIEGA RODRÍGUEZ</t>
  </si>
  <si>
    <t>TANIA PAOLA FIDÉN MENDOZA</t>
  </si>
  <si>
    <t>BERTA NOHEMÍ OROZCO Y OROZCO</t>
  </si>
  <si>
    <t xml:space="preserve">EDDVIN WALBERTO PÉREZ MACARIO </t>
  </si>
  <si>
    <t>ELIVER ROSENDO ORTÍZ GONZÁLEZ</t>
  </si>
  <si>
    <t>ERVIN GUDIEL ESCOBAR MAZARIEGOS</t>
  </si>
  <si>
    <t>KATHERINE JASMIN ORTEGA ENAMORADO</t>
  </si>
  <si>
    <t>MARÍA JOSÉ DE LEÓN FUENTES</t>
  </si>
  <si>
    <t>MASIEL VALESCA ROBLERO GONZÁLEZ</t>
  </si>
  <si>
    <t xml:space="preserve">OLGA MARIA CUSTODIO DE LEÓN </t>
  </si>
  <si>
    <t>OSVALDO MISAEL GONZÁLEZ VELÁSQUEZ</t>
  </si>
  <si>
    <t>SUSANA MARIBEL LEPE RAMÍREZ</t>
  </si>
  <si>
    <t>VERÓNICA RAQUEL MORALES SÁNCHEZ DE CALVILLO</t>
  </si>
  <si>
    <t>WILLIAN JOSÉ HERRERA SOLANO</t>
  </si>
  <si>
    <t>YENIFER FERNANDA GONZÁLEZ CISNEROS</t>
  </si>
  <si>
    <t>YENY YANETH BARRERA BRAVO</t>
  </si>
  <si>
    <t>MANUEL ALFREDO QUINO ZAPETA</t>
  </si>
  <si>
    <t>NEFTALÍ MOISÉS CHAVAJAY SAC</t>
  </si>
  <si>
    <t>NELSON CRISTOBAL CHOLOTÍO MENDOZA</t>
  </si>
  <si>
    <t>SAMUEL (ÚNICO NOMBRE) CHUMIL GUARCAX</t>
  </si>
  <si>
    <t>JHOSABED ALMA ROSA CONTRERAS GUARDADO DE SOLÍS</t>
  </si>
  <si>
    <t>OSCAR DAVID QUÍNTANA RODRIGUEZ</t>
  </si>
  <si>
    <t xml:space="preserve">ANA LUCÍA MAZARIEGOS CATALÁN </t>
  </si>
  <si>
    <t>NOE SAMUEL PAZ JORDÁN</t>
  </si>
  <si>
    <t>DINORA ELENA MALDONADO BARRERA</t>
  </si>
  <si>
    <t>MÓNICA LUCÍA ABREGO JACOBO</t>
  </si>
  <si>
    <t>MARIO ROBERTO HERNÁNDEZ MORÁN</t>
  </si>
  <si>
    <t>Dietas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</si>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</sst>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78" formatCode="_-&quot;Q&quot;* #,##0.00_-;\-&quot;Q&quot;* #,##0.00_-;_-&quot;Q&quot;* &quot;-&quot;??_-;_-@_-"/>
  </numFmts>
  <fonts count="16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 tint="4.9989318521683403E-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dotted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6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3" xfId="0" applyNumberFormat="1" applyBorder="1"/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4" fontId="1" fillId="0" borderId="0" xfId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1" fillId="0" borderId="0" xfId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left" vertical="center" wrapText="1" shrinkToFit="1"/>
    </xf>
    <xf numFmtId="0" fontId="3" fillId="0" borderId="9" xfId="6" applyFont="1" applyFill="1" applyBorder="1" applyAlignment="1">
      <alignment vertical="center" wrapText="1"/>
    </xf>
    <xf numFmtId="0" fontId="3" fillId="0" borderId="9" xfId="6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6" applyFont="1" applyFill="1" applyBorder="1" applyAlignment="1">
      <alignment horizontal="left" vertical="center" wrapText="1" shrinkToFit="1"/>
    </xf>
    <xf numFmtId="0" fontId="0" fillId="0" borderId="16" xfId="0" applyBorder="1"/>
    <xf numFmtId="0" fontId="3" fillId="0" borderId="14" xfId="6" applyFont="1" applyFill="1" applyBorder="1" applyAlignment="1">
      <alignment horizontal="left" vertical="center" wrapText="1" shrinkToFit="1"/>
    </xf>
    <xf numFmtId="0" fontId="0" fillId="0" borderId="14" xfId="0" applyBorder="1"/>
    <xf numFmtId="0" fontId="8" fillId="2" borderId="12" xfId="0" applyFont="1" applyFill="1" applyBorder="1" applyAlignment="1">
      <alignment horizontal="center" vertical="center" wrapText="1"/>
    </xf>
    <xf numFmtId="178" fontId="3" fillId="0" borderId="17" xfId="0" applyNumberFormat="1" applyFont="1" applyBorder="1" applyAlignment="1">
      <alignment vertical="center" wrapText="1"/>
    </xf>
    <xf numFmtId="178" fontId="3" fillId="0" borderId="17" xfId="6" applyNumberFormat="1" applyFont="1" applyFill="1" applyBorder="1" applyAlignment="1">
      <alignment horizontal="right" vertical="center"/>
    </xf>
    <xf numFmtId="178" fontId="3" fillId="0" borderId="17" xfId="1" applyNumberFormat="1" applyFont="1" applyBorder="1" applyAlignment="1">
      <alignment vertical="center"/>
    </xf>
    <xf numFmtId="0" fontId="3" fillId="0" borderId="9" xfId="6" applyFont="1" applyFill="1" applyBorder="1" applyAlignment="1">
      <alignment vertical="center" wrapText="1" shrinkToFit="1"/>
    </xf>
    <xf numFmtId="178" fontId="3" fillId="0" borderId="9" xfId="0" applyNumberFormat="1" applyFont="1" applyBorder="1" applyAlignment="1">
      <alignment vertical="center" wrapText="1"/>
    </xf>
    <xf numFmtId="178" fontId="3" fillId="0" borderId="9" xfId="6" applyNumberFormat="1" applyFont="1" applyFill="1" applyBorder="1" applyAlignment="1">
      <alignment horizontal="right" vertical="center"/>
    </xf>
    <xf numFmtId="178" fontId="3" fillId="0" borderId="9" xfId="1" applyNumberFormat="1" applyFont="1" applyBorder="1" applyAlignment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14" fillId="0" borderId="9" xfId="6" applyNumberFormat="1" applyFont="1" applyFill="1" applyBorder="1" applyAlignment="1">
      <alignment horizontal="right" vertical="center"/>
    </xf>
    <xf numFmtId="178" fontId="3" fillId="0" borderId="9" xfId="6" applyNumberFormat="1" applyFont="1" applyFill="1" applyBorder="1" applyAlignment="1">
      <alignment horizontal="center" vertical="center"/>
    </xf>
    <xf numFmtId="178" fontId="3" fillId="0" borderId="9" xfId="6" applyNumberFormat="1" applyFont="1" applyFill="1" applyBorder="1" applyAlignment="1">
      <alignment horizontal="left" vertical="center"/>
    </xf>
    <xf numFmtId="178" fontId="3" fillId="0" borderId="9" xfId="6" applyNumberFormat="1" applyFont="1" applyFill="1" applyBorder="1" applyAlignment="1">
      <alignment horizontal="left" vertical="center" wrapText="1" shrinkToFit="1"/>
    </xf>
    <xf numFmtId="178" fontId="3" fillId="0" borderId="9" xfId="0" applyNumberFormat="1" applyFont="1" applyFill="1" applyBorder="1" applyAlignment="1">
      <alignment horizontal="left" vertical="center"/>
    </xf>
    <xf numFmtId="178" fontId="13" fillId="0" borderId="9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178" fontId="13" fillId="0" borderId="22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6" applyFont="1" applyFill="1" applyBorder="1" applyAlignment="1">
      <alignment horizontal="left" vertical="center" wrapText="1"/>
    </xf>
    <xf numFmtId="178" fontId="3" fillId="0" borderId="22" xfId="6" applyNumberFormat="1" applyFont="1" applyFill="1" applyBorder="1" applyAlignment="1">
      <alignment horizontal="left" vertical="center"/>
    </xf>
    <xf numFmtId="178" fontId="3" fillId="0" borderId="22" xfId="0" applyNumberFormat="1" applyFont="1" applyFill="1" applyBorder="1" applyAlignment="1">
      <alignment horizontal="left" vertical="center"/>
    </xf>
    <xf numFmtId="0" fontId="3" fillId="0" borderId="22" xfId="6" applyFont="1" applyFill="1" applyBorder="1" applyAlignment="1">
      <alignment horizontal="left" vertical="center"/>
    </xf>
    <xf numFmtId="178" fontId="3" fillId="0" borderId="22" xfId="6" applyNumberFormat="1" applyFont="1" applyFill="1" applyBorder="1" applyAlignment="1">
      <alignment horizontal="left" vertical="center" wrapText="1" shrinkToFit="1"/>
    </xf>
    <xf numFmtId="0" fontId="13" fillId="0" borderId="22" xfId="0" applyFont="1" applyFill="1" applyBorder="1" applyAlignment="1">
      <alignment horizontal="left" vertical="center"/>
    </xf>
    <xf numFmtId="0" fontId="3" fillId="0" borderId="22" xfId="6" applyNumberFormat="1" applyFont="1" applyFill="1" applyBorder="1" applyAlignment="1">
      <alignment horizontal="left" vertical="center"/>
    </xf>
    <xf numFmtId="0" fontId="3" fillId="0" borderId="22" xfId="6" applyFont="1" applyFill="1" applyBorder="1" applyAlignment="1">
      <alignment horizontal="left" vertical="center" wrapText="1" shrinkToFit="1"/>
    </xf>
    <xf numFmtId="0" fontId="9" fillId="0" borderId="22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2" xfId="6" applyNumberFormat="1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44" fontId="3" fillId="0" borderId="23" xfId="1" applyFont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44" fontId="3" fillId="0" borderId="24" xfId="1" applyFont="1" applyBorder="1" applyAlignment="1" applyProtection="1">
      <alignment vertical="center" wrapText="1"/>
      <protection locked="0"/>
    </xf>
    <xf numFmtId="178" fontId="15" fillId="0" borderId="25" xfId="0" applyNumberFormat="1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5" fillId="0" borderId="9" xfId="5" applyFont="1" applyFill="1" applyBorder="1" applyAlignment="1" applyProtection="1">
      <alignment vertical="center" wrapText="1"/>
    </xf>
    <xf numFmtId="0" fontId="15" fillId="0" borderId="9" xfId="5" applyFont="1" applyFill="1" applyBorder="1" applyAlignment="1" applyProtection="1">
      <alignment horizontal="center" vertical="center"/>
    </xf>
    <xf numFmtId="44" fontId="15" fillId="0" borderId="9" xfId="1" applyFont="1" applyFill="1" applyBorder="1" applyAlignment="1" applyProtection="1">
      <alignment horizontal="center" vertical="center"/>
    </xf>
    <xf numFmtId="178" fontId="1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44" fontId="10" fillId="0" borderId="9" xfId="1" applyFont="1" applyFill="1" applyBorder="1" applyAlignment="1" applyProtection="1">
      <alignment horizontal="center" vertical="center"/>
    </xf>
    <xf numFmtId="0" fontId="5" fillId="0" borderId="9" xfId="5" applyFont="1" applyFill="1" applyBorder="1" applyAlignment="1" applyProtection="1">
      <alignment vertical="center" wrapText="1"/>
    </xf>
    <xf numFmtId="0" fontId="15" fillId="0" borderId="25" xfId="5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4" fontId="10" fillId="0" borderId="25" xfId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13" fillId="0" borderId="22" xfId="0" applyNumberFormat="1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152400</xdr:rowOff>
    </xdr:from>
    <xdr:to>
      <xdr:col>3</xdr:col>
      <xdr:colOff>828675</xdr:colOff>
      <xdr:row>5</xdr:row>
      <xdr:rowOff>152400</xdr:rowOff>
    </xdr:to>
    <xdr:pic>
      <xdr:nvPicPr>
        <xdr:cNvPr id="2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4825"/>
          <a:ext cx="2790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2</xdr:col>
      <xdr:colOff>409575</xdr:colOff>
      <xdr:row>5</xdr:row>
      <xdr:rowOff>38100</xdr:rowOff>
    </xdr:to>
    <xdr:pic>
      <xdr:nvPicPr>
        <xdr:cNvPr id="26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825"/>
          <a:ext cx="2286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1771650</xdr:colOff>
      <xdr:row>6</xdr:row>
      <xdr:rowOff>0</xdr:rowOff>
    </xdr:to>
    <xdr:pic>
      <xdr:nvPicPr>
        <xdr:cNvPr id="36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112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76200</xdr:colOff>
      <xdr:row>5</xdr:row>
      <xdr:rowOff>47625</xdr:rowOff>
    </xdr:to>
    <xdr:pic>
      <xdr:nvPicPr>
        <xdr:cNvPr id="5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1714500</xdr:colOff>
      <xdr:row>5</xdr:row>
      <xdr:rowOff>76200</xdr:rowOff>
    </xdr:to>
    <xdr:pic>
      <xdr:nvPicPr>
        <xdr:cNvPr id="9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139065</xdr:colOff>
      <xdr:row>12</xdr:row>
      <xdr:rowOff>29936</xdr:rowOff>
    </xdr:from>
    <xdr:to>
      <xdr:col>5</xdr:col>
      <xdr:colOff>606295</xdr:colOff>
      <xdr:row>15</xdr:row>
      <xdr:rowOff>121810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9065" y="2457450"/>
          <a:ext cx="5907350" cy="58173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workbookViewId="0">
      <selection activeCell="C27" sqref="C27"/>
    </sheetView>
  </sheetViews>
  <sheetFormatPr baseColWidth="10" defaultRowHeight="12.75" x14ac:dyDescent="0.2"/>
  <cols>
    <col min="1" max="1" width="4.28515625" style="1" customWidth="1"/>
    <col min="2" max="2" width="21.28515625" style="2" customWidth="1"/>
    <col min="3" max="3" width="19" style="2" customWidth="1"/>
    <col min="4" max="5" width="12.7109375" style="2" customWidth="1"/>
    <col min="6" max="6" width="10.5703125" style="2" customWidth="1"/>
    <col min="7" max="7" width="10.140625" style="2" customWidth="1"/>
    <col min="8" max="8" width="6.28515625" style="2" bestFit="1" customWidth="1"/>
    <col min="9" max="9" width="7" style="2" bestFit="1" customWidth="1"/>
    <col min="10" max="10" width="9.28515625" style="2" customWidth="1"/>
    <col min="11" max="11" width="8.5703125" style="2" customWidth="1"/>
    <col min="12" max="12" width="8.140625" style="2" bestFit="1" customWidth="1"/>
    <col min="13" max="13" width="8.140625" style="2" customWidth="1"/>
    <col min="14" max="14" width="9.85546875" style="2" bestFit="1" customWidth="1"/>
    <col min="15" max="15" width="11.42578125" customWidth="1"/>
    <col min="16" max="16" width="11.7109375" customWidth="1"/>
    <col min="17" max="17" width="7.140625" customWidth="1"/>
  </cols>
  <sheetData>
    <row r="1" spans="1:17" ht="27.75" customHeight="1" x14ac:dyDescent="0.3">
      <c r="A1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9.5" x14ac:dyDescent="0.3">
      <c r="A2" s="8"/>
      <c r="B2" s="127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4.25" customHeight="1" x14ac:dyDescent="0.25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4.25" customHeight="1" x14ac:dyDescent="0.2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ht="14.25" customHeight="1" x14ac:dyDescent="0.2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14.25" customHeight="1" x14ac:dyDescent="0.2">
      <c r="A6" s="130">
        <v>42916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4.25" customHeight="1" x14ac:dyDescent="0.2">
      <c r="A7" s="4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7" ht="13.5" thickBot="1" x14ac:dyDescent="0.25"/>
    <row r="9" spans="1:17" s="5" customFormat="1" ht="12.95" customHeight="1" thickBot="1" x14ac:dyDescent="0.25">
      <c r="A9" s="121" t="s">
        <v>3</v>
      </c>
      <c r="B9" s="122" t="s">
        <v>716</v>
      </c>
      <c r="C9" s="124" t="s">
        <v>19</v>
      </c>
      <c r="D9" s="125" t="s">
        <v>20</v>
      </c>
      <c r="E9" s="121" t="s">
        <v>84</v>
      </c>
      <c r="F9" s="121"/>
      <c r="G9" s="121"/>
      <c r="H9" s="121"/>
      <c r="I9" s="121"/>
      <c r="J9" s="121"/>
      <c r="K9" s="121"/>
      <c r="L9" s="121"/>
      <c r="M9" s="120"/>
      <c r="N9" s="121" t="s">
        <v>5</v>
      </c>
      <c r="O9" s="10"/>
      <c r="P9" s="121" t="s">
        <v>25</v>
      </c>
      <c r="Q9" s="121" t="s">
        <v>26</v>
      </c>
    </row>
    <row r="10" spans="1:17" s="115" customFormat="1" ht="49.9" customHeight="1" thickBot="1" x14ac:dyDescent="0.25">
      <c r="A10" s="121"/>
      <c r="B10" s="123"/>
      <c r="C10" s="124"/>
      <c r="D10" s="125"/>
      <c r="E10" s="114" t="s">
        <v>21</v>
      </c>
      <c r="F10" s="114" t="s">
        <v>681</v>
      </c>
      <c r="G10" s="114" t="s">
        <v>6</v>
      </c>
      <c r="H10" s="114" t="s">
        <v>7</v>
      </c>
      <c r="I10" s="114" t="s">
        <v>8</v>
      </c>
      <c r="J10" s="114" t="s">
        <v>22</v>
      </c>
      <c r="K10" s="114" t="s">
        <v>23</v>
      </c>
      <c r="L10" s="114" t="s">
        <v>9</v>
      </c>
      <c r="M10" s="114" t="s">
        <v>880</v>
      </c>
      <c r="N10" s="121"/>
      <c r="O10" s="114" t="s">
        <v>27</v>
      </c>
      <c r="P10" s="121"/>
      <c r="Q10" s="121"/>
    </row>
    <row r="11" spans="1:17" ht="35.1" customHeight="1" x14ac:dyDescent="0.2">
      <c r="A11" s="45">
        <v>1</v>
      </c>
      <c r="B11" s="46" t="s">
        <v>677</v>
      </c>
      <c r="C11" s="46" t="s">
        <v>787</v>
      </c>
      <c r="D11" s="35">
        <v>6759</v>
      </c>
      <c r="E11" s="35">
        <v>4000</v>
      </c>
      <c r="F11" s="35">
        <v>0</v>
      </c>
      <c r="G11" s="35">
        <v>4000</v>
      </c>
      <c r="H11" s="35">
        <v>0</v>
      </c>
      <c r="I11" s="35">
        <v>0</v>
      </c>
      <c r="J11" s="35">
        <v>375</v>
      </c>
      <c r="K11" s="35">
        <v>0</v>
      </c>
      <c r="L11" s="35">
        <v>250</v>
      </c>
      <c r="M11" s="35"/>
      <c r="N11" s="35">
        <f>SUM(D11:L11)</f>
        <v>15384</v>
      </c>
      <c r="O11" s="35">
        <v>3361.35</v>
      </c>
      <c r="P11" s="35">
        <f>+N11-O11</f>
        <v>12022.65</v>
      </c>
      <c r="Q11" s="47"/>
    </row>
    <row r="12" spans="1:17" ht="35.1" customHeight="1" x14ac:dyDescent="0.2">
      <c r="A12" s="45">
        <v>2</v>
      </c>
      <c r="B12" s="48" t="s">
        <v>678</v>
      </c>
      <c r="C12" s="48" t="s">
        <v>733</v>
      </c>
      <c r="D12" s="35">
        <v>5835</v>
      </c>
      <c r="E12" s="35">
        <v>2000</v>
      </c>
      <c r="F12" s="35">
        <v>0</v>
      </c>
      <c r="G12" s="35">
        <v>3000</v>
      </c>
      <c r="H12" s="35">
        <v>0</v>
      </c>
      <c r="I12" s="35">
        <v>0</v>
      </c>
      <c r="J12" s="35">
        <v>375</v>
      </c>
      <c r="K12" s="35">
        <v>0</v>
      </c>
      <c r="L12" s="35">
        <v>250</v>
      </c>
      <c r="M12" s="35"/>
      <c r="N12" s="35">
        <f>SUM(D12:L12)</f>
        <v>11460</v>
      </c>
      <c r="O12" s="35">
        <v>2441.4</v>
      </c>
      <c r="P12" s="35">
        <f>+N12-O12</f>
        <v>9018.6</v>
      </c>
      <c r="Q12" s="49"/>
    </row>
    <row r="13" spans="1:17" ht="35.1" customHeight="1" x14ac:dyDescent="0.2">
      <c r="A13" s="45">
        <v>3</v>
      </c>
      <c r="B13" s="48" t="s">
        <v>679</v>
      </c>
      <c r="C13" s="48" t="s">
        <v>680</v>
      </c>
      <c r="D13" s="35">
        <v>10949</v>
      </c>
      <c r="E13" s="35">
        <v>0</v>
      </c>
      <c r="F13" s="35">
        <v>6000</v>
      </c>
      <c r="G13" s="35">
        <v>5000</v>
      </c>
      <c r="H13" s="35">
        <v>0</v>
      </c>
      <c r="I13" s="35">
        <v>0</v>
      </c>
      <c r="J13" s="35">
        <v>375</v>
      </c>
      <c r="K13" s="35">
        <v>0</v>
      </c>
      <c r="L13" s="35">
        <v>250</v>
      </c>
      <c r="M13" s="35"/>
      <c r="N13" s="35">
        <f>SUM(D13:L13)</f>
        <v>22574</v>
      </c>
      <c r="O13" s="35">
        <v>3713.05</v>
      </c>
      <c r="P13" s="35">
        <f>+N13-O13</f>
        <v>18860.95</v>
      </c>
      <c r="Q13" s="49"/>
    </row>
    <row r="14" spans="1:17" ht="35.1" customHeight="1" x14ac:dyDescent="0.2">
      <c r="A14" s="45">
        <v>4</v>
      </c>
      <c r="B14" s="48" t="s">
        <v>782</v>
      </c>
      <c r="C14" s="48" t="s">
        <v>752</v>
      </c>
      <c r="D14" s="35">
        <v>25310.47</v>
      </c>
      <c r="E14" s="35">
        <v>0</v>
      </c>
      <c r="F14" s="35">
        <v>0</v>
      </c>
      <c r="G14" s="35">
        <v>12333.33</v>
      </c>
      <c r="H14" s="35">
        <v>0</v>
      </c>
      <c r="I14" s="35">
        <v>0</v>
      </c>
      <c r="J14" s="35">
        <v>925</v>
      </c>
      <c r="K14" s="35">
        <v>0</v>
      </c>
      <c r="L14" s="35">
        <v>616.66999999999996</v>
      </c>
      <c r="M14" s="35"/>
      <c r="N14" s="35">
        <f>SUM(D14:L14)</f>
        <v>39185.47</v>
      </c>
      <c r="O14" s="35">
        <v>7909.42</v>
      </c>
      <c r="P14" s="35">
        <f>+N14-O14</f>
        <v>31276.050000000003</v>
      </c>
      <c r="Q14" s="49"/>
    </row>
    <row r="16" spans="1:17" x14ac:dyDescent="0.2">
      <c r="A16" s="89"/>
      <c r="B16" s="24"/>
    </row>
  </sheetData>
  <mergeCells count="14">
    <mergeCell ref="B1:Q1"/>
    <mergeCell ref="B2:Q2"/>
    <mergeCell ref="A3:Q3"/>
    <mergeCell ref="A4:Q4"/>
    <mergeCell ref="A5:Q5"/>
    <mergeCell ref="A6:Q6"/>
    <mergeCell ref="Q9:Q10"/>
    <mergeCell ref="A9:A10"/>
    <mergeCell ref="B9:B10"/>
    <mergeCell ref="C9:C10"/>
    <mergeCell ref="D9:D10"/>
    <mergeCell ref="E9:L9"/>
    <mergeCell ref="N9:N10"/>
    <mergeCell ref="P9:P10"/>
  </mergeCells>
  <phoneticPr fontId="3" type="noConversion"/>
  <conditionalFormatting sqref="B11">
    <cfRule type="duplicateValues" dxfId="72" priority="4"/>
  </conditionalFormatting>
  <conditionalFormatting sqref="B14">
    <cfRule type="duplicateValues" dxfId="71" priority="2"/>
  </conditionalFormatting>
  <conditionalFormatting sqref="B14">
    <cfRule type="duplicateValues" dxfId="70" priority="1"/>
  </conditionalFormatting>
  <conditionalFormatting sqref="B11:B13">
    <cfRule type="duplicateValues" dxfId="69" priority="472"/>
  </conditionalFormatting>
  <conditionalFormatting sqref="B12:B13">
    <cfRule type="duplicateValues" dxfId="68" priority="474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Normal="100" workbookViewId="0">
      <pane ySplit="9" topLeftCell="A10" activePane="bottomLeft" state="frozen"/>
      <selection pane="bottomLeft" activeCell="O9" sqref="O9"/>
    </sheetView>
  </sheetViews>
  <sheetFormatPr baseColWidth="10" defaultColWidth="11.5703125" defaultRowHeight="12.75" x14ac:dyDescent="0.2"/>
  <cols>
    <col min="1" max="1" width="5.140625" style="29" customWidth="1"/>
    <col min="2" max="2" width="31" style="29" customWidth="1"/>
    <col min="3" max="3" width="20.28515625" style="30" customWidth="1"/>
    <col min="4" max="4" width="9.85546875" style="29" bestFit="1" customWidth="1"/>
    <col min="5" max="5" width="12.85546875" style="29" customWidth="1"/>
    <col min="6" max="6" width="8.7109375" style="29" customWidth="1"/>
    <col min="7" max="7" width="7.7109375" style="29" bestFit="1" customWidth="1"/>
    <col min="8" max="8" width="9.85546875" style="29" bestFit="1" customWidth="1"/>
    <col min="9" max="9" width="8" style="29" bestFit="1" customWidth="1"/>
    <col min="10" max="10" width="9" style="29" bestFit="1" customWidth="1"/>
    <col min="11" max="11" width="9.85546875" style="29" customWidth="1"/>
    <col min="12" max="12" width="11.5703125" style="29" customWidth="1"/>
    <col min="13" max="13" width="11" style="29" bestFit="1" customWidth="1"/>
    <col min="14" max="15" width="9.140625" style="29" customWidth="1"/>
    <col min="16" max="16" width="10.140625" style="31" customWidth="1"/>
    <col min="17" max="17" width="24.5703125" style="26" customWidth="1"/>
    <col min="18" max="18" width="45.140625" style="26" customWidth="1"/>
    <col min="19" max="16384" width="11.5703125" style="26"/>
  </cols>
  <sheetData>
    <row r="1" spans="1:16" ht="19.5" x14ac:dyDescent="0.2">
      <c r="A1" s="2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9.5" x14ac:dyDescent="0.2">
      <c r="A2" s="23"/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5" x14ac:dyDescent="0.2">
      <c r="A3" s="136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x14ac:dyDescent="0.2">
      <c r="A4" s="137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x14ac:dyDescent="0.2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">
      <c r="A6" s="138">
        <f>'RENGLON 011'!A6:Q6</f>
        <v>42916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3.5" thickBo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</row>
    <row r="8" spans="1:16" ht="13.5" thickBot="1" x14ac:dyDescent="0.25">
      <c r="A8" s="27"/>
      <c r="B8" s="27"/>
      <c r="C8" s="27"/>
      <c r="D8" s="27"/>
      <c r="E8" s="131" t="s">
        <v>84</v>
      </c>
      <c r="F8" s="132"/>
      <c r="G8" s="132"/>
      <c r="H8" s="133"/>
      <c r="I8" s="27"/>
      <c r="J8" s="27"/>
      <c r="K8" s="27"/>
      <c r="L8" s="27"/>
      <c r="M8" s="27"/>
      <c r="N8" s="27"/>
      <c r="O8" s="27"/>
      <c r="P8" s="28"/>
    </row>
    <row r="9" spans="1:16" s="118" customFormat="1" ht="40.9" customHeight="1" thickBot="1" x14ac:dyDescent="0.25">
      <c r="A9" s="116" t="s">
        <v>3</v>
      </c>
      <c r="B9" s="50" t="s">
        <v>91</v>
      </c>
      <c r="C9" s="50" t="s">
        <v>19</v>
      </c>
      <c r="D9" s="50" t="s">
        <v>20</v>
      </c>
      <c r="E9" s="50" t="s">
        <v>6</v>
      </c>
      <c r="F9" s="50" t="s">
        <v>22</v>
      </c>
      <c r="G9" s="50" t="s">
        <v>9</v>
      </c>
      <c r="H9" s="50" t="s">
        <v>5</v>
      </c>
      <c r="I9" s="50" t="s">
        <v>674</v>
      </c>
      <c r="J9" s="50" t="s">
        <v>673</v>
      </c>
      <c r="K9" s="50" t="s">
        <v>675</v>
      </c>
      <c r="L9" s="50" t="s">
        <v>676</v>
      </c>
      <c r="M9" s="50" t="s">
        <v>27</v>
      </c>
      <c r="N9" s="50" t="s">
        <v>25</v>
      </c>
      <c r="O9" s="161" t="s">
        <v>881</v>
      </c>
      <c r="P9" s="117" t="s">
        <v>59</v>
      </c>
    </row>
    <row r="10" spans="1:16" ht="22.5" x14ac:dyDescent="0.2">
      <c r="A10" s="66">
        <v>1</v>
      </c>
      <c r="B10" s="90" t="s">
        <v>759</v>
      </c>
      <c r="C10" s="90" t="s">
        <v>710</v>
      </c>
      <c r="D10" s="51">
        <v>6759</v>
      </c>
      <c r="E10" s="51">
        <v>4000</v>
      </c>
      <c r="F10" s="51">
        <v>375</v>
      </c>
      <c r="G10" s="51">
        <v>250</v>
      </c>
      <c r="H10" s="51">
        <f t="shared" ref="H10:H47" si="0">+D10+E10+F10+G10</f>
        <v>11384</v>
      </c>
      <c r="I10" s="51">
        <v>149.63999999999999</v>
      </c>
      <c r="J10" s="51">
        <v>334.02</v>
      </c>
      <c r="K10" s="52">
        <v>1670.1</v>
      </c>
      <c r="L10" s="52">
        <v>53.09</v>
      </c>
      <c r="M10" s="51">
        <f t="shared" ref="M10:M41" si="1">+I10+J10+K10+L10</f>
        <v>2206.85</v>
      </c>
      <c r="N10" s="51">
        <f>+H10-M10</f>
        <v>9177.15</v>
      </c>
      <c r="O10" s="51"/>
      <c r="P10" s="53"/>
    </row>
    <row r="11" spans="1:16" x14ac:dyDescent="0.2">
      <c r="A11" s="67">
        <v>2</v>
      </c>
      <c r="B11" s="42" t="s">
        <v>431</v>
      </c>
      <c r="C11" s="54" t="s">
        <v>449</v>
      </c>
      <c r="D11" s="55">
        <v>2920</v>
      </c>
      <c r="E11" s="55">
        <v>1000</v>
      </c>
      <c r="F11" s="55">
        <v>0</v>
      </c>
      <c r="G11" s="55">
        <v>250</v>
      </c>
      <c r="H11" s="55">
        <f t="shared" si="0"/>
        <v>4170</v>
      </c>
      <c r="I11" s="55">
        <v>52.68</v>
      </c>
      <c r="J11" s="55">
        <v>117.6</v>
      </c>
      <c r="K11" s="58">
        <v>431.2</v>
      </c>
      <c r="L11" s="56">
        <v>0</v>
      </c>
      <c r="M11" s="55">
        <f t="shared" si="1"/>
        <v>601.48</v>
      </c>
      <c r="N11" s="55">
        <f t="shared" ref="N11:N74" si="2">+H11-M11</f>
        <v>3568.52</v>
      </c>
      <c r="O11" s="55"/>
      <c r="P11" s="57"/>
    </row>
    <row r="12" spans="1:16" ht="22.5" x14ac:dyDescent="0.2">
      <c r="A12" s="67">
        <v>3</v>
      </c>
      <c r="B12" s="42" t="s">
        <v>35</v>
      </c>
      <c r="C12" s="54" t="s">
        <v>668</v>
      </c>
      <c r="D12" s="55">
        <v>5835</v>
      </c>
      <c r="E12" s="55">
        <v>3000</v>
      </c>
      <c r="F12" s="55">
        <v>0</v>
      </c>
      <c r="G12" s="55">
        <v>250</v>
      </c>
      <c r="H12" s="55">
        <f t="shared" si="0"/>
        <v>9085</v>
      </c>
      <c r="I12" s="55">
        <v>118.74</v>
      </c>
      <c r="J12" s="55">
        <v>265.05</v>
      </c>
      <c r="K12" s="56">
        <v>1236.9000000000001</v>
      </c>
      <c r="L12" s="56">
        <v>179.99</v>
      </c>
      <c r="M12" s="55">
        <f t="shared" si="1"/>
        <v>1800.68</v>
      </c>
      <c r="N12" s="55">
        <f t="shared" si="2"/>
        <v>7284.32</v>
      </c>
      <c r="O12" s="55"/>
      <c r="P12" s="57"/>
    </row>
    <row r="13" spans="1:16" x14ac:dyDescent="0.2">
      <c r="A13" s="67">
        <v>4</v>
      </c>
      <c r="B13" s="42" t="s">
        <v>665</v>
      </c>
      <c r="C13" s="43" t="s">
        <v>669</v>
      </c>
      <c r="D13" s="55">
        <v>6759</v>
      </c>
      <c r="E13" s="55">
        <v>4000</v>
      </c>
      <c r="F13" s="55">
        <v>0</v>
      </c>
      <c r="G13" s="55">
        <v>250</v>
      </c>
      <c r="H13" s="55">
        <f t="shared" si="0"/>
        <v>11009</v>
      </c>
      <c r="I13" s="55">
        <v>144.6</v>
      </c>
      <c r="J13" s="55">
        <v>322.77</v>
      </c>
      <c r="K13" s="56">
        <v>1613.85</v>
      </c>
      <c r="L13" s="56">
        <v>247.15</v>
      </c>
      <c r="M13" s="55">
        <f t="shared" si="1"/>
        <v>2328.37</v>
      </c>
      <c r="N13" s="55">
        <f t="shared" si="2"/>
        <v>8680.630000000001</v>
      </c>
      <c r="O13" s="55"/>
      <c r="P13" s="57"/>
    </row>
    <row r="14" spans="1:16" ht="33.75" x14ac:dyDescent="0.2">
      <c r="A14" s="67">
        <v>5</v>
      </c>
      <c r="B14" s="42" t="s">
        <v>37</v>
      </c>
      <c r="C14" s="54" t="s">
        <v>462</v>
      </c>
      <c r="D14" s="55">
        <v>2920</v>
      </c>
      <c r="E14" s="55">
        <v>1000</v>
      </c>
      <c r="F14" s="55">
        <v>0</v>
      </c>
      <c r="G14" s="55">
        <v>250</v>
      </c>
      <c r="H14" s="55">
        <f t="shared" si="0"/>
        <v>4170</v>
      </c>
      <c r="I14" s="55">
        <v>52.68</v>
      </c>
      <c r="J14" s="55">
        <v>117.6</v>
      </c>
      <c r="K14" s="56">
        <v>431.2</v>
      </c>
      <c r="L14" s="56">
        <v>0</v>
      </c>
      <c r="M14" s="55">
        <f t="shared" si="1"/>
        <v>601.48</v>
      </c>
      <c r="N14" s="55">
        <f t="shared" si="2"/>
        <v>3568.52</v>
      </c>
      <c r="O14" s="55"/>
      <c r="P14" s="57"/>
    </row>
    <row r="15" spans="1:16" ht="22.5" x14ac:dyDescent="0.2">
      <c r="A15" s="67">
        <v>6</v>
      </c>
      <c r="B15" s="42" t="s">
        <v>137</v>
      </c>
      <c r="C15" s="43" t="s">
        <v>454</v>
      </c>
      <c r="D15" s="55">
        <v>2375</v>
      </c>
      <c r="E15" s="55">
        <v>1000</v>
      </c>
      <c r="F15" s="55">
        <v>0</v>
      </c>
      <c r="G15" s="55">
        <v>250</v>
      </c>
      <c r="H15" s="55">
        <f t="shared" si="0"/>
        <v>3625</v>
      </c>
      <c r="I15" s="55">
        <v>45.36</v>
      </c>
      <c r="J15" s="55">
        <v>101.25</v>
      </c>
      <c r="K15" s="56">
        <v>371.25</v>
      </c>
      <c r="L15" s="56">
        <v>0</v>
      </c>
      <c r="M15" s="55">
        <f t="shared" si="1"/>
        <v>517.86</v>
      </c>
      <c r="N15" s="55">
        <f t="shared" si="2"/>
        <v>3107.14</v>
      </c>
      <c r="O15" s="55"/>
      <c r="P15" s="57"/>
    </row>
    <row r="16" spans="1:16" x14ac:dyDescent="0.2">
      <c r="A16" s="67">
        <v>7</v>
      </c>
      <c r="B16" s="91" t="s">
        <v>138</v>
      </c>
      <c r="C16" s="43" t="s">
        <v>16</v>
      </c>
      <c r="D16" s="55">
        <v>1668</v>
      </c>
      <c r="E16" s="55">
        <v>1000</v>
      </c>
      <c r="F16" s="55">
        <v>0</v>
      </c>
      <c r="G16" s="55">
        <v>250</v>
      </c>
      <c r="H16" s="55">
        <f t="shared" si="0"/>
        <v>2918</v>
      </c>
      <c r="I16" s="55">
        <v>35.86</v>
      </c>
      <c r="J16" s="55">
        <v>80.040000000000006</v>
      </c>
      <c r="K16" s="56">
        <v>293.48</v>
      </c>
      <c r="L16" s="56">
        <v>0</v>
      </c>
      <c r="M16" s="55">
        <f t="shared" si="1"/>
        <v>409.38</v>
      </c>
      <c r="N16" s="55">
        <f t="shared" si="2"/>
        <v>2508.62</v>
      </c>
      <c r="O16" s="55"/>
      <c r="P16" s="57"/>
    </row>
    <row r="17" spans="1:16" ht="22.5" x14ac:dyDescent="0.2">
      <c r="A17" s="67">
        <v>8</v>
      </c>
      <c r="B17" s="42" t="s">
        <v>722</v>
      </c>
      <c r="C17" s="54" t="s">
        <v>671</v>
      </c>
      <c r="D17" s="55">
        <v>5787</v>
      </c>
      <c r="E17" s="55">
        <v>1800</v>
      </c>
      <c r="F17" s="55">
        <v>0</v>
      </c>
      <c r="G17" s="55">
        <v>250</v>
      </c>
      <c r="H17" s="55">
        <f t="shared" si="0"/>
        <v>7837</v>
      </c>
      <c r="I17" s="55">
        <v>101.97</v>
      </c>
      <c r="J17" s="55">
        <v>227.61</v>
      </c>
      <c r="K17" s="56">
        <v>986.31</v>
      </c>
      <c r="L17" s="56">
        <f>212.5+131.99</f>
        <v>344.49</v>
      </c>
      <c r="M17" s="55">
        <f t="shared" si="1"/>
        <v>1660.3799999999999</v>
      </c>
      <c r="N17" s="55">
        <f t="shared" si="2"/>
        <v>6176.62</v>
      </c>
      <c r="O17" s="55"/>
      <c r="P17" s="57"/>
    </row>
    <row r="18" spans="1:16" ht="22.5" x14ac:dyDescent="0.2">
      <c r="A18" s="67">
        <v>9</v>
      </c>
      <c r="B18" s="42" t="s">
        <v>785</v>
      </c>
      <c r="C18" s="54" t="s">
        <v>672</v>
      </c>
      <c r="D18" s="55">
        <v>8400.48</v>
      </c>
      <c r="E18" s="55">
        <v>2612.9</v>
      </c>
      <c r="F18" s="55">
        <v>0</v>
      </c>
      <c r="G18" s="55">
        <v>362.9</v>
      </c>
      <c r="H18" s="55">
        <f t="shared" si="0"/>
        <v>11376.279999999999</v>
      </c>
      <c r="I18" s="55">
        <v>148.02000000000001</v>
      </c>
      <c r="J18" s="55">
        <v>330.4</v>
      </c>
      <c r="K18" s="56">
        <v>1431.74</v>
      </c>
      <c r="L18" s="56">
        <v>131.99</v>
      </c>
      <c r="M18" s="55">
        <f t="shared" si="1"/>
        <v>2042.1499999999999</v>
      </c>
      <c r="N18" s="55">
        <f t="shared" si="2"/>
        <v>9334.1299999999992</v>
      </c>
      <c r="O18" s="55"/>
      <c r="P18" s="57"/>
    </row>
    <row r="19" spans="1:16" x14ac:dyDescent="0.2">
      <c r="A19" s="67">
        <v>10</v>
      </c>
      <c r="B19" s="42" t="s">
        <v>419</v>
      </c>
      <c r="C19" s="54" t="s">
        <v>465</v>
      </c>
      <c r="D19" s="55">
        <v>1668</v>
      </c>
      <c r="E19" s="55">
        <v>1000</v>
      </c>
      <c r="F19" s="55">
        <v>0</v>
      </c>
      <c r="G19" s="55">
        <v>250</v>
      </c>
      <c r="H19" s="55">
        <f t="shared" si="0"/>
        <v>2918</v>
      </c>
      <c r="I19" s="55">
        <v>35.86</v>
      </c>
      <c r="J19" s="55">
        <v>80.040000000000006</v>
      </c>
      <c r="K19" s="56">
        <v>293.48</v>
      </c>
      <c r="L19" s="56">
        <v>0</v>
      </c>
      <c r="M19" s="55">
        <f t="shared" si="1"/>
        <v>409.38</v>
      </c>
      <c r="N19" s="55">
        <f t="shared" si="2"/>
        <v>2508.62</v>
      </c>
      <c r="O19" s="55"/>
      <c r="P19" s="57">
        <f>185+1010+170</f>
        <v>1365</v>
      </c>
    </row>
    <row r="20" spans="1:16" x14ac:dyDescent="0.2">
      <c r="A20" s="67">
        <v>11</v>
      </c>
      <c r="B20" s="42" t="s">
        <v>73</v>
      </c>
      <c r="C20" s="54" t="s">
        <v>449</v>
      </c>
      <c r="D20" s="55">
        <v>2920</v>
      </c>
      <c r="E20" s="55">
        <v>1000</v>
      </c>
      <c r="F20" s="55">
        <v>0</v>
      </c>
      <c r="G20" s="55">
        <v>250</v>
      </c>
      <c r="H20" s="55">
        <f t="shared" si="0"/>
        <v>4170</v>
      </c>
      <c r="I20" s="55">
        <v>52.68</v>
      </c>
      <c r="J20" s="55">
        <v>117.6</v>
      </c>
      <c r="K20" s="56">
        <v>431.2</v>
      </c>
      <c r="L20" s="56">
        <v>0</v>
      </c>
      <c r="M20" s="55">
        <f t="shared" si="1"/>
        <v>601.48</v>
      </c>
      <c r="N20" s="55">
        <f t="shared" si="2"/>
        <v>3568.52</v>
      </c>
      <c r="O20" s="55"/>
      <c r="P20" s="57"/>
    </row>
    <row r="21" spans="1:16" x14ac:dyDescent="0.2">
      <c r="A21" s="67">
        <v>12</v>
      </c>
      <c r="B21" s="42" t="s">
        <v>433</v>
      </c>
      <c r="C21" s="44" t="s">
        <v>16</v>
      </c>
      <c r="D21" s="55">
        <v>1668</v>
      </c>
      <c r="E21" s="55">
        <v>1000</v>
      </c>
      <c r="F21" s="55">
        <v>0</v>
      </c>
      <c r="G21" s="55">
        <v>250</v>
      </c>
      <c r="H21" s="55">
        <f t="shared" si="0"/>
        <v>2918</v>
      </c>
      <c r="I21" s="55">
        <v>35.86</v>
      </c>
      <c r="J21" s="55">
        <v>80.040000000000006</v>
      </c>
      <c r="K21" s="56">
        <v>293.48</v>
      </c>
      <c r="L21" s="56">
        <v>0</v>
      </c>
      <c r="M21" s="55">
        <f t="shared" si="1"/>
        <v>409.38</v>
      </c>
      <c r="N21" s="55">
        <f t="shared" si="2"/>
        <v>2508.62</v>
      </c>
      <c r="O21" s="55"/>
      <c r="P21" s="57"/>
    </row>
    <row r="22" spans="1:16" x14ac:dyDescent="0.2">
      <c r="A22" s="67">
        <v>13</v>
      </c>
      <c r="B22" s="42" t="s">
        <v>86</v>
      </c>
      <c r="C22" s="54" t="s">
        <v>16</v>
      </c>
      <c r="D22" s="55">
        <v>1668</v>
      </c>
      <c r="E22" s="55">
        <v>1000</v>
      </c>
      <c r="F22" s="55">
        <v>0</v>
      </c>
      <c r="G22" s="55">
        <v>250</v>
      </c>
      <c r="H22" s="55">
        <f t="shared" si="0"/>
        <v>2918</v>
      </c>
      <c r="I22" s="55">
        <v>35.86</v>
      </c>
      <c r="J22" s="55">
        <v>80.040000000000006</v>
      </c>
      <c r="K22" s="56">
        <v>293.48</v>
      </c>
      <c r="L22" s="56">
        <v>0</v>
      </c>
      <c r="M22" s="55">
        <f t="shared" si="1"/>
        <v>409.38</v>
      </c>
      <c r="N22" s="55">
        <f t="shared" si="2"/>
        <v>2508.62</v>
      </c>
      <c r="O22" s="55"/>
      <c r="P22" s="57"/>
    </row>
    <row r="23" spans="1:16" x14ac:dyDescent="0.2">
      <c r="A23" s="67">
        <v>14</v>
      </c>
      <c r="B23" s="42" t="s">
        <v>412</v>
      </c>
      <c r="C23" s="54" t="s">
        <v>455</v>
      </c>
      <c r="D23" s="55">
        <v>3241</v>
      </c>
      <c r="E23" s="55">
        <v>1000</v>
      </c>
      <c r="F23" s="55">
        <v>0</v>
      </c>
      <c r="G23" s="55">
        <v>250</v>
      </c>
      <c r="H23" s="55">
        <f t="shared" si="0"/>
        <v>4491</v>
      </c>
      <c r="I23" s="55">
        <v>57</v>
      </c>
      <c r="J23" s="55">
        <v>127.23</v>
      </c>
      <c r="K23" s="56">
        <v>508.92</v>
      </c>
      <c r="L23" s="56">
        <v>0</v>
      </c>
      <c r="M23" s="55">
        <f t="shared" si="1"/>
        <v>693.15000000000009</v>
      </c>
      <c r="N23" s="55">
        <f t="shared" si="2"/>
        <v>3797.85</v>
      </c>
      <c r="O23" s="55"/>
      <c r="P23" s="57"/>
    </row>
    <row r="24" spans="1:16" x14ac:dyDescent="0.2">
      <c r="A24" s="67">
        <v>15</v>
      </c>
      <c r="B24" s="42" t="s">
        <v>389</v>
      </c>
      <c r="C24" s="54" t="s">
        <v>449</v>
      </c>
      <c r="D24" s="55">
        <v>3241</v>
      </c>
      <c r="E24" s="55">
        <v>1000</v>
      </c>
      <c r="F24" s="55">
        <v>0</v>
      </c>
      <c r="G24" s="55">
        <v>250</v>
      </c>
      <c r="H24" s="55">
        <f t="shared" si="0"/>
        <v>4491</v>
      </c>
      <c r="I24" s="55">
        <v>57</v>
      </c>
      <c r="J24" s="55">
        <v>127.23</v>
      </c>
      <c r="K24" s="56">
        <v>508.92</v>
      </c>
      <c r="L24" s="56">
        <v>0</v>
      </c>
      <c r="M24" s="55">
        <f t="shared" si="1"/>
        <v>693.15000000000009</v>
      </c>
      <c r="N24" s="55">
        <f t="shared" si="2"/>
        <v>3797.85</v>
      </c>
      <c r="O24" s="55"/>
      <c r="P24" s="57"/>
    </row>
    <row r="25" spans="1:16" ht="22.5" x14ac:dyDescent="0.2">
      <c r="A25" s="67">
        <v>16</v>
      </c>
      <c r="B25" s="42" t="s">
        <v>422</v>
      </c>
      <c r="C25" s="54" t="s">
        <v>16</v>
      </c>
      <c r="D25" s="55">
        <v>1668</v>
      </c>
      <c r="E25" s="55">
        <v>1000</v>
      </c>
      <c r="F25" s="55">
        <v>0</v>
      </c>
      <c r="G25" s="55">
        <v>250</v>
      </c>
      <c r="H25" s="55">
        <f t="shared" si="0"/>
        <v>2918</v>
      </c>
      <c r="I25" s="55">
        <v>35.86</v>
      </c>
      <c r="J25" s="55">
        <v>80.040000000000006</v>
      </c>
      <c r="K25" s="56">
        <v>293.48</v>
      </c>
      <c r="L25" s="56">
        <v>0</v>
      </c>
      <c r="M25" s="55">
        <f t="shared" si="1"/>
        <v>409.38</v>
      </c>
      <c r="N25" s="55">
        <f t="shared" si="2"/>
        <v>2508.62</v>
      </c>
      <c r="O25" s="55"/>
      <c r="P25" s="57"/>
    </row>
    <row r="26" spans="1:16" x14ac:dyDescent="0.2">
      <c r="A26" s="67">
        <v>17</v>
      </c>
      <c r="B26" s="42" t="s">
        <v>409</v>
      </c>
      <c r="C26" s="54" t="s">
        <v>670</v>
      </c>
      <c r="D26" s="55">
        <v>5787</v>
      </c>
      <c r="E26" s="55">
        <v>1800</v>
      </c>
      <c r="F26" s="55">
        <v>0</v>
      </c>
      <c r="G26" s="55">
        <v>250</v>
      </c>
      <c r="H26" s="55">
        <f t="shared" si="0"/>
        <v>7837</v>
      </c>
      <c r="I26" s="55">
        <v>101.97</v>
      </c>
      <c r="J26" s="55">
        <v>227.61</v>
      </c>
      <c r="K26" s="56">
        <v>986.31</v>
      </c>
      <c r="L26" s="56">
        <v>131.09</v>
      </c>
      <c r="M26" s="55">
        <f t="shared" si="1"/>
        <v>1446.9799999999998</v>
      </c>
      <c r="N26" s="55">
        <f t="shared" si="2"/>
        <v>6390.02</v>
      </c>
      <c r="O26" s="55"/>
      <c r="P26" s="57"/>
    </row>
    <row r="27" spans="1:16" x14ac:dyDescent="0.2">
      <c r="A27" s="67">
        <v>18</v>
      </c>
      <c r="B27" s="42" t="s">
        <v>417</v>
      </c>
      <c r="C27" s="54" t="s">
        <v>465</v>
      </c>
      <c r="D27" s="55">
        <v>1668</v>
      </c>
      <c r="E27" s="55">
        <v>1000</v>
      </c>
      <c r="F27" s="55">
        <v>0</v>
      </c>
      <c r="G27" s="55">
        <v>250</v>
      </c>
      <c r="H27" s="55">
        <f t="shared" si="0"/>
        <v>2918</v>
      </c>
      <c r="I27" s="55">
        <v>35.86</v>
      </c>
      <c r="J27" s="55">
        <v>80.040000000000006</v>
      </c>
      <c r="K27" s="56">
        <v>293.48</v>
      </c>
      <c r="L27" s="56">
        <v>0</v>
      </c>
      <c r="M27" s="55">
        <f t="shared" si="1"/>
        <v>409.38</v>
      </c>
      <c r="N27" s="55">
        <f t="shared" si="2"/>
        <v>2508.62</v>
      </c>
      <c r="O27" s="55"/>
      <c r="P27" s="57">
        <f>611+609</f>
        <v>1220</v>
      </c>
    </row>
    <row r="28" spans="1:16" x14ac:dyDescent="0.2">
      <c r="A28" s="67">
        <v>19</v>
      </c>
      <c r="B28" s="42" t="s">
        <v>32</v>
      </c>
      <c r="C28" s="54" t="s">
        <v>451</v>
      </c>
      <c r="D28" s="55">
        <v>2920</v>
      </c>
      <c r="E28" s="55">
        <v>1000</v>
      </c>
      <c r="F28" s="55">
        <v>0</v>
      </c>
      <c r="G28" s="55">
        <v>250</v>
      </c>
      <c r="H28" s="55">
        <f t="shared" si="0"/>
        <v>4170</v>
      </c>
      <c r="I28" s="55">
        <v>52.68</v>
      </c>
      <c r="J28" s="55">
        <v>117.6</v>
      </c>
      <c r="K28" s="56">
        <v>431.2</v>
      </c>
      <c r="L28" s="56">
        <v>0</v>
      </c>
      <c r="M28" s="55">
        <f t="shared" si="1"/>
        <v>601.48</v>
      </c>
      <c r="N28" s="55">
        <f t="shared" si="2"/>
        <v>3568.52</v>
      </c>
      <c r="O28" s="55"/>
      <c r="P28" s="57"/>
    </row>
    <row r="29" spans="1:16" x14ac:dyDescent="0.2">
      <c r="A29" s="67">
        <v>20</v>
      </c>
      <c r="B29" s="42" t="s">
        <v>397</v>
      </c>
      <c r="C29" s="54" t="s">
        <v>459</v>
      </c>
      <c r="D29" s="55">
        <v>3241</v>
      </c>
      <c r="E29" s="55">
        <v>1000</v>
      </c>
      <c r="F29" s="55">
        <v>0</v>
      </c>
      <c r="G29" s="55">
        <v>250</v>
      </c>
      <c r="H29" s="55">
        <f t="shared" si="0"/>
        <v>4491</v>
      </c>
      <c r="I29" s="55">
        <v>56.999040000000001</v>
      </c>
      <c r="J29" s="55">
        <v>127.23</v>
      </c>
      <c r="K29" s="56">
        <v>508.92</v>
      </c>
      <c r="L29" s="56">
        <v>0</v>
      </c>
      <c r="M29" s="55">
        <f t="shared" si="1"/>
        <v>693.14904000000001</v>
      </c>
      <c r="N29" s="55">
        <f t="shared" si="2"/>
        <v>3797.8509599999998</v>
      </c>
      <c r="O29" s="55"/>
      <c r="P29" s="57">
        <f>600+630</f>
        <v>1230</v>
      </c>
    </row>
    <row r="30" spans="1:16" ht="22.5" x14ac:dyDescent="0.2">
      <c r="A30" s="67">
        <v>21</v>
      </c>
      <c r="B30" s="42" t="s">
        <v>438</v>
      </c>
      <c r="C30" s="54" t="s">
        <v>449</v>
      </c>
      <c r="D30" s="55">
        <v>3241</v>
      </c>
      <c r="E30" s="55">
        <v>1000</v>
      </c>
      <c r="F30" s="55">
        <v>0</v>
      </c>
      <c r="G30" s="55">
        <v>250</v>
      </c>
      <c r="H30" s="55">
        <f t="shared" si="0"/>
        <v>4491</v>
      </c>
      <c r="I30" s="55">
        <v>57</v>
      </c>
      <c r="J30" s="55">
        <v>127.23</v>
      </c>
      <c r="K30" s="56">
        <v>508.92</v>
      </c>
      <c r="L30" s="56">
        <v>0</v>
      </c>
      <c r="M30" s="55">
        <f t="shared" si="1"/>
        <v>693.15000000000009</v>
      </c>
      <c r="N30" s="55">
        <f t="shared" si="2"/>
        <v>3797.85</v>
      </c>
      <c r="O30" s="55"/>
      <c r="P30" s="57"/>
    </row>
    <row r="31" spans="1:16" x14ac:dyDescent="0.2">
      <c r="A31" s="67">
        <v>22</v>
      </c>
      <c r="B31" s="42" t="s">
        <v>400</v>
      </c>
      <c r="C31" s="54" t="s">
        <v>731</v>
      </c>
      <c r="D31" s="55">
        <v>2920</v>
      </c>
      <c r="E31" s="55">
        <v>1000</v>
      </c>
      <c r="F31" s="55">
        <v>0</v>
      </c>
      <c r="G31" s="55">
        <v>250</v>
      </c>
      <c r="H31" s="55">
        <f t="shared" si="0"/>
        <v>4170</v>
      </c>
      <c r="I31" s="55">
        <v>52.68</v>
      </c>
      <c r="J31" s="55">
        <v>117.6</v>
      </c>
      <c r="K31" s="56">
        <v>431.2</v>
      </c>
      <c r="L31" s="56">
        <v>0</v>
      </c>
      <c r="M31" s="55">
        <f t="shared" si="1"/>
        <v>601.48</v>
      </c>
      <c r="N31" s="55">
        <f t="shared" si="2"/>
        <v>3568.52</v>
      </c>
      <c r="O31" s="55"/>
      <c r="P31" s="57"/>
    </row>
    <row r="32" spans="1:16" ht="22.5" x14ac:dyDescent="0.2">
      <c r="A32" s="67">
        <v>23</v>
      </c>
      <c r="B32" s="21" t="s">
        <v>38</v>
      </c>
      <c r="C32" s="34" t="s">
        <v>465</v>
      </c>
      <c r="D32" s="55">
        <v>1668</v>
      </c>
      <c r="E32" s="55">
        <v>1000</v>
      </c>
      <c r="F32" s="55">
        <v>0</v>
      </c>
      <c r="G32" s="55">
        <v>250</v>
      </c>
      <c r="H32" s="55">
        <f t="shared" si="0"/>
        <v>2918</v>
      </c>
      <c r="I32" s="55">
        <v>35.86</v>
      </c>
      <c r="J32" s="55">
        <v>80.040000000000006</v>
      </c>
      <c r="K32" s="60">
        <v>293.48</v>
      </c>
      <c r="L32" s="56">
        <v>0</v>
      </c>
      <c r="M32" s="55">
        <f t="shared" si="1"/>
        <v>409.38</v>
      </c>
      <c r="N32" s="55">
        <f t="shared" si="2"/>
        <v>2508.62</v>
      </c>
      <c r="O32" s="55"/>
      <c r="P32" s="57">
        <f>3510+3100+587.4</f>
        <v>7197.4</v>
      </c>
    </row>
    <row r="33" spans="1:16" x14ac:dyDescent="0.2">
      <c r="A33" s="67">
        <v>24</v>
      </c>
      <c r="B33" s="42" t="s">
        <v>390</v>
      </c>
      <c r="C33" s="54" t="s">
        <v>455</v>
      </c>
      <c r="D33" s="55">
        <v>2760</v>
      </c>
      <c r="E33" s="55">
        <v>1000</v>
      </c>
      <c r="F33" s="55">
        <v>0</v>
      </c>
      <c r="G33" s="55">
        <v>250</v>
      </c>
      <c r="H33" s="55">
        <f t="shared" si="0"/>
        <v>4010</v>
      </c>
      <c r="I33" s="55">
        <v>50.53</v>
      </c>
      <c r="J33" s="55">
        <v>112.8</v>
      </c>
      <c r="K33" s="56">
        <v>413.6</v>
      </c>
      <c r="L33" s="56">
        <v>0</v>
      </c>
      <c r="M33" s="55">
        <f t="shared" si="1"/>
        <v>576.93000000000006</v>
      </c>
      <c r="N33" s="55">
        <f t="shared" si="2"/>
        <v>3433.0699999999997</v>
      </c>
      <c r="O33" s="55"/>
      <c r="P33" s="57"/>
    </row>
    <row r="34" spans="1:16" ht="22.5" x14ac:dyDescent="0.2">
      <c r="A34" s="67">
        <v>25</v>
      </c>
      <c r="B34" s="42" t="s">
        <v>753</v>
      </c>
      <c r="C34" s="54" t="s">
        <v>786</v>
      </c>
      <c r="D34" s="55">
        <v>6249</v>
      </c>
      <c r="E34" s="55">
        <v>1800</v>
      </c>
      <c r="F34" s="55">
        <v>0</v>
      </c>
      <c r="G34" s="55">
        <v>250</v>
      </c>
      <c r="H34" s="55">
        <f t="shared" si="0"/>
        <v>8299</v>
      </c>
      <c r="I34" s="55">
        <v>108.18</v>
      </c>
      <c r="J34" s="55">
        <v>241.47</v>
      </c>
      <c r="K34" s="56">
        <v>1126.8599999999999</v>
      </c>
      <c r="L34" s="56">
        <v>78.13</v>
      </c>
      <c r="M34" s="55">
        <f t="shared" si="1"/>
        <v>1554.6399999999999</v>
      </c>
      <c r="N34" s="55">
        <f t="shared" si="2"/>
        <v>6744.3600000000006</v>
      </c>
      <c r="O34" s="55"/>
      <c r="P34" s="57"/>
    </row>
    <row r="35" spans="1:16" x14ac:dyDescent="0.2">
      <c r="A35" s="67">
        <v>26</v>
      </c>
      <c r="B35" s="42" t="s">
        <v>428</v>
      </c>
      <c r="C35" s="54" t="s">
        <v>16</v>
      </c>
      <c r="D35" s="55">
        <v>1668</v>
      </c>
      <c r="E35" s="55">
        <v>1000</v>
      </c>
      <c r="F35" s="55">
        <v>0</v>
      </c>
      <c r="G35" s="55">
        <v>250</v>
      </c>
      <c r="H35" s="55">
        <f t="shared" si="0"/>
        <v>2918</v>
      </c>
      <c r="I35" s="55">
        <v>35.86</v>
      </c>
      <c r="J35" s="55">
        <v>80.040000000000006</v>
      </c>
      <c r="K35" s="56">
        <v>293.48</v>
      </c>
      <c r="L35" s="56">
        <v>0</v>
      </c>
      <c r="M35" s="55">
        <f t="shared" si="1"/>
        <v>409.38</v>
      </c>
      <c r="N35" s="55">
        <f t="shared" si="2"/>
        <v>2508.62</v>
      </c>
      <c r="O35" s="55"/>
      <c r="P35" s="57"/>
    </row>
    <row r="36" spans="1:16" x14ac:dyDescent="0.2">
      <c r="A36" s="67">
        <v>27</v>
      </c>
      <c r="B36" s="42" t="s">
        <v>139</v>
      </c>
      <c r="C36" s="54" t="s">
        <v>16</v>
      </c>
      <c r="D36" s="55">
        <v>1668</v>
      </c>
      <c r="E36" s="55">
        <v>1000</v>
      </c>
      <c r="F36" s="55">
        <v>0</v>
      </c>
      <c r="G36" s="55">
        <v>250</v>
      </c>
      <c r="H36" s="55">
        <f t="shared" si="0"/>
        <v>2918</v>
      </c>
      <c r="I36" s="55">
        <v>35.86</v>
      </c>
      <c r="J36" s="55">
        <v>80.040000000000006</v>
      </c>
      <c r="K36" s="56">
        <v>293.48</v>
      </c>
      <c r="L36" s="56">
        <v>0</v>
      </c>
      <c r="M36" s="55">
        <f t="shared" si="1"/>
        <v>409.38</v>
      </c>
      <c r="N36" s="55">
        <f t="shared" si="2"/>
        <v>2508.62</v>
      </c>
      <c r="O36" s="55"/>
      <c r="P36" s="57"/>
    </row>
    <row r="37" spans="1:16" x14ac:dyDescent="0.2">
      <c r="A37" s="67">
        <v>28</v>
      </c>
      <c r="B37" s="42" t="s">
        <v>39</v>
      </c>
      <c r="C37" s="34" t="s">
        <v>465</v>
      </c>
      <c r="D37" s="55">
        <v>1668</v>
      </c>
      <c r="E37" s="55">
        <v>1000</v>
      </c>
      <c r="F37" s="55">
        <v>0</v>
      </c>
      <c r="G37" s="55">
        <v>250</v>
      </c>
      <c r="H37" s="55">
        <f t="shared" si="0"/>
        <v>2918</v>
      </c>
      <c r="I37" s="55">
        <v>35.86</v>
      </c>
      <c r="J37" s="55">
        <v>80.040000000000006</v>
      </c>
      <c r="K37" s="56">
        <v>293.48</v>
      </c>
      <c r="L37" s="56">
        <v>0</v>
      </c>
      <c r="M37" s="55">
        <f t="shared" si="1"/>
        <v>409.38</v>
      </c>
      <c r="N37" s="55">
        <f t="shared" si="2"/>
        <v>2508.62</v>
      </c>
      <c r="O37" s="55"/>
      <c r="P37" s="57"/>
    </row>
    <row r="38" spans="1:16" ht="22.5" x14ac:dyDescent="0.2">
      <c r="A38" s="67">
        <v>29</v>
      </c>
      <c r="B38" s="42" t="s">
        <v>418</v>
      </c>
      <c r="C38" s="54" t="s">
        <v>465</v>
      </c>
      <c r="D38" s="55">
        <v>1668</v>
      </c>
      <c r="E38" s="55">
        <v>1000</v>
      </c>
      <c r="F38" s="55">
        <v>0</v>
      </c>
      <c r="G38" s="55">
        <v>250</v>
      </c>
      <c r="H38" s="55">
        <f t="shared" si="0"/>
        <v>2918</v>
      </c>
      <c r="I38" s="55">
        <v>35.86</v>
      </c>
      <c r="J38" s="55">
        <v>80.040000000000006</v>
      </c>
      <c r="K38" s="56">
        <v>293.48</v>
      </c>
      <c r="L38" s="56">
        <v>0</v>
      </c>
      <c r="M38" s="55">
        <f t="shared" si="1"/>
        <v>409.38</v>
      </c>
      <c r="N38" s="55">
        <f t="shared" si="2"/>
        <v>2508.62</v>
      </c>
      <c r="O38" s="55"/>
      <c r="P38" s="57">
        <f>200</f>
        <v>200</v>
      </c>
    </row>
    <row r="39" spans="1:16" x14ac:dyDescent="0.2">
      <c r="A39" s="67">
        <v>30</v>
      </c>
      <c r="B39" s="42" t="s">
        <v>434</v>
      </c>
      <c r="C39" s="54" t="s">
        <v>178</v>
      </c>
      <c r="D39" s="55">
        <v>1668</v>
      </c>
      <c r="E39" s="55">
        <v>1000</v>
      </c>
      <c r="F39" s="55">
        <v>0</v>
      </c>
      <c r="G39" s="55">
        <v>250</v>
      </c>
      <c r="H39" s="55">
        <f t="shared" si="0"/>
        <v>2918</v>
      </c>
      <c r="I39" s="55">
        <v>35.86</v>
      </c>
      <c r="J39" s="55">
        <v>80.040000000000006</v>
      </c>
      <c r="K39" s="56">
        <v>293.48</v>
      </c>
      <c r="L39" s="56">
        <v>0</v>
      </c>
      <c r="M39" s="55">
        <f t="shared" si="1"/>
        <v>409.38</v>
      </c>
      <c r="N39" s="55">
        <f t="shared" si="2"/>
        <v>2508.62</v>
      </c>
      <c r="O39" s="55"/>
      <c r="P39" s="57"/>
    </row>
    <row r="40" spans="1:16" x14ac:dyDescent="0.2">
      <c r="A40" s="67">
        <v>31</v>
      </c>
      <c r="B40" s="42" t="s">
        <v>111</v>
      </c>
      <c r="C40" s="54" t="s">
        <v>449</v>
      </c>
      <c r="D40" s="55">
        <v>2920</v>
      </c>
      <c r="E40" s="55">
        <v>1000</v>
      </c>
      <c r="F40" s="55">
        <v>0</v>
      </c>
      <c r="G40" s="55">
        <v>250</v>
      </c>
      <c r="H40" s="55">
        <f t="shared" si="0"/>
        <v>4170</v>
      </c>
      <c r="I40" s="55">
        <v>52.68</v>
      </c>
      <c r="J40" s="55">
        <v>117.6</v>
      </c>
      <c r="K40" s="56">
        <v>431.2</v>
      </c>
      <c r="L40" s="56">
        <v>0</v>
      </c>
      <c r="M40" s="55">
        <f t="shared" si="1"/>
        <v>601.48</v>
      </c>
      <c r="N40" s="55">
        <f t="shared" si="2"/>
        <v>3568.52</v>
      </c>
      <c r="O40" s="55"/>
      <c r="P40" s="57"/>
    </row>
    <row r="41" spans="1:16" x14ac:dyDescent="0.2">
      <c r="A41" s="67">
        <v>32</v>
      </c>
      <c r="B41" s="42" t="s">
        <v>36</v>
      </c>
      <c r="C41" s="54" t="s">
        <v>728</v>
      </c>
      <c r="D41" s="55">
        <v>3241</v>
      </c>
      <c r="E41" s="55">
        <v>1000</v>
      </c>
      <c r="F41" s="55">
        <v>0</v>
      </c>
      <c r="G41" s="55">
        <v>250</v>
      </c>
      <c r="H41" s="55">
        <f t="shared" si="0"/>
        <v>4491</v>
      </c>
      <c r="I41" s="55">
        <v>57</v>
      </c>
      <c r="J41" s="55">
        <v>127.23</v>
      </c>
      <c r="K41" s="56">
        <v>508.92</v>
      </c>
      <c r="L41" s="56">
        <v>0</v>
      </c>
      <c r="M41" s="55">
        <f t="shared" si="1"/>
        <v>693.15000000000009</v>
      </c>
      <c r="N41" s="55">
        <f t="shared" si="2"/>
        <v>3797.85</v>
      </c>
      <c r="O41" s="55"/>
      <c r="P41" s="57"/>
    </row>
    <row r="42" spans="1:16" ht="33.75" x14ac:dyDescent="0.2">
      <c r="A42" s="67">
        <v>33</v>
      </c>
      <c r="B42" s="42" t="s">
        <v>411</v>
      </c>
      <c r="C42" s="54" t="s">
        <v>462</v>
      </c>
      <c r="D42" s="55">
        <v>2920</v>
      </c>
      <c r="E42" s="55">
        <v>1000</v>
      </c>
      <c r="F42" s="55">
        <v>0</v>
      </c>
      <c r="G42" s="55">
        <v>250</v>
      </c>
      <c r="H42" s="55">
        <f t="shared" si="0"/>
        <v>4170</v>
      </c>
      <c r="I42" s="55">
        <v>52.68</v>
      </c>
      <c r="J42" s="55">
        <v>117.6</v>
      </c>
      <c r="K42" s="56">
        <v>431.2</v>
      </c>
      <c r="L42" s="56">
        <v>0</v>
      </c>
      <c r="M42" s="55">
        <f t="shared" ref="M42:M73" si="3">+I42+J42+K42+L42</f>
        <v>601.48</v>
      </c>
      <c r="N42" s="55">
        <f t="shared" si="2"/>
        <v>3568.52</v>
      </c>
      <c r="O42" s="55"/>
      <c r="P42" s="57"/>
    </row>
    <row r="43" spans="1:16" ht="22.5" x14ac:dyDescent="0.2">
      <c r="A43" s="67">
        <v>34</v>
      </c>
      <c r="B43" s="42" t="s">
        <v>430</v>
      </c>
      <c r="C43" s="54" t="s">
        <v>455</v>
      </c>
      <c r="D43" s="55">
        <v>2920</v>
      </c>
      <c r="E43" s="55">
        <v>1000</v>
      </c>
      <c r="F43" s="55">
        <v>0</v>
      </c>
      <c r="G43" s="55">
        <v>250</v>
      </c>
      <c r="H43" s="55">
        <f t="shared" si="0"/>
        <v>4170</v>
      </c>
      <c r="I43" s="55">
        <v>52.68</v>
      </c>
      <c r="J43" s="55">
        <v>117.6</v>
      </c>
      <c r="K43" s="56">
        <v>431.2</v>
      </c>
      <c r="L43" s="56">
        <v>0</v>
      </c>
      <c r="M43" s="55">
        <f t="shared" si="3"/>
        <v>601.48</v>
      </c>
      <c r="N43" s="55">
        <f t="shared" si="2"/>
        <v>3568.52</v>
      </c>
      <c r="O43" s="55"/>
      <c r="P43" s="57"/>
    </row>
    <row r="44" spans="1:16" ht="33.75" x14ac:dyDescent="0.2">
      <c r="A44" s="67">
        <v>35</v>
      </c>
      <c r="B44" s="42" t="s">
        <v>755</v>
      </c>
      <c r="C44" s="54" t="s">
        <v>709</v>
      </c>
      <c r="D44" s="55">
        <v>5835</v>
      </c>
      <c r="E44" s="55">
        <v>3000</v>
      </c>
      <c r="F44" s="55">
        <v>0</v>
      </c>
      <c r="G44" s="55">
        <v>250</v>
      </c>
      <c r="H44" s="55">
        <f t="shared" si="0"/>
        <v>9085</v>
      </c>
      <c r="I44" s="55">
        <v>118.74</v>
      </c>
      <c r="J44" s="55">
        <v>265.05</v>
      </c>
      <c r="K44" s="56">
        <v>1236.9000000000001</v>
      </c>
      <c r="L44" s="56">
        <v>116.66</v>
      </c>
      <c r="M44" s="55">
        <f t="shared" si="3"/>
        <v>1737.3500000000001</v>
      </c>
      <c r="N44" s="55">
        <f t="shared" si="2"/>
        <v>7347.65</v>
      </c>
      <c r="O44" s="55"/>
      <c r="P44" s="57"/>
    </row>
    <row r="45" spans="1:16" ht="33.75" x14ac:dyDescent="0.2">
      <c r="A45" s="67">
        <v>36</v>
      </c>
      <c r="B45" s="36" t="s">
        <v>447</v>
      </c>
      <c r="C45" s="36" t="s">
        <v>727</v>
      </c>
      <c r="D45" s="55">
        <v>3241</v>
      </c>
      <c r="E45" s="55">
        <v>1000</v>
      </c>
      <c r="F45" s="55">
        <v>0</v>
      </c>
      <c r="G45" s="55">
        <v>250</v>
      </c>
      <c r="H45" s="55">
        <f t="shared" si="0"/>
        <v>4491</v>
      </c>
      <c r="I45" s="55">
        <v>57</v>
      </c>
      <c r="J45" s="55">
        <v>127.23</v>
      </c>
      <c r="K45" s="56">
        <v>508.92</v>
      </c>
      <c r="L45" s="56">
        <v>0</v>
      </c>
      <c r="M45" s="55">
        <f t="shared" si="3"/>
        <v>693.15000000000009</v>
      </c>
      <c r="N45" s="55">
        <f t="shared" si="2"/>
        <v>3797.85</v>
      </c>
      <c r="O45" s="55"/>
      <c r="P45" s="57"/>
    </row>
    <row r="46" spans="1:16" ht="22.5" x14ac:dyDescent="0.2">
      <c r="A46" s="67">
        <v>37</v>
      </c>
      <c r="B46" s="42" t="s">
        <v>408</v>
      </c>
      <c r="C46" s="54" t="s">
        <v>770</v>
      </c>
      <c r="D46" s="55">
        <v>5787</v>
      </c>
      <c r="E46" s="55">
        <v>1800</v>
      </c>
      <c r="F46" s="55">
        <v>375</v>
      </c>
      <c r="G46" s="55">
        <v>250</v>
      </c>
      <c r="H46" s="55">
        <f t="shared" si="0"/>
        <v>8212</v>
      </c>
      <c r="I46" s="55">
        <v>107.01</v>
      </c>
      <c r="J46" s="55">
        <v>238.86</v>
      </c>
      <c r="K46" s="56">
        <v>1035.06</v>
      </c>
      <c r="L46" s="56">
        <v>0</v>
      </c>
      <c r="M46" s="55">
        <f>+I46+J46+K46+L46</f>
        <v>1380.9299999999998</v>
      </c>
      <c r="N46" s="55">
        <f t="shared" si="2"/>
        <v>6831.07</v>
      </c>
      <c r="O46" s="55"/>
      <c r="P46" s="57"/>
    </row>
    <row r="47" spans="1:16" ht="22.5" x14ac:dyDescent="0.2">
      <c r="A47" s="67">
        <v>38</v>
      </c>
      <c r="B47" s="42" t="s">
        <v>31</v>
      </c>
      <c r="C47" s="43" t="s">
        <v>667</v>
      </c>
      <c r="D47" s="55">
        <v>5095</v>
      </c>
      <c r="E47" s="55">
        <v>1800</v>
      </c>
      <c r="F47" s="55">
        <v>0</v>
      </c>
      <c r="G47" s="55">
        <v>250</v>
      </c>
      <c r="H47" s="55">
        <f t="shared" si="0"/>
        <v>7145</v>
      </c>
      <c r="I47" s="55">
        <v>92.67</v>
      </c>
      <c r="J47" s="55">
        <v>206.85</v>
      </c>
      <c r="K47" s="56">
        <v>896.35</v>
      </c>
      <c r="L47" s="56">
        <v>102.92</v>
      </c>
      <c r="M47" s="55">
        <f t="shared" si="3"/>
        <v>1298.79</v>
      </c>
      <c r="N47" s="55">
        <f t="shared" si="2"/>
        <v>5846.21</v>
      </c>
      <c r="O47" s="55"/>
      <c r="P47" s="57"/>
    </row>
    <row r="48" spans="1:16" ht="22.5" x14ac:dyDescent="0.2">
      <c r="A48" s="67">
        <v>39</v>
      </c>
      <c r="B48" s="42" t="s">
        <v>762</v>
      </c>
      <c r="C48" s="36" t="s">
        <v>729</v>
      </c>
      <c r="D48" s="55">
        <v>2920</v>
      </c>
      <c r="E48" s="55">
        <v>1000</v>
      </c>
      <c r="F48" s="55">
        <v>0</v>
      </c>
      <c r="G48" s="55">
        <v>250</v>
      </c>
      <c r="H48" s="55">
        <f>+G48+F48+E48+D48</f>
        <v>4170</v>
      </c>
      <c r="I48" s="55">
        <v>52.68</v>
      </c>
      <c r="J48" s="55">
        <v>117.6</v>
      </c>
      <c r="K48" s="56">
        <v>431.2</v>
      </c>
      <c r="L48" s="56">
        <v>0</v>
      </c>
      <c r="M48" s="55">
        <f t="shared" si="3"/>
        <v>601.48</v>
      </c>
      <c r="N48" s="55">
        <f t="shared" si="2"/>
        <v>3568.52</v>
      </c>
      <c r="O48" s="55"/>
      <c r="P48" s="57"/>
    </row>
    <row r="49" spans="1:16" x14ac:dyDescent="0.2">
      <c r="A49" s="67">
        <v>40</v>
      </c>
      <c r="B49" s="42" t="s">
        <v>140</v>
      </c>
      <c r="C49" s="54" t="s">
        <v>465</v>
      </c>
      <c r="D49" s="55">
        <v>1668</v>
      </c>
      <c r="E49" s="55">
        <v>1000</v>
      </c>
      <c r="F49" s="55">
        <v>0</v>
      </c>
      <c r="G49" s="55">
        <v>250</v>
      </c>
      <c r="H49" s="55">
        <f t="shared" ref="H49:H80" si="4">+D49+E49+F49+G49</f>
        <v>2918</v>
      </c>
      <c r="I49" s="55">
        <v>35.86</v>
      </c>
      <c r="J49" s="55">
        <v>80.040000000000006</v>
      </c>
      <c r="K49" s="56">
        <v>293.48</v>
      </c>
      <c r="L49" s="56">
        <v>0</v>
      </c>
      <c r="M49" s="55">
        <f t="shared" si="3"/>
        <v>409.38</v>
      </c>
      <c r="N49" s="55">
        <f t="shared" si="2"/>
        <v>2508.62</v>
      </c>
      <c r="O49" s="55"/>
      <c r="P49" s="57">
        <f>990+1040+600+630</f>
        <v>3260</v>
      </c>
    </row>
    <row r="50" spans="1:16" ht="22.5" x14ac:dyDescent="0.2">
      <c r="A50" s="67">
        <v>41</v>
      </c>
      <c r="B50" s="42" t="s">
        <v>756</v>
      </c>
      <c r="C50" s="34" t="s">
        <v>725</v>
      </c>
      <c r="D50" s="55">
        <v>2920</v>
      </c>
      <c r="E50" s="55">
        <v>1000</v>
      </c>
      <c r="F50" s="55">
        <v>0</v>
      </c>
      <c r="G50" s="55">
        <v>250</v>
      </c>
      <c r="H50" s="55">
        <f t="shared" si="4"/>
        <v>4170</v>
      </c>
      <c r="I50" s="55">
        <v>52.68</v>
      </c>
      <c r="J50" s="55">
        <v>117.6</v>
      </c>
      <c r="K50" s="56">
        <v>431.2</v>
      </c>
      <c r="L50" s="56">
        <v>0</v>
      </c>
      <c r="M50" s="55">
        <f t="shared" si="3"/>
        <v>601.48</v>
      </c>
      <c r="N50" s="55">
        <f t="shared" si="2"/>
        <v>3568.52</v>
      </c>
      <c r="O50" s="55"/>
      <c r="P50" s="57"/>
    </row>
    <row r="51" spans="1:16" ht="22.5" x14ac:dyDescent="0.2">
      <c r="A51" s="67">
        <v>42</v>
      </c>
      <c r="B51" s="42" t="s">
        <v>395</v>
      </c>
      <c r="C51" s="54" t="s">
        <v>783</v>
      </c>
      <c r="D51" s="55">
        <v>3241</v>
      </c>
      <c r="E51" s="55">
        <v>1000</v>
      </c>
      <c r="F51" s="55">
        <v>0</v>
      </c>
      <c r="G51" s="55">
        <v>250</v>
      </c>
      <c r="H51" s="55">
        <f t="shared" si="4"/>
        <v>4491</v>
      </c>
      <c r="I51" s="55">
        <v>57</v>
      </c>
      <c r="J51" s="55">
        <v>127.23</v>
      </c>
      <c r="K51" s="56">
        <v>508.92</v>
      </c>
      <c r="L51" s="56">
        <v>0</v>
      </c>
      <c r="M51" s="55">
        <f t="shared" si="3"/>
        <v>693.15000000000009</v>
      </c>
      <c r="N51" s="55">
        <f t="shared" si="2"/>
        <v>3797.85</v>
      </c>
      <c r="O51" s="55"/>
      <c r="P51" s="57"/>
    </row>
    <row r="52" spans="1:16" x14ac:dyDescent="0.2">
      <c r="A52" s="67">
        <v>43</v>
      </c>
      <c r="B52" s="21" t="s">
        <v>141</v>
      </c>
      <c r="C52" s="34" t="s">
        <v>451</v>
      </c>
      <c r="D52" s="55">
        <v>5095</v>
      </c>
      <c r="E52" s="55">
        <v>1800</v>
      </c>
      <c r="F52" s="55">
        <v>0</v>
      </c>
      <c r="G52" s="55">
        <v>250</v>
      </c>
      <c r="H52" s="55">
        <f t="shared" si="4"/>
        <v>7145</v>
      </c>
      <c r="I52" s="55">
        <v>92.67</v>
      </c>
      <c r="J52" s="55">
        <v>206.85</v>
      </c>
      <c r="K52" s="56">
        <v>896.35</v>
      </c>
      <c r="L52" s="56">
        <v>102.92</v>
      </c>
      <c r="M52" s="55">
        <f t="shared" si="3"/>
        <v>1298.79</v>
      </c>
      <c r="N52" s="55">
        <f t="shared" si="2"/>
        <v>5846.21</v>
      </c>
      <c r="O52" s="55"/>
      <c r="P52" s="57"/>
    </row>
    <row r="53" spans="1:16" ht="22.5" x14ac:dyDescent="0.2">
      <c r="A53" s="67">
        <v>44</v>
      </c>
      <c r="B53" s="42" t="s">
        <v>448</v>
      </c>
      <c r="C53" s="54" t="s">
        <v>470</v>
      </c>
      <c r="D53" s="55">
        <v>3241</v>
      </c>
      <c r="E53" s="55">
        <v>1000</v>
      </c>
      <c r="F53" s="55">
        <v>0</v>
      </c>
      <c r="G53" s="55">
        <v>250</v>
      </c>
      <c r="H53" s="55">
        <f t="shared" si="4"/>
        <v>4491</v>
      </c>
      <c r="I53" s="55">
        <v>57</v>
      </c>
      <c r="J53" s="55">
        <v>127.23</v>
      </c>
      <c r="K53" s="56">
        <v>508.92</v>
      </c>
      <c r="L53" s="56">
        <v>0</v>
      </c>
      <c r="M53" s="55">
        <f t="shared" si="3"/>
        <v>693.15000000000009</v>
      </c>
      <c r="N53" s="55">
        <f t="shared" si="2"/>
        <v>3797.85</v>
      </c>
      <c r="O53" s="55"/>
      <c r="P53" s="57"/>
    </row>
    <row r="54" spans="1:16" x14ac:dyDescent="0.2">
      <c r="A54" s="67">
        <v>45</v>
      </c>
      <c r="B54" s="42" t="s">
        <v>424</v>
      </c>
      <c r="C54" s="54" t="s">
        <v>465</v>
      </c>
      <c r="D54" s="55">
        <v>1668</v>
      </c>
      <c r="E54" s="55">
        <v>1000</v>
      </c>
      <c r="F54" s="55">
        <v>0</v>
      </c>
      <c r="G54" s="55">
        <v>250</v>
      </c>
      <c r="H54" s="55">
        <f t="shared" si="4"/>
        <v>2918</v>
      </c>
      <c r="I54" s="55">
        <v>35.86</v>
      </c>
      <c r="J54" s="55">
        <v>80.040000000000006</v>
      </c>
      <c r="K54" s="56">
        <v>293.48</v>
      </c>
      <c r="L54" s="56">
        <v>0</v>
      </c>
      <c r="M54" s="55">
        <f t="shared" si="3"/>
        <v>409.38</v>
      </c>
      <c r="N54" s="55">
        <f t="shared" si="2"/>
        <v>2508.62</v>
      </c>
      <c r="O54" s="55"/>
      <c r="P54" s="57">
        <f>1863+1470</f>
        <v>3333</v>
      </c>
    </row>
    <row r="55" spans="1:16" x14ac:dyDescent="0.2">
      <c r="A55" s="67">
        <v>46</v>
      </c>
      <c r="B55" s="42" t="s">
        <v>105</v>
      </c>
      <c r="C55" s="54" t="s">
        <v>728</v>
      </c>
      <c r="D55" s="55">
        <v>3241</v>
      </c>
      <c r="E55" s="55">
        <v>1000</v>
      </c>
      <c r="F55" s="55">
        <v>0</v>
      </c>
      <c r="G55" s="55">
        <v>250</v>
      </c>
      <c r="H55" s="55">
        <f t="shared" si="4"/>
        <v>4491</v>
      </c>
      <c r="I55" s="55">
        <v>57</v>
      </c>
      <c r="J55" s="55">
        <v>127.23</v>
      </c>
      <c r="K55" s="62">
        <v>508.92</v>
      </c>
      <c r="L55" s="56">
        <v>0</v>
      </c>
      <c r="M55" s="55">
        <f t="shared" si="3"/>
        <v>693.15000000000009</v>
      </c>
      <c r="N55" s="55">
        <f t="shared" si="2"/>
        <v>3797.85</v>
      </c>
      <c r="O55" s="55"/>
      <c r="P55" s="57"/>
    </row>
    <row r="56" spans="1:16" x14ac:dyDescent="0.2">
      <c r="A56" s="67">
        <v>47</v>
      </c>
      <c r="B56" s="42" t="s">
        <v>446</v>
      </c>
      <c r="C56" s="54" t="s">
        <v>449</v>
      </c>
      <c r="D56" s="55">
        <v>3081</v>
      </c>
      <c r="E56" s="55">
        <v>1000</v>
      </c>
      <c r="F56" s="55">
        <v>0</v>
      </c>
      <c r="G56" s="55">
        <v>250</v>
      </c>
      <c r="H56" s="55">
        <f t="shared" si="4"/>
        <v>4331</v>
      </c>
      <c r="I56" s="55">
        <v>54.85</v>
      </c>
      <c r="J56" s="55">
        <v>122.43</v>
      </c>
      <c r="K56" s="56">
        <v>489.72</v>
      </c>
      <c r="L56" s="56">
        <v>0</v>
      </c>
      <c r="M56" s="55">
        <f t="shared" si="3"/>
        <v>667</v>
      </c>
      <c r="N56" s="55">
        <f t="shared" si="2"/>
        <v>3664</v>
      </c>
      <c r="O56" s="55"/>
      <c r="P56" s="57"/>
    </row>
    <row r="57" spans="1:16" x14ac:dyDescent="0.2">
      <c r="A57" s="67">
        <v>48</v>
      </c>
      <c r="B57" s="42" t="s">
        <v>142</v>
      </c>
      <c r="C57" s="54" t="s">
        <v>449</v>
      </c>
      <c r="D57" s="55">
        <v>2920</v>
      </c>
      <c r="E57" s="55">
        <v>1000</v>
      </c>
      <c r="F57" s="55">
        <v>0</v>
      </c>
      <c r="G57" s="55">
        <v>250</v>
      </c>
      <c r="H57" s="55">
        <f t="shared" si="4"/>
        <v>4170</v>
      </c>
      <c r="I57" s="55">
        <v>52.68</v>
      </c>
      <c r="J57" s="55">
        <v>117.6</v>
      </c>
      <c r="K57" s="56">
        <v>431.2</v>
      </c>
      <c r="L57" s="56">
        <v>0</v>
      </c>
      <c r="M57" s="55">
        <f t="shared" si="3"/>
        <v>601.48</v>
      </c>
      <c r="N57" s="55">
        <f t="shared" si="2"/>
        <v>3568.52</v>
      </c>
      <c r="O57" s="55"/>
      <c r="P57" s="57"/>
    </row>
    <row r="58" spans="1:16" x14ac:dyDescent="0.2">
      <c r="A58" s="67">
        <v>49</v>
      </c>
      <c r="B58" s="42" t="s">
        <v>723</v>
      </c>
      <c r="C58" s="54" t="s">
        <v>16</v>
      </c>
      <c r="D58" s="55">
        <v>1668</v>
      </c>
      <c r="E58" s="55">
        <v>1000</v>
      </c>
      <c r="F58" s="55">
        <v>0</v>
      </c>
      <c r="G58" s="55">
        <v>250</v>
      </c>
      <c r="H58" s="55">
        <f t="shared" si="4"/>
        <v>2918</v>
      </c>
      <c r="I58" s="55">
        <v>35.86</v>
      </c>
      <c r="J58" s="55">
        <v>80.040000000000006</v>
      </c>
      <c r="K58" s="56">
        <v>293.48</v>
      </c>
      <c r="L58" s="56">
        <v>0</v>
      </c>
      <c r="M58" s="55">
        <f t="shared" si="3"/>
        <v>409.38</v>
      </c>
      <c r="N58" s="55">
        <f t="shared" si="2"/>
        <v>2508.62</v>
      </c>
      <c r="O58" s="55"/>
      <c r="P58" s="57"/>
    </row>
    <row r="59" spans="1:16" ht="22.5" x14ac:dyDescent="0.2">
      <c r="A59" s="67">
        <v>50</v>
      </c>
      <c r="B59" s="42" t="s">
        <v>386</v>
      </c>
      <c r="C59" s="54" t="s">
        <v>452</v>
      </c>
      <c r="D59" s="55">
        <v>2920</v>
      </c>
      <c r="E59" s="55">
        <v>1000</v>
      </c>
      <c r="F59" s="55">
        <v>0</v>
      </c>
      <c r="G59" s="55">
        <v>250</v>
      </c>
      <c r="H59" s="55">
        <f t="shared" si="4"/>
        <v>4170</v>
      </c>
      <c r="I59" s="55">
        <v>52.68</v>
      </c>
      <c r="J59" s="55">
        <v>117.6</v>
      </c>
      <c r="K59" s="56">
        <v>431.2</v>
      </c>
      <c r="L59" s="56">
        <v>0</v>
      </c>
      <c r="M59" s="55">
        <f t="shared" si="3"/>
        <v>601.48</v>
      </c>
      <c r="N59" s="55">
        <f t="shared" si="2"/>
        <v>3568.52</v>
      </c>
      <c r="O59" s="55"/>
      <c r="P59" s="57"/>
    </row>
    <row r="60" spans="1:16" x14ac:dyDescent="0.2">
      <c r="A60" s="67">
        <v>51</v>
      </c>
      <c r="B60" s="36" t="s">
        <v>398</v>
      </c>
      <c r="C60" s="36" t="s">
        <v>449</v>
      </c>
      <c r="D60" s="55">
        <v>3241</v>
      </c>
      <c r="E60" s="55">
        <v>1000</v>
      </c>
      <c r="F60" s="55">
        <v>0</v>
      </c>
      <c r="G60" s="55">
        <v>250</v>
      </c>
      <c r="H60" s="55">
        <f t="shared" si="4"/>
        <v>4491</v>
      </c>
      <c r="I60" s="55">
        <v>57</v>
      </c>
      <c r="J60" s="55">
        <v>127.23</v>
      </c>
      <c r="K60" s="56">
        <v>508.92</v>
      </c>
      <c r="L60" s="56">
        <v>0</v>
      </c>
      <c r="M60" s="55">
        <f t="shared" si="3"/>
        <v>693.15000000000009</v>
      </c>
      <c r="N60" s="55">
        <f t="shared" si="2"/>
        <v>3797.85</v>
      </c>
      <c r="O60" s="55"/>
      <c r="P60" s="57">
        <f>1280+448</f>
        <v>1728</v>
      </c>
    </row>
    <row r="61" spans="1:16" ht="22.5" x14ac:dyDescent="0.2">
      <c r="A61" s="67">
        <v>52</v>
      </c>
      <c r="B61" s="42" t="s">
        <v>426</v>
      </c>
      <c r="C61" s="54" t="s">
        <v>449</v>
      </c>
      <c r="D61" s="55">
        <v>2920</v>
      </c>
      <c r="E61" s="55">
        <v>1000</v>
      </c>
      <c r="F61" s="55">
        <v>0</v>
      </c>
      <c r="G61" s="55">
        <v>250</v>
      </c>
      <c r="H61" s="55">
        <f t="shared" si="4"/>
        <v>4170</v>
      </c>
      <c r="I61" s="55">
        <v>52.68</v>
      </c>
      <c r="J61" s="55">
        <v>117.6</v>
      </c>
      <c r="K61" s="56">
        <v>431.2</v>
      </c>
      <c r="L61" s="56">
        <v>0</v>
      </c>
      <c r="M61" s="55">
        <f t="shared" si="3"/>
        <v>601.48</v>
      </c>
      <c r="N61" s="55">
        <f t="shared" si="2"/>
        <v>3568.52</v>
      </c>
      <c r="O61" s="55"/>
      <c r="P61" s="57"/>
    </row>
    <row r="62" spans="1:16" ht="22.5" x14ac:dyDescent="0.2">
      <c r="A62" s="67">
        <v>53</v>
      </c>
      <c r="B62" s="42" t="s">
        <v>760</v>
      </c>
      <c r="C62" s="54" t="s">
        <v>729</v>
      </c>
      <c r="D62" s="55">
        <v>2920</v>
      </c>
      <c r="E62" s="55">
        <v>1000</v>
      </c>
      <c r="F62" s="55">
        <v>0</v>
      </c>
      <c r="G62" s="55">
        <v>250</v>
      </c>
      <c r="H62" s="55">
        <f t="shared" si="4"/>
        <v>4170</v>
      </c>
      <c r="I62" s="55">
        <v>58.68</v>
      </c>
      <c r="J62" s="55">
        <v>117.6</v>
      </c>
      <c r="K62" s="56">
        <v>431.2</v>
      </c>
      <c r="L62" s="56">
        <v>0</v>
      </c>
      <c r="M62" s="55">
        <f t="shared" si="3"/>
        <v>607.48</v>
      </c>
      <c r="N62" s="55">
        <f t="shared" si="2"/>
        <v>3562.52</v>
      </c>
      <c r="O62" s="55"/>
      <c r="P62" s="57"/>
    </row>
    <row r="63" spans="1:16" x14ac:dyDescent="0.2">
      <c r="A63" s="67">
        <v>54</v>
      </c>
      <c r="B63" s="42" t="s">
        <v>436</v>
      </c>
      <c r="C63" s="54" t="s">
        <v>449</v>
      </c>
      <c r="D63" s="55">
        <v>3241</v>
      </c>
      <c r="E63" s="55">
        <v>1000</v>
      </c>
      <c r="F63" s="55">
        <v>0</v>
      </c>
      <c r="G63" s="55">
        <v>250</v>
      </c>
      <c r="H63" s="55">
        <f t="shared" si="4"/>
        <v>4491</v>
      </c>
      <c r="I63" s="55">
        <v>57</v>
      </c>
      <c r="J63" s="55">
        <v>127.23</v>
      </c>
      <c r="K63" s="56">
        <v>508.92</v>
      </c>
      <c r="L63" s="56">
        <v>0</v>
      </c>
      <c r="M63" s="55">
        <f t="shared" si="3"/>
        <v>693.15000000000009</v>
      </c>
      <c r="N63" s="55">
        <f t="shared" si="2"/>
        <v>3797.85</v>
      </c>
      <c r="O63" s="55"/>
      <c r="P63" s="57"/>
    </row>
    <row r="64" spans="1:16" ht="22.5" x14ac:dyDescent="0.2">
      <c r="A64" s="67">
        <v>55</v>
      </c>
      <c r="B64" s="42" t="s">
        <v>396</v>
      </c>
      <c r="C64" s="54" t="s">
        <v>458</v>
      </c>
      <c r="D64" s="55">
        <v>3241</v>
      </c>
      <c r="E64" s="55">
        <v>1000</v>
      </c>
      <c r="F64" s="55">
        <v>0</v>
      </c>
      <c r="G64" s="55">
        <v>250</v>
      </c>
      <c r="H64" s="55">
        <f t="shared" si="4"/>
        <v>4491</v>
      </c>
      <c r="I64" s="55">
        <v>57</v>
      </c>
      <c r="J64" s="55">
        <v>127.23</v>
      </c>
      <c r="K64" s="56">
        <v>508.92</v>
      </c>
      <c r="L64" s="56">
        <v>0</v>
      </c>
      <c r="M64" s="55">
        <f t="shared" si="3"/>
        <v>693.15000000000009</v>
      </c>
      <c r="N64" s="55">
        <f t="shared" si="2"/>
        <v>3797.85</v>
      </c>
      <c r="O64" s="55"/>
      <c r="P64" s="57"/>
    </row>
    <row r="65" spans="1:16" x14ac:dyDescent="0.2">
      <c r="A65" s="67">
        <v>56</v>
      </c>
      <c r="B65" s="42" t="s">
        <v>406</v>
      </c>
      <c r="C65" s="54" t="s">
        <v>751</v>
      </c>
      <c r="D65" s="55">
        <v>5787</v>
      </c>
      <c r="E65" s="55">
        <v>1800</v>
      </c>
      <c r="F65" s="55">
        <v>0</v>
      </c>
      <c r="G65" s="55">
        <v>250</v>
      </c>
      <c r="H65" s="55">
        <f t="shared" si="4"/>
        <v>7837</v>
      </c>
      <c r="I65" s="55">
        <v>101.97</v>
      </c>
      <c r="J65" s="55">
        <v>227.61</v>
      </c>
      <c r="K65" s="56">
        <v>986.31</v>
      </c>
      <c r="L65" s="56">
        <v>45.65</v>
      </c>
      <c r="M65" s="55">
        <f t="shared" si="3"/>
        <v>1361.54</v>
      </c>
      <c r="N65" s="55">
        <f t="shared" si="2"/>
        <v>6475.46</v>
      </c>
      <c r="O65" s="55"/>
      <c r="P65" s="57"/>
    </row>
    <row r="66" spans="1:16" ht="33.75" x14ac:dyDescent="0.2">
      <c r="A66" s="67">
        <v>57</v>
      </c>
      <c r="B66" s="21" t="s">
        <v>392</v>
      </c>
      <c r="C66" s="34" t="s">
        <v>457</v>
      </c>
      <c r="D66" s="55">
        <v>6249</v>
      </c>
      <c r="E66" s="55">
        <v>1800</v>
      </c>
      <c r="F66" s="55">
        <v>375</v>
      </c>
      <c r="G66" s="55">
        <v>250</v>
      </c>
      <c r="H66" s="55">
        <f t="shared" si="4"/>
        <v>8674</v>
      </c>
      <c r="I66" s="55">
        <v>113.22</v>
      </c>
      <c r="J66" s="55">
        <v>252.72</v>
      </c>
      <c r="K66" s="63">
        <v>1179.3599999999999</v>
      </c>
      <c r="L66" s="56">
        <v>162.93</v>
      </c>
      <c r="M66" s="55">
        <f t="shared" si="3"/>
        <v>1708.23</v>
      </c>
      <c r="N66" s="55">
        <f t="shared" si="2"/>
        <v>6965.77</v>
      </c>
      <c r="O66" s="55"/>
      <c r="P66" s="57">
        <f>864.15+690</f>
        <v>1554.15</v>
      </c>
    </row>
    <row r="67" spans="1:16" x14ac:dyDescent="0.2">
      <c r="A67" s="67">
        <v>58</v>
      </c>
      <c r="B67" s="42" t="s">
        <v>432</v>
      </c>
      <c r="C67" s="54" t="s">
        <v>16</v>
      </c>
      <c r="D67" s="55">
        <v>1668</v>
      </c>
      <c r="E67" s="55">
        <v>1000</v>
      </c>
      <c r="F67" s="55">
        <v>0</v>
      </c>
      <c r="G67" s="55">
        <v>250</v>
      </c>
      <c r="H67" s="55">
        <f t="shared" si="4"/>
        <v>2918</v>
      </c>
      <c r="I67" s="55">
        <v>35.86</v>
      </c>
      <c r="J67" s="55">
        <v>80.040000000000006</v>
      </c>
      <c r="K67" s="56">
        <v>293.48</v>
      </c>
      <c r="L67" s="56">
        <v>0</v>
      </c>
      <c r="M67" s="55">
        <f t="shared" si="3"/>
        <v>409.38</v>
      </c>
      <c r="N67" s="55">
        <f t="shared" si="2"/>
        <v>2508.62</v>
      </c>
      <c r="O67" s="55"/>
      <c r="P67" s="57"/>
    </row>
    <row r="68" spans="1:16" ht="22.5" x14ac:dyDescent="0.2">
      <c r="A68" s="67">
        <v>59</v>
      </c>
      <c r="B68" s="42" t="s">
        <v>393</v>
      </c>
      <c r="C68" s="54" t="s">
        <v>193</v>
      </c>
      <c r="D68" s="55">
        <v>6249</v>
      </c>
      <c r="E68" s="55">
        <v>1800</v>
      </c>
      <c r="F68" s="55">
        <v>0</v>
      </c>
      <c r="G68" s="55">
        <v>250</v>
      </c>
      <c r="H68" s="55">
        <f t="shared" si="4"/>
        <v>8299</v>
      </c>
      <c r="I68" s="55">
        <v>108.18</v>
      </c>
      <c r="J68" s="55">
        <v>241.47</v>
      </c>
      <c r="K68" s="56">
        <v>1126.8599999999999</v>
      </c>
      <c r="L68" s="56">
        <f>147.37+212.5</f>
        <v>359.87</v>
      </c>
      <c r="M68" s="55">
        <f t="shared" si="3"/>
        <v>1836.3799999999997</v>
      </c>
      <c r="N68" s="55">
        <f t="shared" si="2"/>
        <v>6462.6200000000008</v>
      </c>
      <c r="O68" s="55"/>
      <c r="P68" s="57"/>
    </row>
    <row r="69" spans="1:16" x14ac:dyDescent="0.2">
      <c r="A69" s="67">
        <v>60</v>
      </c>
      <c r="B69" s="42" t="s">
        <v>421</v>
      </c>
      <c r="C69" s="54" t="s">
        <v>194</v>
      </c>
      <c r="D69" s="55">
        <v>1668</v>
      </c>
      <c r="E69" s="55">
        <v>1000</v>
      </c>
      <c r="F69" s="55">
        <v>0</v>
      </c>
      <c r="G69" s="55">
        <v>250</v>
      </c>
      <c r="H69" s="55">
        <f t="shared" si="4"/>
        <v>2918</v>
      </c>
      <c r="I69" s="55">
        <v>35.86</v>
      </c>
      <c r="J69" s="55">
        <v>80.040000000000006</v>
      </c>
      <c r="K69" s="56">
        <v>293.48</v>
      </c>
      <c r="L69" s="56">
        <v>0</v>
      </c>
      <c r="M69" s="55">
        <f t="shared" si="3"/>
        <v>409.38</v>
      </c>
      <c r="N69" s="55">
        <f t="shared" si="2"/>
        <v>2508.62</v>
      </c>
      <c r="O69" s="55"/>
      <c r="P69" s="57"/>
    </row>
    <row r="70" spans="1:16" ht="22.5" x14ac:dyDescent="0.2">
      <c r="A70" s="67">
        <v>61</v>
      </c>
      <c r="B70" s="36" t="s">
        <v>757</v>
      </c>
      <c r="C70" s="36" t="s">
        <v>771</v>
      </c>
      <c r="D70" s="55">
        <v>5373</v>
      </c>
      <c r="E70" s="55">
        <v>3000</v>
      </c>
      <c r="F70" s="55">
        <v>375</v>
      </c>
      <c r="G70" s="55">
        <v>250</v>
      </c>
      <c r="H70" s="55">
        <f t="shared" si="4"/>
        <v>8998</v>
      </c>
      <c r="I70" s="55">
        <v>117.57</v>
      </c>
      <c r="J70" s="55">
        <v>262.44</v>
      </c>
      <c r="K70" s="56">
        <v>1224.72</v>
      </c>
      <c r="L70" s="56">
        <v>65.56</v>
      </c>
      <c r="M70" s="55">
        <f t="shared" si="3"/>
        <v>1670.29</v>
      </c>
      <c r="N70" s="55">
        <f t="shared" si="2"/>
        <v>7327.71</v>
      </c>
      <c r="O70" s="55"/>
      <c r="P70" s="57"/>
    </row>
    <row r="71" spans="1:16" x14ac:dyDescent="0.2">
      <c r="A71" s="67">
        <v>62</v>
      </c>
      <c r="B71" s="36" t="s">
        <v>405</v>
      </c>
      <c r="C71" s="36" t="s">
        <v>732</v>
      </c>
      <c r="D71" s="55">
        <v>2920</v>
      </c>
      <c r="E71" s="55">
        <v>1000</v>
      </c>
      <c r="F71" s="55">
        <v>0</v>
      </c>
      <c r="G71" s="55">
        <v>250</v>
      </c>
      <c r="H71" s="55">
        <f t="shared" si="4"/>
        <v>4170</v>
      </c>
      <c r="I71" s="55">
        <v>52.68</v>
      </c>
      <c r="J71" s="55">
        <v>117.6</v>
      </c>
      <c r="K71" s="56">
        <v>431.2</v>
      </c>
      <c r="L71" s="56">
        <v>0</v>
      </c>
      <c r="M71" s="55">
        <f t="shared" si="3"/>
        <v>601.48</v>
      </c>
      <c r="N71" s="55">
        <f t="shared" si="2"/>
        <v>3568.52</v>
      </c>
      <c r="O71" s="55"/>
      <c r="P71" s="57"/>
    </row>
    <row r="72" spans="1:16" x14ac:dyDescent="0.2">
      <c r="A72" s="67">
        <v>63</v>
      </c>
      <c r="B72" s="42" t="s">
        <v>420</v>
      </c>
      <c r="C72" s="54" t="s">
        <v>465</v>
      </c>
      <c r="D72" s="55">
        <v>1668</v>
      </c>
      <c r="E72" s="55">
        <v>1000</v>
      </c>
      <c r="F72" s="55">
        <v>0</v>
      </c>
      <c r="G72" s="55">
        <v>250</v>
      </c>
      <c r="H72" s="55">
        <f t="shared" si="4"/>
        <v>2918</v>
      </c>
      <c r="I72" s="55">
        <v>35.86</v>
      </c>
      <c r="J72" s="55">
        <v>80.040000000000006</v>
      </c>
      <c r="K72" s="56">
        <v>293.48</v>
      </c>
      <c r="L72" s="56">
        <v>0</v>
      </c>
      <c r="M72" s="55">
        <f t="shared" si="3"/>
        <v>409.38</v>
      </c>
      <c r="N72" s="55">
        <f t="shared" si="2"/>
        <v>2508.62</v>
      </c>
      <c r="O72" s="55"/>
      <c r="P72" s="57"/>
    </row>
    <row r="73" spans="1:16" x14ac:dyDescent="0.2">
      <c r="A73" s="67">
        <v>64</v>
      </c>
      <c r="B73" s="42" t="s">
        <v>143</v>
      </c>
      <c r="C73" s="54" t="s">
        <v>449</v>
      </c>
      <c r="D73" s="55">
        <v>2920</v>
      </c>
      <c r="E73" s="55">
        <v>1000</v>
      </c>
      <c r="F73" s="55">
        <v>0</v>
      </c>
      <c r="G73" s="55">
        <v>250</v>
      </c>
      <c r="H73" s="55">
        <f t="shared" si="4"/>
        <v>4170</v>
      </c>
      <c r="I73" s="55">
        <v>52.68</v>
      </c>
      <c r="J73" s="55">
        <v>117.6</v>
      </c>
      <c r="K73" s="56">
        <v>431.2</v>
      </c>
      <c r="L73" s="56">
        <v>0</v>
      </c>
      <c r="M73" s="55">
        <f t="shared" si="3"/>
        <v>601.48</v>
      </c>
      <c r="N73" s="55">
        <f t="shared" si="2"/>
        <v>3568.52</v>
      </c>
      <c r="O73" s="55"/>
      <c r="P73" s="57"/>
    </row>
    <row r="74" spans="1:16" x14ac:dyDescent="0.2">
      <c r="A74" s="67">
        <v>65</v>
      </c>
      <c r="B74" s="42" t="s">
        <v>435</v>
      </c>
      <c r="C74" s="54" t="s">
        <v>16</v>
      </c>
      <c r="D74" s="55">
        <v>1668</v>
      </c>
      <c r="E74" s="55">
        <v>1000</v>
      </c>
      <c r="F74" s="55">
        <v>0</v>
      </c>
      <c r="G74" s="55">
        <v>250</v>
      </c>
      <c r="H74" s="55">
        <f t="shared" si="4"/>
        <v>2918</v>
      </c>
      <c r="I74" s="55">
        <v>35.86</v>
      </c>
      <c r="J74" s="55">
        <v>80.040000000000006</v>
      </c>
      <c r="K74" s="56">
        <v>293.48</v>
      </c>
      <c r="L74" s="56">
        <v>0</v>
      </c>
      <c r="M74" s="55">
        <f t="shared" ref="M74:M105" si="5">+I74+J74+K74+L74</f>
        <v>409.38</v>
      </c>
      <c r="N74" s="55">
        <f t="shared" si="2"/>
        <v>2508.62</v>
      </c>
      <c r="O74" s="55"/>
      <c r="P74" s="57"/>
    </row>
    <row r="75" spans="1:16" x14ac:dyDescent="0.2">
      <c r="A75" s="67">
        <v>66</v>
      </c>
      <c r="B75" s="42" t="s">
        <v>764</v>
      </c>
      <c r="C75" s="36" t="s">
        <v>466</v>
      </c>
      <c r="D75" s="55">
        <v>4003.2</v>
      </c>
      <c r="E75" s="55">
        <v>2400</v>
      </c>
      <c r="F75" s="55">
        <v>0</v>
      </c>
      <c r="G75" s="55">
        <v>600</v>
      </c>
      <c r="H75" s="55">
        <f t="shared" si="4"/>
        <v>7003.2</v>
      </c>
      <c r="I75" s="55">
        <v>86.06</v>
      </c>
      <c r="J75" s="55">
        <v>192.1</v>
      </c>
      <c r="K75" s="56">
        <v>704.35</v>
      </c>
      <c r="L75" s="56">
        <v>0</v>
      </c>
      <c r="M75" s="55">
        <f t="shared" si="5"/>
        <v>982.51</v>
      </c>
      <c r="N75" s="55">
        <f t="shared" ref="N75:N118" si="6">+H75-M75</f>
        <v>6020.69</v>
      </c>
      <c r="O75" s="55"/>
      <c r="P75" s="57"/>
    </row>
    <row r="76" spans="1:16" ht="22.5" x14ac:dyDescent="0.2">
      <c r="A76" s="67">
        <v>67</v>
      </c>
      <c r="B76" s="42" t="s">
        <v>403</v>
      </c>
      <c r="C76" s="54" t="s">
        <v>461</v>
      </c>
      <c r="D76" s="55">
        <v>5787</v>
      </c>
      <c r="E76" s="55">
        <v>1800</v>
      </c>
      <c r="F76" s="55">
        <v>0</v>
      </c>
      <c r="G76" s="55">
        <v>250</v>
      </c>
      <c r="H76" s="55">
        <f t="shared" si="4"/>
        <v>7837</v>
      </c>
      <c r="I76" s="55">
        <v>101.97</v>
      </c>
      <c r="J76" s="55">
        <v>227.61</v>
      </c>
      <c r="K76" s="56">
        <v>986.31</v>
      </c>
      <c r="L76" s="56">
        <v>131.99</v>
      </c>
      <c r="M76" s="55">
        <f t="shared" si="5"/>
        <v>1447.8799999999999</v>
      </c>
      <c r="N76" s="55">
        <f t="shared" si="6"/>
        <v>6389.12</v>
      </c>
      <c r="O76" s="55"/>
      <c r="P76" s="57"/>
    </row>
    <row r="77" spans="1:16" ht="22.5" x14ac:dyDescent="0.2">
      <c r="A77" s="67">
        <v>68</v>
      </c>
      <c r="B77" s="42" t="s">
        <v>443</v>
      </c>
      <c r="C77" s="54" t="s">
        <v>455</v>
      </c>
      <c r="D77" s="55">
        <v>2920</v>
      </c>
      <c r="E77" s="55">
        <v>1000</v>
      </c>
      <c r="F77" s="55">
        <v>0</v>
      </c>
      <c r="G77" s="55">
        <v>250</v>
      </c>
      <c r="H77" s="55">
        <f t="shared" si="4"/>
        <v>4170</v>
      </c>
      <c r="I77" s="55">
        <v>52.68</v>
      </c>
      <c r="J77" s="55">
        <v>117.6</v>
      </c>
      <c r="K77" s="56">
        <v>431.2</v>
      </c>
      <c r="L77" s="56">
        <v>212.5</v>
      </c>
      <c r="M77" s="55">
        <f t="shared" si="5"/>
        <v>813.98</v>
      </c>
      <c r="N77" s="55">
        <f t="shared" si="6"/>
        <v>3356.02</v>
      </c>
      <c r="O77" s="55"/>
      <c r="P77" s="57"/>
    </row>
    <row r="78" spans="1:16" ht="22.5" x14ac:dyDescent="0.2">
      <c r="A78" s="67">
        <v>69</v>
      </c>
      <c r="B78" s="21" t="s">
        <v>407</v>
      </c>
      <c r="C78" s="21" t="s">
        <v>463</v>
      </c>
      <c r="D78" s="55">
        <v>5835</v>
      </c>
      <c r="E78" s="55">
        <v>3000</v>
      </c>
      <c r="F78" s="55">
        <v>375</v>
      </c>
      <c r="G78" s="55">
        <v>250</v>
      </c>
      <c r="H78" s="55">
        <f t="shared" si="4"/>
        <v>9460</v>
      </c>
      <c r="I78" s="55">
        <v>123.78</v>
      </c>
      <c r="J78" s="55">
        <v>276.3</v>
      </c>
      <c r="K78" s="61">
        <v>1289.4000000000001</v>
      </c>
      <c r="L78" s="56">
        <v>195.55</v>
      </c>
      <c r="M78" s="55">
        <f t="shared" si="5"/>
        <v>1885.03</v>
      </c>
      <c r="N78" s="55">
        <f t="shared" si="6"/>
        <v>7574.97</v>
      </c>
      <c r="O78" s="55"/>
      <c r="P78" s="57"/>
    </row>
    <row r="79" spans="1:16" ht="22.5" x14ac:dyDescent="0.2">
      <c r="A79" s="67">
        <v>70</v>
      </c>
      <c r="B79" s="42" t="s">
        <v>388</v>
      </c>
      <c r="C79" s="54" t="s">
        <v>453</v>
      </c>
      <c r="D79" s="55">
        <v>2760</v>
      </c>
      <c r="E79" s="55">
        <v>1000</v>
      </c>
      <c r="F79" s="55">
        <v>0</v>
      </c>
      <c r="G79" s="55">
        <v>250</v>
      </c>
      <c r="H79" s="55">
        <f t="shared" si="4"/>
        <v>4010</v>
      </c>
      <c r="I79" s="55">
        <v>50.53</v>
      </c>
      <c r="J79" s="55">
        <v>112.8</v>
      </c>
      <c r="K79" s="56">
        <v>413.6</v>
      </c>
      <c r="L79" s="56">
        <v>0</v>
      </c>
      <c r="M79" s="55">
        <f t="shared" si="5"/>
        <v>576.93000000000006</v>
      </c>
      <c r="N79" s="55">
        <f t="shared" si="6"/>
        <v>3433.0699999999997</v>
      </c>
      <c r="O79" s="55"/>
      <c r="P79" s="57"/>
    </row>
    <row r="80" spans="1:16" ht="22.5" x14ac:dyDescent="0.2">
      <c r="A80" s="67">
        <v>71</v>
      </c>
      <c r="B80" s="42" t="s">
        <v>401</v>
      </c>
      <c r="C80" s="54" t="s">
        <v>769</v>
      </c>
      <c r="D80" s="55">
        <v>5787</v>
      </c>
      <c r="E80" s="55">
        <v>1800</v>
      </c>
      <c r="F80" s="55">
        <v>0</v>
      </c>
      <c r="G80" s="55">
        <v>250</v>
      </c>
      <c r="H80" s="55">
        <f t="shared" si="4"/>
        <v>7837</v>
      </c>
      <c r="I80" s="55">
        <v>101.97</v>
      </c>
      <c r="J80" s="55">
        <v>227.61</v>
      </c>
      <c r="K80" s="56">
        <v>986.31</v>
      </c>
      <c r="L80" s="56">
        <v>45.65</v>
      </c>
      <c r="M80" s="55">
        <f t="shared" si="5"/>
        <v>1361.54</v>
      </c>
      <c r="N80" s="55">
        <f t="shared" si="6"/>
        <v>6475.46</v>
      </c>
      <c r="O80" s="55"/>
      <c r="P80" s="57"/>
    </row>
    <row r="81" spans="1:16" ht="22.5" x14ac:dyDescent="0.2">
      <c r="A81" s="67">
        <v>72</v>
      </c>
      <c r="B81" s="42" t="s">
        <v>425</v>
      </c>
      <c r="C81" s="54" t="s">
        <v>466</v>
      </c>
      <c r="D81" s="55">
        <v>1668</v>
      </c>
      <c r="E81" s="55">
        <v>1000</v>
      </c>
      <c r="F81" s="55">
        <v>0</v>
      </c>
      <c r="G81" s="55">
        <v>250</v>
      </c>
      <c r="H81" s="55">
        <f t="shared" ref="H81:H112" si="7">+D81+E81+F81+G81</f>
        <v>2918</v>
      </c>
      <c r="I81" s="55">
        <v>35.86</v>
      </c>
      <c r="J81" s="55">
        <v>80.040000000000006</v>
      </c>
      <c r="K81" s="56">
        <v>293.48</v>
      </c>
      <c r="L81" s="56">
        <v>0</v>
      </c>
      <c r="M81" s="55">
        <f t="shared" si="5"/>
        <v>409.38</v>
      </c>
      <c r="N81" s="55">
        <f t="shared" si="6"/>
        <v>2508.62</v>
      </c>
      <c r="O81" s="55"/>
      <c r="P81" s="57"/>
    </row>
    <row r="82" spans="1:16" x14ac:dyDescent="0.2">
      <c r="A82" s="67">
        <v>73</v>
      </c>
      <c r="B82" s="34" t="s">
        <v>72</v>
      </c>
      <c r="C82" s="42" t="s">
        <v>449</v>
      </c>
      <c r="D82" s="55">
        <v>3241</v>
      </c>
      <c r="E82" s="55">
        <v>1000</v>
      </c>
      <c r="F82" s="55">
        <v>0</v>
      </c>
      <c r="G82" s="55">
        <v>250</v>
      </c>
      <c r="H82" s="55">
        <f t="shared" si="7"/>
        <v>4491</v>
      </c>
      <c r="I82" s="55">
        <v>57</v>
      </c>
      <c r="J82" s="55">
        <v>127.23</v>
      </c>
      <c r="K82" s="60">
        <v>508.92</v>
      </c>
      <c r="L82" s="56">
        <v>0</v>
      </c>
      <c r="M82" s="55">
        <f t="shared" si="5"/>
        <v>693.15000000000009</v>
      </c>
      <c r="N82" s="55">
        <f t="shared" si="6"/>
        <v>3797.85</v>
      </c>
      <c r="O82" s="55"/>
      <c r="P82" s="57"/>
    </row>
    <row r="83" spans="1:16" x14ac:dyDescent="0.2">
      <c r="A83" s="67">
        <v>74</v>
      </c>
      <c r="B83" s="42" t="s">
        <v>34</v>
      </c>
      <c r="C83" s="54" t="s">
        <v>449</v>
      </c>
      <c r="D83" s="55">
        <v>2920</v>
      </c>
      <c r="E83" s="55">
        <v>1000</v>
      </c>
      <c r="F83" s="55">
        <v>0</v>
      </c>
      <c r="G83" s="55">
        <v>250</v>
      </c>
      <c r="H83" s="55">
        <f t="shared" si="7"/>
        <v>4170</v>
      </c>
      <c r="I83" s="55">
        <v>52.68</v>
      </c>
      <c r="J83" s="55">
        <v>117.6</v>
      </c>
      <c r="K83" s="56">
        <v>431.2</v>
      </c>
      <c r="L83" s="56">
        <v>0</v>
      </c>
      <c r="M83" s="55">
        <f t="shared" si="5"/>
        <v>601.48</v>
      </c>
      <c r="N83" s="55">
        <f t="shared" si="6"/>
        <v>3568.52</v>
      </c>
      <c r="O83" s="55"/>
      <c r="P83" s="57"/>
    </row>
    <row r="84" spans="1:16" x14ac:dyDescent="0.2">
      <c r="A84" s="67">
        <v>75</v>
      </c>
      <c r="B84" s="36" t="s">
        <v>761</v>
      </c>
      <c r="C84" s="36" t="s">
        <v>449</v>
      </c>
      <c r="D84" s="55">
        <v>2920</v>
      </c>
      <c r="E84" s="55">
        <v>1000</v>
      </c>
      <c r="F84" s="55">
        <v>0</v>
      </c>
      <c r="G84" s="55">
        <v>250</v>
      </c>
      <c r="H84" s="55">
        <f t="shared" si="7"/>
        <v>4170</v>
      </c>
      <c r="I84" s="55">
        <v>52.68</v>
      </c>
      <c r="J84" s="55">
        <v>117.6</v>
      </c>
      <c r="K84" s="56">
        <v>431.2</v>
      </c>
      <c r="L84" s="56">
        <v>0</v>
      </c>
      <c r="M84" s="55">
        <f t="shared" si="5"/>
        <v>601.48</v>
      </c>
      <c r="N84" s="55">
        <f t="shared" si="6"/>
        <v>3568.52</v>
      </c>
      <c r="O84" s="55"/>
      <c r="P84" s="57"/>
    </row>
    <row r="85" spans="1:16" x14ac:dyDescent="0.2">
      <c r="A85" s="67">
        <v>76</v>
      </c>
      <c r="B85" s="42" t="s">
        <v>439</v>
      </c>
      <c r="C85" s="54" t="s">
        <v>195</v>
      </c>
      <c r="D85" s="55">
        <v>2920</v>
      </c>
      <c r="E85" s="55">
        <v>1000</v>
      </c>
      <c r="F85" s="55">
        <v>0</v>
      </c>
      <c r="G85" s="55">
        <v>250</v>
      </c>
      <c r="H85" s="55">
        <f t="shared" si="7"/>
        <v>4170</v>
      </c>
      <c r="I85" s="55">
        <v>52.68</v>
      </c>
      <c r="J85" s="55">
        <v>117.6</v>
      </c>
      <c r="K85" s="56">
        <v>431.2</v>
      </c>
      <c r="L85" s="56">
        <v>0</v>
      </c>
      <c r="M85" s="55">
        <f t="shared" si="5"/>
        <v>601.48</v>
      </c>
      <c r="N85" s="55">
        <f t="shared" si="6"/>
        <v>3568.52</v>
      </c>
      <c r="O85" s="55"/>
      <c r="P85" s="57"/>
    </row>
    <row r="86" spans="1:16" ht="22.5" x14ac:dyDescent="0.2">
      <c r="A86" s="67">
        <v>77</v>
      </c>
      <c r="B86" s="42" t="s">
        <v>144</v>
      </c>
      <c r="C86" s="36" t="s">
        <v>450</v>
      </c>
      <c r="D86" s="55">
        <v>2920</v>
      </c>
      <c r="E86" s="55">
        <v>1000</v>
      </c>
      <c r="F86" s="55">
        <v>0</v>
      </c>
      <c r="G86" s="55">
        <v>250</v>
      </c>
      <c r="H86" s="55">
        <f t="shared" si="7"/>
        <v>4170</v>
      </c>
      <c r="I86" s="55">
        <v>52.68</v>
      </c>
      <c r="J86" s="55">
        <v>117.6</v>
      </c>
      <c r="K86" s="56">
        <v>431.2</v>
      </c>
      <c r="L86" s="56">
        <v>0</v>
      </c>
      <c r="M86" s="55">
        <f t="shared" si="5"/>
        <v>601.48</v>
      </c>
      <c r="N86" s="55">
        <f t="shared" si="6"/>
        <v>3568.52</v>
      </c>
      <c r="O86" s="55"/>
      <c r="P86" s="57"/>
    </row>
    <row r="87" spans="1:16" ht="22.5" x14ac:dyDescent="0.2">
      <c r="A87" s="67">
        <v>78</v>
      </c>
      <c r="B87" s="42" t="s">
        <v>42</v>
      </c>
      <c r="C87" s="54" t="s">
        <v>467</v>
      </c>
      <c r="D87" s="55">
        <v>1668</v>
      </c>
      <c r="E87" s="55">
        <v>1000</v>
      </c>
      <c r="F87" s="55">
        <v>0</v>
      </c>
      <c r="G87" s="55">
        <v>250</v>
      </c>
      <c r="H87" s="55">
        <f t="shared" si="7"/>
        <v>2918</v>
      </c>
      <c r="I87" s="55">
        <v>35.86</v>
      </c>
      <c r="J87" s="55">
        <v>80.040000000000006</v>
      </c>
      <c r="K87" s="56">
        <v>293.48</v>
      </c>
      <c r="L87" s="56">
        <v>0</v>
      </c>
      <c r="M87" s="55">
        <f t="shared" si="5"/>
        <v>409.38</v>
      </c>
      <c r="N87" s="55">
        <f t="shared" si="6"/>
        <v>2508.62</v>
      </c>
      <c r="O87" s="55"/>
      <c r="P87" s="57"/>
    </row>
    <row r="88" spans="1:16" x14ac:dyDescent="0.2">
      <c r="A88" s="67">
        <v>79</v>
      </c>
      <c r="B88" s="42" t="s">
        <v>765</v>
      </c>
      <c r="C88" s="36" t="s">
        <v>456</v>
      </c>
      <c r="D88" s="55">
        <v>4520.16</v>
      </c>
      <c r="E88" s="55">
        <v>1903.23</v>
      </c>
      <c r="F88" s="55">
        <v>0</v>
      </c>
      <c r="G88" s="55">
        <v>475.81</v>
      </c>
      <c r="H88" s="55">
        <f t="shared" si="7"/>
        <v>6899.2</v>
      </c>
      <c r="I88" s="55">
        <v>86.33</v>
      </c>
      <c r="J88" s="55">
        <v>192.7</v>
      </c>
      <c r="K88" s="56">
        <v>706.57</v>
      </c>
      <c r="L88" s="56">
        <v>0</v>
      </c>
      <c r="M88" s="55">
        <f t="shared" si="5"/>
        <v>985.6</v>
      </c>
      <c r="N88" s="55">
        <f t="shared" si="6"/>
        <v>5913.5999999999995</v>
      </c>
      <c r="O88" s="55"/>
      <c r="P88" s="57"/>
    </row>
    <row r="89" spans="1:16" ht="22.5" x14ac:dyDescent="0.2">
      <c r="A89" s="67">
        <v>80</v>
      </c>
      <c r="B89" s="34" t="s">
        <v>750</v>
      </c>
      <c r="C89" s="44" t="s">
        <v>772</v>
      </c>
      <c r="D89" s="55">
        <v>5835</v>
      </c>
      <c r="E89" s="55">
        <v>3000</v>
      </c>
      <c r="F89" s="55">
        <v>375</v>
      </c>
      <c r="G89" s="55">
        <v>250</v>
      </c>
      <c r="H89" s="55">
        <f t="shared" si="7"/>
        <v>9460</v>
      </c>
      <c r="I89" s="55">
        <v>123.78</v>
      </c>
      <c r="J89" s="55">
        <v>276.3</v>
      </c>
      <c r="K89" s="56">
        <v>1289.4000000000001</v>
      </c>
      <c r="L89" s="56">
        <v>77.989999999999995</v>
      </c>
      <c r="M89" s="55">
        <f t="shared" si="5"/>
        <v>1767.47</v>
      </c>
      <c r="N89" s="55">
        <f t="shared" si="6"/>
        <v>7692.53</v>
      </c>
      <c r="O89" s="55"/>
      <c r="P89" s="57"/>
    </row>
    <row r="90" spans="1:16" x14ac:dyDescent="0.2">
      <c r="A90" s="67">
        <v>81</v>
      </c>
      <c r="B90" s="42" t="s">
        <v>404</v>
      </c>
      <c r="C90" s="54" t="s">
        <v>455</v>
      </c>
      <c r="D90" s="55">
        <v>2760</v>
      </c>
      <c r="E90" s="55">
        <v>1000</v>
      </c>
      <c r="F90" s="55">
        <v>0</v>
      </c>
      <c r="G90" s="55">
        <v>250</v>
      </c>
      <c r="H90" s="55">
        <f t="shared" si="7"/>
        <v>4010</v>
      </c>
      <c r="I90" s="55">
        <v>50.53</v>
      </c>
      <c r="J90" s="55">
        <v>112.8</v>
      </c>
      <c r="K90" s="56">
        <v>413.6</v>
      </c>
      <c r="L90" s="56">
        <v>0</v>
      </c>
      <c r="M90" s="55">
        <f t="shared" si="5"/>
        <v>576.93000000000006</v>
      </c>
      <c r="N90" s="55">
        <f t="shared" si="6"/>
        <v>3433.0699999999997</v>
      </c>
      <c r="O90" s="55"/>
      <c r="P90" s="57"/>
    </row>
    <row r="91" spans="1:16" x14ac:dyDescent="0.2">
      <c r="A91" s="67">
        <v>82</v>
      </c>
      <c r="B91" s="42" t="s">
        <v>442</v>
      </c>
      <c r="C91" s="54" t="s">
        <v>16</v>
      </c>
      <c r="D91" s="55">
        <v>1668</v>
      </c>
      <c r="E91" s="55">
        <v>1000</v>
      </c>
      <c r="F91" s="55">
        <v>0</v>
      </c>
      <c r="G91" s="55">
        <v>250</v>
      </c>
      <c r="H91" s="55">
        <f t="shared" si="7"/>
        <v>2918</v>
      </c>
      <c r="I91" s="55">
        <v>35.86</v>
      </c>
      <c r="J91" s="55">
        <v>80.040000000000006</v>
      </c>
      <c r="K91" s="56">
        <v>293.48</v>
      </c>
      <c r="L91" s="56">
        <v>0</v>
      </c>
      <c r="M91" s="55">
        <f t="shared" si="5"/>
        <v>409.38</v>
      </c>
      <c r="N91" s="55">
        <f t="shared" si="6"/>
        <v>2508.62</v>
      </c>
      <c r="O91" s="55"/>
      <c r="P91" s="57"/>
    </row>
    <row r="92" spans="1:16" x14ac:dyDescent="0.2">
      <c r="A92" s="67">
        <v>83</v>
      </c>
      <c r="B92" s="21" t="s">
        <v>391</v>
      </c>
      <c r="C92" s="21" t="s">
        <v>726</v>
      </c>
      <c r="D92" s="55">
        <v>2920</v>
      </c>
      <c r="E92" s="55">
        <v>1000</v>
      </c>
      <c r="F92" s="55">
        <v>0</v>
      </c>
      <c r="G92" s="55">
        <v>250</v>
      </c>
      <c r="H92" s="55">
        <f t="shared" si="7"/>
        <v>4170</v>
      </c>
      <c r="I92" s="55">
        <v>52.68</v>
      </c>
      <c r="J92" s="55">
        <v>117.6</v>
      </c>
      <c r="K92" s="56">
        <v>431.2</v>
      </c>
      <c r="L92" s="56">
        <v>0</v>
      </c>
      <c r="M92" s="55">
        <f t="shared" si="5"/>
        <v>601.48</v>
      </c>
      <c r="N92" s="55">
        <f t="shared" si="6"/>
        <v>3568.52</v>
      </c>
      <c r="O92" s="55"/>
      <c r="P92" s="57"/>
    </row>
    <row r="93" spans="1:16" x14ac:dyDescent="0.2">
      <c r="A93" s="67">
        <v>84</v>
      </c>
      <c r="B93" s="42" t="s">
        <v>427</v>
      </c>
      <c r="C93" s="54" t="s">
        <v>16</v>
      </c>
      <c r="D93" s="55">
        <v>1668</v>
      </c>
      <c r="E93" s="55">
        <v>1000</v>
      </c>
      <c r="F93" s="55">
        <v>0</v>
      </c>
      <c r="G93" s="55">
        <v>250</v>
      </c>
      <c r="H93" s="55">
        <f t="shared" si="7"/>
        <v>2918</v>
      </c>
      <c r="I93" s="55">
        <v>35.85792</v>
      </c>
      <c r="J93" s="55">
        <v>80.040000000000006</v>
      </c>
      <c r="K93" s="56">
        <v>293.48</v>
      </c>
      <c r="L93" s="56">
        <v>0</v>
      </c>
      <c r="M93" s="55">
        <f t="shared" si="5"/>
        <v>409.37792000000002</v>
      </c>
      <c r="N93" s="55">
        <f t="shared" si="6"/>
        <v>2508.6220800000001</v>
      </c>
      <c r="O93" s="55"/>
      <c r="P93" s="57"/>
    </row>
    <row r="94" spans="1:16" x14ac:dyDescent="0.2">
      <c r="A94" s="67">
        <v>85</v>
      </c>
      <c r="B94" s="36" t="s">
        <v>414</v>
      </c>
      <c r="C94" s="36" t="s">
        <v>449</v>
      </c>
      <c r="D94" s="55">
        <v>2920</v>
      </c>
      <c r="E94" s="55">
        <v>1000</v>
      </c>
      <c r="F94" s="55">
        <v>0</v>
      </c>
      <c r="G94" s="55">
        <v>250</v>
      </c>
      <c r="H94" s="55">
        <f t="shared" si="7"/>
        <v>4170</v>
      </c>
      <c r="I94" s="55">
        <v>52.68</v>
      </c>
      <c r="J94" s="55">
        <v>117.6</v>
      </c>
      <c r="K94" s="56">
        <v>431.2</v>
      </c>
      <c r="L94" s="56">
        <v>0</v>
      </c>
      <c r="M94" s="55">
        <f t="shared" si="5"/>
        <v>601.48</v>
      </c>
      <c r="N94" s="55">
        <f t="shared" si="6"/>
        <v>3568.52</v>
      </c>
      <c r="O94" s="55"/>
      <c r="P94" s="57"/>
    </row>
    <row r="95" spans="1:16" ht="45" x14ac:dyDescent="0.2">
      <c r="A95" s="67">
        <v>86</v>
      </c>
      <c r="B95" s="42" t="s">
        <v>415</v>
      </c>
      <c r="C95" s="54" t="s">
        <v>784</v>
      </c>
      <c r="D95" s="55">
        <v>2920</v>
      </c>
      <c r="E95" s="55">
        <v>1000</v>
      </c>
      <c r="F95" s="55">
        <v>0</v>
      </c>
      <c r="G95" s="55">
        <v>250</v>
      </c>
      <c r="H95" s="55">
        <f t="shared" si="7"/>
        <v>4170</v>
      </c>
      <c r="I95" s="55">
        <v>52.68</v>
      </c>
      <c r="J95" s="55">
        <v>117.6</v>
      </c>
      <c r="K95" s="56">
        <v>431.2</v>
      </c>
      <c r="L95" s="56">
        <v>0</v>
      </c>
      <c r="M95" s="55">
        <f t="shared" si="5"/>
        <v>601.48</v>
      </c>
      <c r="N95" s="55">
        <f t="shared" si="6"/>
        <v>3568.52</v>
      </c>
      <c r="O95" s="55"/>
      <c r="P95" s="57"/>
    </row>
    <row r="96" spans="1:16" x14ac:dyDescent="0.2">
      <c r="A96" s="67">
        <v>87</v>
      </c>
      <c r="B96" s="42" t="s">
        <v>429</v>
      </c>
      <c r="C96" s="54" t="s">
        <v>766</v>
      </c>
      <c r="D96" s="55">
        <v>6297</v>
      </c>
      <c r="E96" s="55">
        <v>4000</v>
      </c>
      <c r="F96" s="55">
        <v>0</v>
      </c>
      <c r="G96" s="55">
        <v>250</v>
      </c>
      <c r="H96" s="55">
        <f t="shared" si="7"/>
        <v>10547</v>
      </c>
      <c r="I96" s="55">
        <v>138.38999999999999</v>
      </c>
      <c r="J96" s="55">
        <v>308.91000000000003</v>
      </c>
      <c r="K96" s="56">
        <v>1544.55</v>
      </c>
      <c r="L96" s="56">
        <v>235.21</v>
      </c>
      <c r="M96" s="55">
        <f t="shared" si="5"/>
        <v>2227.06</v>
      </c>
      <c r="N96" s="55">
        <f t="shared" si="6"/>
        <v>8319.94</v>
      </c>
      <c r="O96" s="55"/>
      <c r="P96" s="57"/>
    </row>
    <row r="97" spans="1:16" ht="22.5" x14ac:dyDescent="0.2">
      <c r="A97" s="67">
        <v>88</v>
      </c>
      <c r="B97" s="91" t="s">
        <v>33</v>
      </c>
      <c r="C97" s="43" t="s">
        <v>724</v>
      </c>
      <c r="D97" s="55">
        <v>2920</v>
      </c>
      <c r="E97" s="55">
        <v>1000</v>
      </c>
      <c r="F97" s="55">
        <v>0</v>
      </c>
      <c r="G97" s="55">
        <v>250</v>
      </c>
      <c r="H97" s="55">
        <f t="shared" si="7"/>
        <v>4170</v>
      </c>
      <c r="I97" s="55">
        <v>52.68</v>
      </c>
      <c r="J97" s="55">
        <v>117.6</v>
      </c>
      <c r="K97" s="59">
        <v>431.2</v>
      </c>
      <c r="L97" s="56">
        <v>0</v>
      </c>
      <c r="M97" s="55">
        <f t="shared" si="5"/>
        <v>601.48</v>
      </c>
      <c r="N97" s="55">
        <f t="shared" si="6"/>
        <v>3568.52</v>
      </c>
      <c r="O97" s="55"/>
      <c r="P97" s="57"/>
    </row>
    <row r="98" spans="1:16" x14ac:dyDescent="0.2">
      <c r="A98" s="67">
        <v>89</v>
      </c>
      <c r="B98" s="42" t="s">
        <v>423</v>
      </c>
      <c r="C98" s="43" t="s">
        <v>449</v>
      </c>
      <c r="D98" s="55">
        <v>2760</v>
      </c>
      <c r="E98" s="55">
        <v>1000</v>
      </c>
      <c r="F98" s="55">
        <v>0</v>
      </c>
      <c r="G98" s="55">
        <v>250</v>
      </c>
      <c r="H98" s="55">
        <f t="shared" si="7"/>
        <v>4010</v>
      </c>
      <c r="I98" s="55">
        <v>50.53</v>
      </c>
      <c r="J98" s="55">
        <v>112.8</v>
      </c>
      <c r="K98" s="56">
        <v>413.6</v>
      </c>
      <c r="L98" s="56">
        <v>0</v>
      </c>
      <c r="M98" s="55">
        <f t="shared" si="5"/>
        <v>576.93000000000006</v>
      </c>
      <c r="N98" s="55">
        <f t="shared" si="6"/>
        <v>3433.0699999999997</v>
      </c>
      <c r="O98" s="55"/>
      <c r="P98" s="57"/>
    </row>
    <row r="99" spans="1:16" ht="22.5" x14ac:dyDescent="0.2">
      <c r="A99" s="67">
        <v>90</v>
      </c>
      <c r="B99" s="42" t="s">
        <v>410</v>
      </c>
      <c r="C99" s="54" t="s">
        <v>464</v>
      </c>
      <c r="D99" s="55">
        <v>2375</v>
      </c>
      <c r="E99" s="55">
        <v>1000</v>
      </c>
      <c r="F99" s="55">
        <v>0</v>
      </c>
      <c r="G99" s="55">
        <v>250</v>
      </c>
      <c r="H99" s="55">
        <f t="shared" si="7"/>
        <v>3625</v>
      </c>
      <c r="I99" s="55">
        <v>45.36</v>
      </c>
      <c r="J99" s="55">
        <v>101.25</v>
      </c>
      <c r="K99" s="56">
        <v>371.25</v>
      </c>
      <c r="L99" s="56">
        <v>0</v>
      </c>
      <c r="M99" s="55">
        <f t="shared" si="5"/>
        <v>517.86</v>
      </c>
      <c r="N99" s="55">
        <f t="shared" si="6"/>
        <v>3107.14</v>
      </c>
      <c r="O99" s="55"/>
      <c r="P99" s="57"/>
    </row>
    <row r="100" spans="1:16" ht="22.5" x14ac:dyDescent="0.2">
      <c r="A100" s="67">
        <v>91</v>
      </c>
      <c r="B100" s="42" t="s">
        <v>754</v>
      </c>
      <c r="C100" s="54" t="s">
        <v>767</v>
      </c>
      <c r="D100" s="55">
        <v>14693</v>
      </c>
      <c r="E100" s="55">
        <v>9333.33</v>
      </c>
      <c r="F100" s="55">
        <v>875</v>
      </c>
      <c r="G100" s="55">
        <v>583.33000000000004</v>
      </c>
      <c r="H100" s="55">
        <f t="shared" si="7"/>
        <v>25484.660000000003</v>
      </c>
      <c r="I100" s="55">
        <v>334.67</v>
      </c>
      <c r="J100" s="55">
        <v>747.04</v>
      </c>
      <c r="K100" s="56">
        <v>3735.2</v>
      </c>
      <c r="L100" s="56">
        <v>301.64</v>
      </c>
      <c r="M100" s="55">
        <f t="shared" si="5"/>
        <v>5118.55</v>
      </c>
      <c r="N100" s="55">
        <f t="shared" si="6"/>
        <v>20366.110000000004</v>
      </c>
      <c r="O100" s="55"/>
      <c r="P100" s="57"/>
    </row>
    <row r="101" spans="1:16" x14ac:dyDescent="0.2">
      <c r="A101" s="67">
        <v>92</v>
      </c>
      <c r="B101" s="42" t="s">
        <v>40</v>
      </c>
      <c r="C101" s="54" t="s">
        <v>16</v>
      </c>
      <c r="D101" s="55">
        <v>1668</v>
      </c>
      <c r="E101" s="55">
        <v>1000</v>
      </c>
      <c r="F101" s="55">
        <v>0</v>
      </c>
      <c r="G101" s="55">
        <v>250</v>
      </c>
      <c r="H101" s="55">
        <f t="shared" si="7"/>
        <v>2918</v>
      </c>
      <c r="I101" s="55">
        <v>35.86</v>
      </c>
      <c r="J101" s="55">
        <v>80.040000000000006</v>
      </c>
      <c r="K101" s="56">
        <v>293.48</v>
      </c>
      <c r="L101" s="56">
        <v>0</v>
      </c>
      <c r="M101" s="55">
        <f t="shared" si="5"/>
        <v>409.38</v>
      </c>
      <c r="N101" s="55">
        <f t="shared" si="6"/>
        <v>2508.62</v>
      </c>
      <c r="O101" s="55"/>
      <c r="P101" s="57"/>
    </row>
    <row r="102" spans="1:16" x14ac:dyDescent="0.2">
      <c r="A102" s="67">
        <v>93</v>
      </c>
      <c r="B102" s="42" t="s">
        <v>387</v>
      </c>
      <c r="C102" s="54" t="s">
        <v>449</v>
      </c>
      <c r="D102" s="55">
        <v>2920</v>
      </c>
      <c r="E102" s="55">
        <v>1000</v>
      </c>
      <c r="F102" s="55">
        <v>0</v>
      </c>
      <c r="G102" s="55">
        <v>250</v>
      </c>
      <c r="H102" s="55">
        <f t="shared" si="7"/>
        <v>4170</v>
      </c>
      <c r="I102" s="55">
        <v>52.68</v>
      </c>
      <c r="J102" s="55">
        <v>117.6</v>
      </c>
      <c r="K102" s="56">
        <v>431.2</v>
      </c>
      <c r="L102" s="56">
        <v>0</v>
      </c>
      <c r="M102" s="55">
        <f t="shared" si="5"/>
        <v>601.48</v>
      </c>
      <c r="N102" s="55">
        <f t="shared" si="6"/>
        <v>3568.52</v>
      </c>
      <c r="O102" s="55"/>
      <c r="P102" s="57"/>
    </row>
    <row r="103" spans="1:16" ht="22.5" x14ac:dyDescent="0.2">
      <c r="A103" s="67">
        <v>94</v>
      </c>
      <c r="B103" s="42" t="s">
        <v>131</v>
      </c>
      <c r="C103" s="54" t="s">
        <v>768</v>
      </c>
      <c r="D103" s="55">
        <v>6759</v>
      </c>
      <c r="E103" s="55">
        <v>4000</v>
      </c>
      <c r="F103" s="55">
        <v>0</v>
      </c>
      <c r="G103" s="55">
        <v>250</v>
      </c>
      <c r="H103" s="55">
        <f t="shared" si="7"/>
        <v>11009</v>
      </c>
      <c r="I103" s="55">
        <v>144.6</v>
      </c>
      <c r="J103" s="55">
        <v>322.77</v>
      </c>
      <c r="K103" s="56">
        <v>1613.85</v>
      </c>
      <c r="L103" s="56">
        <v>145.71</v>
      </c>
      <c r="M103" s="55">
        <f t="shared" si="5"/>
        <v>2226.9299999999998</v>
      </c>
      <c r="N103" s="55">
        <f t="shared" si="6"/>
        <v>8782.07</v>
      </c>
      <c r="O103" s="55"/>
      <c r="P103" s="57"/>
    </row>
    <row r="104" spans="1:16" x14ac:dyDescent="0.2">
      <c r="A104" s="67">
        <v>95</v>
      </c>
      <c r="B104" s="42" t="s">
        <v>41</v>
      </c>
      <c r="C104" s="54" t="s">
        <v>16</v>
      </c>
      <c r="D104" s="55">
        <v>1668</v>
      </c>
      <c r="E104" s="55">
        <v>1000</v>
      </c>
      <c r="F104" s="55">
        <v>0</v>
      </c>
      <c r="G104" s="55">
        <v>250</v>
      </c>
      <c r="H104" s="55">
        <f t="shared" si="7"/>
        <v>2918</v>
      </c>
      <c r="I104" s="55">
        <v>35.86</v>
      </c>
      <c r="J104" s="55">
        <v>80.040000000000006</v>
      </c>
      <c r="K104" s="56">
        <v>293.48</v>
      </c>
      <c r="L104" s="56">
        <v>0</v>
      </c>
      <c r="M104" s="55">
        <f t="shared" si="5"/>
        <v>409.38</v>
      </c>
      <c r="N104" s="55">
        <f t="shared" si="6"/>
        <v>2508.62</v>
      </c>
      <c r="O104" s="55"/>
      <c r="P104" s="57"/>
    </row>
    <row r="105" spans="1:16" ht="22.5" x14ac:dyDescent="0.2">
      <c r="A105" s="67">
        <v>96</v>
      </c>
      <c r="B105" s="42" t="s">
        <v>106</v>
      </c>
      <c r="C105" s="54" t="s">
        <v>729</v>
      </c>
      <c r="D105" s="55">
        <v>2920</v>
      </c>
      <c r="E105" s="55">
        <v>1000</v>
      </c>
      <c r="F105" s="55">
        <v>0</v>
      </c>
      <c r="G105" s="55">
        <v>250</v>
      </c>
      <c r="H105" s="55">
        <f t="shared" si="7"/>
        <v>4170</v>
      </c>
      <c r="I105" s="55">
        <v>52.68</v>
      </c>
      <c r="J105" s="55">
        <v>117.6</v>
      </c>
      <c r="K105" s="56">
        <v>431.2</v>
      </c>
      <c r="L105" s="56">
        <v>0</v>
      </c>
      <c r="M105" s="55">
        <f t="shared" si="5"/>
        <v>601.48</v>
      </c>
      <c r="N105" s="55">
        <f t="shared" si="6"/>
        <v>3568.52</v>
      </c>
      <c r="O105" s="55"/>
      <c r="P105" s="57"/>
    </row>
    <row r="106" spans="1:16" ht="22.5" x14ac:dyDescent="0.2">
      <c r="A106" s="67">
        <v>97</v>
      </c>
      <c r="B106" s="42" t="s">
        <v>437</v>
      </c>
      <c r="C106" s="54" t="s">
        <v>666</v>
      </c>
      <c r="D106" s="55">
        <v>6249</v>
      </c>
      <c r="E106" s="55">
        <v>1800</v>
      </c>
      <c r="F106" s="55">
        <v>0</v>
      </c>
      <c r="G106" s="55">
        <v>250</v>
      </c>
      <c r="H106" s="55">
        <f t="shared" si="7"/>
        <v>8299</v>
      </c>
      <c r="I106" s="55">
        <v>108.18</v>
      </c>
      <c r="J106" s="55">
        <v>241.47</v>
      </c>
      <c r="K106" s="56">
        <v>1126.8599999999999</v>
      </c>
      <c r="L106" s="56">
        <v>147.37</v>
      </c>
      <c r="M106" s="55">
        <f t="shared" ref="M106:M120" si="8">+I106+J106+K106+L106</f>
        <v>1623.8799999999997</v>
      </c>
      <c r="N106" s="55">
        <f t="shared" si="6"/>
        <v>6675.1200000000008</v>
      </c>
      <c r="O106" s="55"/>
      <c r="P106" s="57"/>
    </row>
    <row r="107" spans="1:16" ht="22.5" x14ac:dyDescent="0.2">
      <c r="A107" s="67">
        <v>98</v>
      </c>
      <c r="B107" s="36" t="s">
        <v>145</v>
      </c>
      <c r="C107" s="36" t="s">
        <v>730</v>
      </c>
      <c r="D107" s="55">
        <v>5835</v>
      </c>
      <c r="E107" s="55">
        <v>3000</v>
      </c>
      <c r="F107" s="55">
        <v>0</v>
      </c>
      <c r="G107" s="55">
        <v>250</v>
      </c>
      <c r="H107" s="55">
        <f t="shared" si="7"/>
        <v>9085</v>
      </c>
      <c r="I107" s="55">
        <v>118.74</v>
      </c>
      <c r="J107" s="55">
        <v>265.05</v>
      </c>
      <c r="K107" s="56">
        <v>1236.9000000000001</v>
      </c>
      <c r="L107" s="56">
        <v>68.099999999999994</v>
      </c>
      <c r="M107" s="55">
        <f t="shared" si="8"/>
        <v>1688.79</v>
      </c>
      <c r="N107" s="55">
        <f t="shared" si="6"/>
        <v>7396.21</v>
      </c>
      <c r="O107" s="55"/>
      <c r="P107" s="57"/>
    </row>
    <row r="108" spans="1:16" ht="45" x14ac:dyDescent="0.2">
      <c r="A108" s="67">
        <v>99</v>
      </c>
      <c r="B108" s="42" t="s">
        <v>445</v>
      </c>
      <c r="C108" s="54" t="s">
        <v>773</v>
      </c>
      <c r="D108" s="55">
        <v>6759</v>
      </c>
      <c r="E108" s="55">
        <v>4000</v>
      </c>
      <c r="F108" s="55">
        <v>0</v>
      </c>
      <c r="G108" s="55">
        <v>250</v>
      </c>
      <c r="H108" s="55">
        <f t="shared" si="7"/>
        <v>11009</v>
      </c>
      <c r="I108" s="55">
        <v>144.60095999999999</v>
      </c>
      <c r="J108" s="55">
        <v>322.77</v>
      </c>
      <c r="K108" s="56">
        <v>1613.85</v>
      </c>
      <c r="L108" s="56">
        <v>254.45</v>
      </c>
      <c r="M108" s="55">
        <f t="shared" si="8"/>
        <v>2335.6709599999995</v>
      </c>
      <c r="N108" s="55">
        <f t="shared" si="6"/>
        <v>8673.3290400000005</v>
      </c>
      <c r="O108" s="55"/>
      <c r="P108" s="57"/>
    </row>
    <row r="109" spans="1:16" ht="22.5" x14ac:dyDescent="0.2">
      <c r="A109" s="67">
        <v>100</v>
      </c>
      <c r="B109" s="42" t="s">
        <v>394</v>
      </c>
      <c r="C109" s="54" t="s">
        <v>728</v>
      </c>
      <c r="D109" s="55">
        <v>3241</v>
      </c>
      <c r="E109" s="55">
        <v>1000</v>
      </c>
      <c r="F109" s="55">
        <v>0</v>
      </c>
      <c r="G109" s="55">
        <v>250</v>
      </c>
      <c r="H109" s="55">
        <f t="shared" si="7"/>
        <v>4491</v>
      </c>
      <c r="I109" s="55">
        <v>57</v>
      </c>
      <c r="J109" s="55">
        <v>127.23</v>
      </c>
      <c r="K109" s="56">
        <v>508.92</v>
      </c>
      <c r="L109" s="56">
        <v>0</v>
      </c>
      <c r="M109" s="55">
        <f t="shared" si="8"/>
        <v>693.15000000000009</v>
      </c>
      <c r="N109" s="55">
        <f t="shared" si="6"/>
        <v>3797.85</v>
      </c>
      <c r="O109" s="55"/>
      <c r="P109" s="57"/>
    </row>
    <row r="110" spans="1:16" x14ac:dyDescent="0.2">
      <c r="A110" s="67">
        <v>101</v>
      </c>
      <c r="B110" s="42" t="s">
        <v>146</v>
      </c>
      <c r="C110" s="54" t="s">
        <v>465</v>
      </c>
      <c r="D110" s="55">
        <v>1668</v>
      </c>
      <c r="E110" s="55">
        <v>1000</v>
      </c>
      <c r="F110" s="55">
        <v>0</v>
      </c>
      <c r="G110" s="55">
        <v>250</v>
      </c>
      <c r="H110" s="55">
        <f t="shared" si="7"/>
        <v>2918</v>
      </c>
      <c r="I110" s="55">
        <v>35.86</v>
      </c>
      <c r="J110" s="55">
        <v>80.040000000000006</v>
      </c>
      <c r="K110" s="56">
        <v>293.48</v>
      </c>
      <c r="L110" s="56">
        <v>0</v>
      </c>
      <c r="M110" s="55">
        <f t="shared" si="8"/>
        <v>409.38</v>
      </c>
      <c r="N110" s="55">
        <f t="shared" si="6"/>
        <v>2508.62</v>
      </c>
      <c r="O110" s="55"/>
      <c r="P110" s="57">
        <f>3510+1050+1310</f>
        <v>5870</v>
      </c>
    </row>
    <row r="111" spans="1:16" ht="22.5" x14ac:dyDescent="0.2">
      <c r="A111" s="67">
        <v>102</v>
      </c>
      <c r="B111" s="42" t="s">
        <v>758</v>
      </c>
      <c r="C111" s="54" t="s">
        <v>449</v>
      </c>
      <c r="D111" s="55">
        <v>2760</v>
      </c>
      <c r="E111" s="55">
        <v>1000</v>
      </c>
      <c r="F111" s="55">
        <v>0</v>
      </c>
      <c r="G111" s="55">
        <v>250</v>
      </c>
      <c r="H111" s="55">
        <f t="shared" si="7"/>
        <v>4010</v>
      </c>
      <c r="I111" s="55">
        <v>50.53</v>
      </c>
      <c r="J111" s="55">
        <v>112.8</v>
      </c>
      <c r="K111" s="56">
        <v>413.6</v>
      </c>
      <c r="L111" s="56">
        <v>0</v>
      </c>
      <c r="M111" s="55">
        <f t="shared" si="8"/>
        <v>576.93000000000006</v>
      </c>
      <c r="N111" s="55">
        <f t="shared" si="6"/>
        <v>3433.0699999999997</v>
      </c>
      <c r="O111" s="55"/>
      <c r="P111" s="57"/>
    </row>
    <row r="112" spans="1:16" x14ac:dyDescent="0.2">
      <c r="A112" s="67">
        <v>103</v>
      </c>
      <c r="B112" s="21" t="s">
        <v>763</v>
      </c>
      <c r="C112" s="21" t="s">
        <v>455</v>
      </c>
      <c r="D112" s="55">
        <v>2920</v>
      </c>
      <c r="E112" s="55">
        <v>1000</v>
      </c>
      <c r="F112" s="55">
        <v>0</v>
      </c>
      <c r="G112" s="55">
        <v>250</v>
      </c>
      <c r="H112" s="55">
        <f t="shared" si="7"/>
        <v>4170</v>
      </c>
      <c r="I112" s="55">
        <v>52.68</v>
      </c>
      <c r="J112" s="55">
        <v>117.6</v>
      </c>
      <c r="K112" s="65">
        <v>431.2</v>
      </c>
      <c r="L112" s="56">
        <v>0</v>
      </c>
      <c r="M112" s="55">
        <f t="shared" si="8"/>
        <v>601.48</v>
      </c>
      <c r="N112" s="55">
        <f t="shared" si="6"/>
        <v>3568.52</v>
      </c>
      <c r="O112" s="55"/>
      <c r="P112" s="57"/>
    </row>
    <row r="113" spans="1:16" ht="22.5" x14ac:dyDescent="0.2">
      <c r="A113" s="67">
        <v>104</v>
      </c>
      <c r="B113" s="42" t="s">
        <v>441</v>
      </c>
      <c r="C113" s="54" t="s">
        <v>468</v>
      </c>
      <c r="D113" s="55">
        <v>3241</v>
      </c>
      <c r="E113" s="55">
        <v>1000</v>
      </c>
      <c r="F113" s="55">
        <v>0</v>
      </c>
      <c r="G113" s="55">
        <v>250</v>
      </c>
      <c r="H113" s="55">
        <f t="shared" ref="H113:H120" si="9">+D113+E113+F113+G113</f>
        <v>4491</v>
      </c>
      <c r="I113" s="55">
        <v>57</v>
      </c>
      <c r="J113" s="55">
        <v>127.23</v>
      </c>
      <c r="K113" s="56">
        <v>508.92</v>
      </c>
      <c r="L113" s="56">
        <v>0</v>
      </c>
      <c r="M113" s="55">
        <f t="shared" si="8"/>
        <v>693.15000000000009</v>
      </c>
      <c r="N113" s="55">
        <f t="shared" si="6"/>
        <v>3797.85</v>
      </c>
      <c r="O113" s="55"/>
      <c r="P113" s="57"/>
    </row>
    <row r="114" spans="1:16" ht="22.5" x14ac:dyDescent="0.2">
      <c r="A114" s="67">
        <v>105</v>
      </c>
      <c r="B114" s="42" t="s">
        <v>399</v>
      </c>
      <c r="C114" s="54" t="s">
        <v>455</v>
      </c>
      <c r="D114" s="55">
        <v>3404</v>
      </c>
      <c r="E114" s="55">
        <v>1000</v>
      </c>
      <c r="F114" s="55">
        <v>0</v>
      </c>
      <c r="G114" s="55">
        <v>250</v>
      </c>
      <c r="H114" s="55">
        <f t="shared" si="9"/>
        <v>4654</v>
      </c>
      <c r="I114" s="55">
        <v>59.19</v>
      </c>
      <c r="J114" s="55">
        <v>132.12</v>
      </c>
      <c r="K114" s="56">
        <v>528.48</v>
      </c>
      <c r="L114" s="56">
        <v>0</v>
      </c>
      <c r="M114" s="55">
        <f t="shared" si="8"/>
        <v>719.79</v>
      </c>
      <c r="N114" s="55">
        <f t="shared" si="6"/>
        <v>3934.21</v>
      </c>
      <c r="O114" s="55"/>
      <c r="P114" s="57"/>
    </row>
    <row r="115" spans="1:16" ht="25.5" customHeight="1" x14ac:dyDescent="0.2">
      <c r="A115" s="67">
        <v>106</v>
      </c>
      <c r="B115" s="44" t="s">
        <v>416</v>
      </c>
      <c r="C115" s="43" t="s">
        <v>449</v>
      </c>
      <c r="D115" s="55">
        <v>2920</v>
      </c>
      <c r="E115" s="55">
        <v>1000</v>
      </c>
      <c r="F115" s="55">
        <v>0</v>
      </c>
      <c r="G115" s="55">
        <v>250</v>
      </c>
      <c r="H115" s="55">
        <f t="shared" si="9"/>
        <v>4170</v>
      </c>
      <c r="I115" s="55">
        <v>52.68</v>
      </c>
      <c r="J115" s="55">
        <v>117.6</v>
      </c>
      <c r="K115" s="64">
        <v>431.2</v>
      </c>
      <c r="L115" s="56">
        <v>0</v>
      </c>
      <c r="M115" s="55">
        <f t="shared" si="8"/>
        <v>601.48</v>
      </c>
      <c r="N115" s="55">
        <f t="shared" si="6"/>
        <v>3568.52</v>
      </c>
      <c r="O115" s="55"/>
      <c r="P115" s="57">
        <f>630</f>
        <v>630</v>
      </c>
    </row>
    <row r="116" spans="1:16" x14ac:dyDescent="0.2">
      <c r="A116" s="67">
        <v>107</v>
      </c>
      <c r="B116" s="42" t="s">
        <v>444</v>
      </c>
      <c r="C116" s="54" t="s">
        <v>469</v>
      </c>
      <c r="D116" s="55">
        <v>1668</v>
      </c>
      <c r="E116" s="55">
        <v>1000</v>
      </c>
      <c r="F116" s="55">
        <v>0</v>
      </c>
      <c r="G116" s="55">
        <v>250</v>
      </c>
      <c r="H116" s="55">
        <f t="shared" si="9"/>
        <v>2918</v>
      </c>
      <c r="I116" s="55">
        <v>35.86</v>
      </c>
      <c r="J116" s="55">
        <v>80.040000000000006</v>
      </c>
      <c r="K116" s="56">
        <v>293.48</v>
      </c>
      <c r="L116" s="56">
        <v>0</v>
      </c>
      <c r="M116" s="55">
        <f t="shared" si="8"/>
        <v>409.38</v>
      </c>
      <c r="N116" s="55">
        <f t="shared" si="6"/>
        <v>2508.62</v>
      </c>
      <c r="O116" s="55"/>
      <c r="P116" s="57"/>
    </row>
    <row r="117" spans="1:16" x14ac:dyDescent="0.2">
      <c r="A117" s="67">
        <v>108</v>
      </c>
      <c r="B117" s="36" t="s">
        <v>440</v>
      </c>
      <c r="C117" s="36" t="s">
        <v>178</v>
      </c>
      <c r="D117" s="55">
        <v>1668</v>
      </c>
      <c r="E117" s="55">
        <v>1000</v>
      </c>
      <c r="F117" s="55">
        <v>0</v>
      </c>
      <c r="G117" s="55">
        <v>250</v>
      </c>
      <c r="H117" s="55">
        <f t="shared" si="9"/>
        <v>2918</v>
      </c>
      <c r="I117" s="55">
        <v>35.86</v>
      </c>
      <c r="J117" s="55">
        <v>80.040000000000006</v>
      </c>
      <c r="K117" s="56">
        <v>293.48</v>
      </c>
      <c r="L117" s="56">
        <v>0</v>
      </c>
      <c r="M117" s="55">
        <f t="shared" si="8"/>
        <v>409.38</v>
      </c>
      <c r="N117" s="55">
        <f t="shared" si="6"/>
        <v>2508.62</v>
      </c>
      <c r="O117" s="55"/>
      <c r="P117" s="57"/>
    </row>
    <row r="118" spans="1:16" x14ac:dyDescent="0.2">
      <c r="A118" s="67">
        <v>109</v>
      </c>
      <c r="B118" s="42" t="s">
        <v>402</v>
      </c>
      <c r="C118" s="54" t="s">
        <v>460</v>
      </c>
      <c r="D118" s="55">
        <v>2920</v>
      </c>
      <c r="E118" s="55">
        <v>1000</v>
      </c>
      <c r="F118" s="55">
        <v>0</v>
      </c>
      <c r="G118" s="55">
        <v>250</v>
      </c>
      <c r="H118" s="55">
        <f t="shared" si="9"/>
        <v>4170</v>
      </c>
      <c r="I118" s="55">
        <v>52.68</v>
      </c>
      <c r="J118" s="55">
        <v>117.6</v>
      </c>
      <c r="K118" s="56">
        <v>431.2</v>
      </c>
      <c r="L118" s="56">
        <v>0</v>
      </c>
      <c r="M118" s="55">
        <f t="shared" si="8"/>
        <v>601.48</v>
      </c>
      <c r="N118" s="55">
        <f t="shared" si="6"/>
        <v>3568.52</v>
      </c>
      <c r="O118" s="55"/>
      <c r="P118" s="57"/>
    </row>
    <row r="119" spans="1:16" x14ac:dyDescent="0.2">
      <c r="A119" s="67">
        <v>110</v>
      </c>
      <c r="B119" s="42" t="s">
        <v>385</v>
      </c>
      <c r="C119" s="54" t="s">
        <v>728</v>
      </c>
      <c r="D119" s="55">
        <v>3404</v>
      </c>
      <c r="E119" s="55">
        <v>1000</v>
      </c>
      <c r="F119" s="55">
        <v>0</v>
      </c>
      <c r="G119" s="55">
        <v>250</v>
      </c>
      <c r="H119" s="55">
        <f t="shared" si="9"/>
        <v>4654</v>
      </c>
      <c r="I119" s="55">
        <v>59.19</v>
      </c>
      <c r="J119" s="55">
        <v>132.12</v>
      </c>
      <c r="K119" s="56">
        <v>528.48</v>
      </c>
      <c r="L119" s="56">
        <v>0</v>
      </c>
      <c r="M119" s="55">
        <f t="shared" si="8"/>
        <v>719.79</v>
      </c>
      <c r="N119" s="55">
        <f>+H119-M119</f>
        <v>3934.21</v>
      </c>
      <c r="O119" s="55"/>
      <c r="P119" s="57"/>
    </row>
    <row r="120" spans="1:16" ht="22.5" x14ac:dyDescent="0.2">
      <c r="A120" s="67">
        <v>111</v>
      </c>
      <c r="B120" s="42" t="s">
        <v>413</v>
      </c>
      <c r="C120" s="54" t="s">
        <v>449</v>
      </c>
      <c r="D120" s="55">
        <v>2920</v>
      </c>
      <c r="E120" s="55">
        <v>1000</v>
      </c>
      <c r="F120" s="55">
        <v>0</v>
      </c>
      <c r="G120" s="55">
        <v>250</v>
      </c>
      <c r="H120" s="55">
        <f t="shared" si="9"/>
        <v>4170</v>
      </c>
      <c r="I120" s="55">
        <v>52.68</v>
      </c>
      <c r="J120" s="55">
        <v>117.6</v>
      </c>
      <c r="K120" s="56">
        <v>431.2</v>
      </c>
      <c r="L120" s="56">
        <v>0</v>
      </c>
      <c r="M120" s="55">
        <f t="shared" si="8"/>
        <v>601.48</v>
      </c>
      <c r="N120" s="55">
        <f>+H120-M120</f>
        <v>3568.52</v>
      </c>
      <c r="O120" s="55"/>
      <c r="P120" s="57"/>
    </row>
  </sheetData>
  <mergeCells count="7">
    <mergeCell ref="E8:H8"/>
    <mergeCell ref="B1:P1"/>
    <mergeCell ref="B2:P2"/>
    <mergeCell ref="A3:P3"/>
    <mergeCell ref="A4:P4"/>
    <mergeCell ref="A5:P5"/>
    <mergeCell ref="A6:P6"/>
  </mergeCells>
  <phoneticPr fontId="3" type="noConversion"/>
  <conditionalFormatting sqref="B10">
    <cfRule type="duplicateValues" dxfId="67" priority="18"/>
    <cfRule type="duplicateValues" dxfId="66" priority="19"/>
  </conditionalFormatting>
  <conditionalFormatting sqref="B10:B11">
    <cfRule type="duplicateValues" dxfId="65" priority="20"/>
  </conditionalFormatting>
  <conditionalFormatting sqref="B30:B112 B10:B11">
    <cfRule type="duplicateValues" dxfId="64" priority="21"/>
  </conditionalFormatting>
  <conditionalFormatting sqref="B30:B113 B10:B11">
    <cfRule type="duplicateValues" dxfId="63" priority="17"/>
  </conditionalFormatting>
  <conditionalFormatting sqref="B12:B18">
    <cfRule type="duplicateValues" dxfId="62" priority="11"/>
    <cfRule type="duplicateValues" dxfId="61" priority="12"/>
  </conditionalFormatting>
  <conditionalFormatting sqref="B12:B18">
    <cfRule type="duplicateValues" dxfId="60" priority="13"/>
  </conditionalFormatting>
  <conditionalFormatting sqref="B12:B18">
    <cfRule type="duplicateValues" dxfId="59" priority="14"/>
  </conditionalFormatting>
  <conditionalFormatting sqref="B12:B29">
    <cfRule type="duplicateValues" dxfId="58" priority="15"/>
  </conditionalFormatting>
  <conditionalFormatting sqref="B12:B29">
    <cfRule type="duplicateValues" dxfId="57" priority="16"/>
  </conditionalFormatting>
  <conditionalFormatting sqref="B12:B29">
    <cfRule type="duplicateValues" dxfId="56" priority="10"/>
  </conditionalFormatting>
  <conditionalFormatting sqref="B19:B29">
    <cfRule type="duplicateValues" dxfId="55" priority="9"/>
  </conditionalFormatting>
  <conditionalFormatting sqref="B30:B50">
    <cfRule type="duplicateValues" dxfId="54" priority="7"/>
  </conditionalFormatting>
  <conditionalFormatting sqref="B30:B113">
    <cfRule type="duplicateValues" dxfId="53" priority="8"/>
  </conditionalFormatting>
  <conditionalFormatting sqref="B51:B77">
    <cfRule type="duplicateValues" dxfId="52" priority="6"/>
  </conditionalFormatting>
  <conditionalFormatting sqref="B113">
    <cfRule type="duplicateValues" dxfId="51" priority="5"/>
  </conditionalFormatting>
  <conditionalFormatting sqref="B114:B115">
    <cfRule type="duplicateValues" dxfId="50" priority="4"/>
  </conditionalFormatting>
  <conditionalFormatting sqref="B116:B118">
    <cfRule type="duplicateValues" dxfId="49" priority="3"/>
  </conditionalFormatting>
  <conditionalFormatting sqref="B119:B120">
    <cfRule type="duplicateValues" dxfId="48" priority="2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activeCell="M10" sqref="M10"/>
    </sheetView>
  </sheetViews>
  <sheetFormatPr baseColWidth="10" defaultRowHeight="12.75" x14ac:dyDescent="0.2"/>
  <cols>
    <col min="1" max="1" width="4.42578125" style="2" customWidth="1"/>
    <col min="2" max="2" width="31.140625" style="2" customWidth="1"/>
    <col min="3" max="3" width="32.42578125" style="2" customWidth="1"/>
    <col min="4" max="5" width="10.5703125" style="2" customWidth="1"/>
    <col min="6" max="6" width="13.85546875" style="2" customWidth="1"/>
    <col min="7" max="8" width="10.5703125" style="2" customWidth="1"/>
    <col min="9" max="9" width="14.140625" style="2" customWidth="1"/>
    <col min="10" max="11" width="12" style="2" customWidth="1"/>
    <col min="12" max="13" width="10.5703125" style="2" customWidth="1"/>
    <col min="14" max="14" width="10.28515625" style="2" customWidth="1"/>
  </cols>
  <sheetData>
    <row r="1" spans="1:16" ht="19.5" x14ac:dyDescent="0.3">
      <c r="A1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ht="19.5" x14ac:dyDescent="0.3">
      <c r="A2" s="8"/>
      <c r="B2" s="127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ht="13.5" customHeight="1" x14ac:dyDescent="0.25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6" ht="13.5" customHeight="1" x14ac:dyDescent="0.2">
      <c r="A4" s="129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6" ht="14.25" customHeight="1" x14ac:dyDescent="0.2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6" ht="13.5" customHeight="1" x14ac:dyDescent="0.2">
      <c r="A6" s="138">
        <f>'RENGLON 011'!A6:Q6</f>
        <v>42916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33"/>
      <c r="P6" s="33"/>
    </row>
    <row r="7" spans="1:16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" ht="13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 ht="12.95" customHeight="1" thickBot="1" x14ac:dyDescent="0.25">
      <c r="A9" s="141" t="s">
        <v>3</v>
      </c>
      <c r="B9" s="143" t="s">
        <v>716</v>
      </c>
      <c r="C9" s="140" t="s">
        <v>19</v>
      </c>
      <c r="D9" s="146" t="s">
        <v>20</v>
      </c>
      <c r="E9" s="139" t="s">
        <v>84</v>
      </c>
      <c r="F9" s="139"/>
      <c r="G9" s="139"/>
      <c r="H9" s="139"/>
      <c r="I9" s="139"/>
      <c r="J9" s="140"/>
      <c r="K9" s="16"/>
      <c r="L9" s="146" t="s">
        <v>25</v>
      </c>
      <c r="M9" s="164"/>
      <c r="N9" s="162" t="s">
        <v>59</v>
      </c>
    </row>
    <row r="10" spans="1:16" ht="36.75" thickBot="1" x14ac:dyDescent="0.25">
      <c r="A10" s="142"/>
      <c r="B10" s="144"/>
      <c r="C10" s="145"/>
      <c r="D10" s="147"/>
      <c r="E10" s="17" t="s">
        <v>6</v>
      </c>
      <c r="F10" s="20" t="s">
        <v>28</v>
      </c>
      <c r="G10" s="20" t="s">
        <v>22</v>
      </c>
      <c r="H10" s="17" t="s">
        <v>9</v>
      </c>
      <c r="I10" s="20" t="s">
        <v>74</v>
      </c>
      <c r="J10" s="17" t="s">
        <v>5</v>
      </c>
      <c r="K10" s="18" t="s">
        <v>27</v>
      </c>
      <c r="L10" s="147"/>
      <c r="M10" s="165" t="s">
        <v>881</v>
      </c>
      <c r="N10" s="163"/>
    </row>
    <row r="11" spans="1:16" s="9" customFormat="1" ht="35.1" customHeight="1" x14ac:dyDescent="0.2">
      <c r="A11" s="19">
        <v>1</v>
      </c>
      <c r="B11" s="92" t="s">
        <v>204</v>
      </c>
      <c r="C11" s="93" t="s">
        <v>215</v>
      </c>
      <c r="D11" s="35">
        <v>9581</v>
      </c>
      <c r="E11" s="35">
        <v>5000</v>
      </c>
      <c r="F11" s="35">
        <v>4000</v>
      </c>
      <c r="G11" s="35">
        <v>375</v>
      </c>
      <c r="H11" s="35">
        <v>250</v>
      </c>
      <c r="I11" s="35"/>
      <c r="J11" s="35">
        <f>SUM(D11:I11)</f>
        <v>19206</v>
      </c>
      <c r="K11" s="35">
        <v>4093.38</v>
      </c>
      <c r="L11" s="35">
        <f>J11-K11</f>
        <v>15112.619999999999</v>
      </c>
      <c r="M11" s="166"/>
      <c r="N11" s="94"/>
    </row>
    <row r="12" spans="1:16" s="9" customFormat="1" ht="35.1" customHeight="1" x14ac:dyDescent="0.2">
      <c r="A12" s="15">
        <v>2</v>
      </c>
      <c r="B12" s="95" t="s">
        <v>181</v>
      </c>
      <c r="C12" s="96" t="s">
        <v>182</v>
      </c>
      <c r="D12" s="35">
        <v>5835</v>
      </c>
      <c r="E12" s="35">
        <v>3000</v>
      </c>
      <c r="F12" s="35">
        <v>4000</v>
      </c>
      <c r="G12" s="35">
        <v>0</v>
      </c>
      <c r="H12" s="35">
        <v>250</v>
      </c>
      <c r="I12" s="35"/>
      <c r="J12" s="35">
        <f>+H12+G12+F12+E12+D12</f>
        <v>13085</v>
      </c>
      <c r="K12" s="35">
        <v>2822.37</v>
      </c>
      <c r="L12" s="35">
        <f>+J12-K12</f>
        <v>10262.630000000001</v>
      </c>
      <c r="M12" s="166"/>
      <c r="N12" s="97"/>
    </row>
    <row r="13" spans="1:16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mergeCells count="13">
    <mergeCell ref="N9:N10"/>
    <mergeCell ref="E9:J9"/>
    <mergeCell ref="A9:A10"/>
    <mergeCell ref="B9:B10"/>
    <mergeCell ref="C9:C10"/>
    <mergeCell ref="D9:D10"/>
    <mergeCell ref="L9:L10"/>
    <mergeCell ref="B1:N1"/>
    <mergeCell ref="B2:N2"/>
    <mergeCell ref="A3:N3"/>
    <mergeCell ref="A4:N4"/>
    <mergeCell ref="A5:N5"/>
    <mergeCell ref="A6:N6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zoomScaleNormal="100" workbookViewId="0">
      <selection activeCell="G9" sqref="G9"/>
    </sheetView>
  </sheetViews>
  <sheetFormatPr baseColWidth="10" defaultRowHeight="12.75" x14ac:dyDescent="0.2"/>
  <cols>
    <col min="1" max="1" width="6.42578125" style="7" customWidth="1"/>
    <col min="2" max="2" width="42" style="29" customWidth="1"/>
    <col min="3" max="3" width="27.5703125" style="37" customWidth="1"/>
    <col min="4" max="4" width="22.28515625" style="37" bestFit="1" customWidth="1"/>
    <col min="5" max="5" width="16" style="7" customWidth="1"/>
    <col min="6" max="6" width="18.28515625" style="7" customWidth="1"/>
    <col min="7" max="16384" width="11.42578125" style="22"/>
  </cols>
  <sheetData>
    <row r="1" spans="1:13" ht="19.5" x14ac:dyDescent="0.2">
      <c r="A1" s="134" t="s">
        <v>0</v>
      </c>
      <c r="B1" s="134"/>
      <c r="C1" s="134"/>
      <c r="D1" s="134"/>
      <c r="E1" s="134"/>
      <c r="F1" s="134"/>
    </row>
    <row r="2" spans="1:13" ht="19.5" x14ac:dyDescent="0.2">
      <c r="A2" s="135" t="s">
        <v>1</v>
      </c>
      <c r="B2" s="135"/>
      <c r="C2" s="135"/>
      <c r="D2" s="135"/>
      <c r="E2" s="135"/>
      <c r="F2" s="135"/>
    </row>
    <row r="3" spans="1:13" ht="15" x14ac:dyDescent="0.2">
      <c r="A3" s="136" t="s">
        <v>15</v>
      </c>
      <c r="B3" s="136"/>
      <c r="C3" s="136"/>
      <c r="D3" s="136"/>
      <c r="E3" s="136"/>
      <c r="F3" s="136"/>
    </row>
    <row r="4" spans="1:13" x14ac:dyDescent="0.2">
      <c r="A4" s="23"/>
      <c r="B4" s="137" t="s">
        <v>12</v>
      </c>
      <c r="C4" s="137"/>
      <c r="D4" s="137"/>
      <c r="E4" s="137"/>
      <c r="F4" s="137"/>
    </row>
    <row r="5" spans="1:13" x14ac:dyDescent="0.2">
      <c r="A5" s="23"/>
      <c r="B5" s="137" t="s">
        <v>24</v>
      </c>
      <c r="C5" s="137"/>
      <c r="D5" s="137"/>
      <c r="E5" s="137"/>
      <c r="F5" s="137"/>
    </row>
    <row r="6" spans="1:13" x14ac:dyDescent="0.2">
      <c r="A6" s="138">
        <f>'RENGLON 011'!A6:Q6</f>
        <v>42916</v>
      </c>
      <c r="B6" s="138"/>
      <c r="C6" s="138"/>
      <c r="D6" s="138"/>
      <c r="E6" s="138"/>
      <c r="F6" s="138"/>
      <c r="G6" s="33"/>
      <c r="H6" s="33"/>
      <c r="I6" s="33"/>
      <c r="J6" s="33"/>
      <c r="K6" s="33"/>
      <c r="L6" s="33"/>
      <c r="M6" s="33"/>
    </row>
    <row r="7" spans="1:13" x14ac:dyDescent="0.2">
      <c r="A7" s="27"/>
      <c r="B7" s="27"/>
      <c r="C7" s="27"/>
      <c r="D7" s="27"/>
      <c r="E7" s="27"/>
      <c r="F7" s="27"/>
    </row>
    <row r="8" spans="1:13" ht="13.5" thickBot="1" x14ac:dyDescent="0.25">
      <c r="A8" s="27"/>
      <c r="B8" s="27"/>
      <c r="C8" s="27"/>
      <c r="D8" s="27"/>
      <c r="E8" s="27"/>
      <c r="F8" s="27"/>
    </row>
    <row r="9" spans="1:13" s="25" customFormat="1" ht="30" customHeight="1" thickBot="1" x14ac:dyDescent="0.25">
      <c r="A9" s="39" t="s">
        <v>3</v>
      </c>
      <c r="B9" s="40" t="s">
        <v>716</v>
      </c>
      <c r="C9" s="40" t="s">
        <v>19</v>
      </c>
      <c r="D9" s="40" t="s">
        <v>85</v>
      </c>
      <c r="E9" s="40" t="s">
        <v>25</v>
      </c>
      <c r="F9" s="41" t="s">
        <v>59</v>
      </c>
      <c r="G9" s="41" t="s">
        <v>881</v>
      </c>
    </row>
    <row r="10" spans="1:13" ht="27.95" customHeight="1" x14ac:dyDescent="0.2">
      <c r="A10" s="99">
        <v>1</v>
      </c>
      <c r="B10" s="108" t="s">
        <v>736</v>
      </c>
      <c r="C10" s="112" t="s">
        <v>231</v>
      </c>
      <c r="D10" s="111"/>
      <c r="E10" s="113">
        <v>4666.67</v>
      </c>
      <c r="F10" s="98"/>
    </row>
    <row r="11" spans="1:13" ht="27.95" customHeight="1" x14ac:dyDescent="0.2">
      <c r="A11" s="100">
        <v>2</v>
      </c>
      <c r="B11" s="101" t="s">
        <v>736</v>
      </c>
      <c r="C11" s="105" t="s">
        <v>231</v>
      </c>
      <c r="D11" s="109"/>
      <c r="E11" s="106">
        <v>5000</v>
      </c>
      <c r="F11" s="104"/>
    </row>
    <row r="12" spans="1:13" ht="27.95" customHeight="1" x14ac:dyDescent="0.2">
      <c r="A12" s="100">
        <v>3</v>
      </c>
      <c r="B12" s="101" t="s">
        <v>736</v>
      </c>
      <c r="C12" s="105" t="s">
        <v>231</v>
      </c>
      <c r="D12" s="109"/>
      <c r="E12" s="106">
        <v>5000</v>
      </c>
      <c r="F12" s="104"/>
    </row>
    <row r="13" spans="1:13" ht="27.95" customHeight="1" x14ac:dyDescent="0.2">
      <c r="A13" s="100">
        <v>4</v>
      </c>
      <c r="B13" s="101" t="s">
        <v>268</v>
      </c>
      <c r="C13" s="105" t="s">
        <v>231</v>
      </c>
      <c r="D13" s="109"/>
      <c r="E13" s="106">
        <v>4500</v>
      </c>
      <c r="F13" s="104"/>
    </row>
    <row r="14" spans="1:13" ht="27.95" customHeight="1" x14ac:dyDescent="0.2">
      <c r="A14" s="100">
        <v>5</v>
      </c>
      <c r="B14" s="101" t="s">
        <v>241</v>
      </c>
      <c r="C14" s="105" t="s">
        <v>231</v>
      </c>
      <c r="D14" s="109"/>
      <c r="E14" s="106">
        <v>5000</v>
      </c>
      <c r="F14" s="104">
        <v>256</v>
      </c>
    </row>
    <row r="15" spans="1:13" ht="27.95" customHeight="1" x14ac:dyDescent="0.2">
      <c r="A15" s="100">
        <v>6</v>
      </c>
      <c r="B15" s="101" t="s">
        <v>341</v>
      </c>
      <c r="C15" s="105" t="s">
        <v>231</v>
      </c>
      <c r="D15" s="109"/>
      <c r="E15" s="106">
        <v>4500</v>
      </c>
      <c r="F15" s="104"/>
    </row>
    <row r="16" spans="1:13" ht="27.95" customHeight="1" x14ac:dyDescent="0.2">
      <c r="A16" s="100">
        <v>7</v>
      </c>
      <c r="B16" s="101" t="s">
        <v>777</v>
      </c>
      <c r="C16" s="105" t="s">
        <v>112</v>
      </c>
      <c r="D16" s="109"/>
      <c r="E16" s="106">
        <v>5755.2</v>
      </c>
      <c r="F16" s="104"/>
      <c r="G16" s="110"/>
    </row>
    <row r="17" spans="1:6" ht="27.95" customHeight="1" x14ac:dyDescent="0.2">
      <c r="A17" s="100">
        <v>8</v>
      </c>
      <c r="B17" s="101" t="s">
        <v>374</v>
      </c>
      <c r="C17" s="105" t="s">
        <v>231</v>
      </c>
      <c r="D17" s="109"/>
      <c r="E17" s="106">
        <v>5235</v>
      </c>
      <c r="F17" s="104"/>
    </row>
    <row r="18" spans="1:6" ht="27.95" customHeight="1" x14ac:dyDescent="0.2">
      <c r="A18" s="100">
        <v>9</v>
      </c>
      <c r="B18" s="101" t="s">
        <v>236</v>
      </c>
      <c r="C18" s="105" t="s">
        <v>231</v>
      </c>
      <c r="D18" s="109"/>
      <c r="E18" s="106">
        <v>6000</v>
      </c>
      <c r="F18" s="104"/>
    </row>
    <row r="19" spans="1:6" ht="27.95" customHeight="1" x14ac:dyDescent="0.2">
      <c r="A19" s="100">
        <v>10</v>
      </c>
      <c r="B19" s="101" t="s">
        <v>44</v>
      </c>
      <c r="C19" s="105" t="s">
        <v>231</v>
      </c>
      <c r="D19" s="109"/>
      <c r="E19" s="106">
        <v>7500</v>
      </c>
      <c r="F19" s="104"/>
    </row>
    <row r="20" spans="1:6" ht="27.95" customHeight="1" x14ac:dyDescent="0.2">
      <c r="A20" s="100">
        <v>11</v>
      </c>
      <c r="B20" s="107" t="s">
        <v>734</v>
      </c>
      <c r="C20" s="105" t="s">
        <v>231</v>
      </c>
      <c r="D20" s="109"/>
      <c r="E20" s="106">
        <v>4582.32</v>
      </c>
      <c r="F20" s="104"/>
    </row>
    <row r="21" spans="1:6" ht="27.95" customHeight="1" x14ac:dyDescent="0.2">
      <c r="A21" s="100">
        <v>12</v>
      </c>
      <c r="B21" s="107" t="s">
        <v>734</v>
      </c>
      <c r="C21" s="105" t="s">
        <v>231</v>
      </c>
      <c r="D21" s="109"/>
      <c r="E21" s="106">
        <v>8356</v>
      </c>
      <c r="F21" s="104"/>
    </row>
    <row r="22" spans="1:6" ht="27.95" customHeight="1" x14ac:dyDescent="0.2">
      <c r="A22" s="100">
        <v>13</v>
      </c>
      <c r="B22" s="101" t="s">
        <v>252</v>
      </c>
      <c r="C22" s="105" t="s">
        <v>112</v>
      </c>
      <c r="D22" s="109"/>
      <c r="E22" s="106">
        <v>12000</v>
      </c>
      <c r="F22" s="104"/>
    </row>
    <row r="23" spans="1:6" ht="27.95" customHeight="1" x14ac:dyDescent="0.2">
      <c r="A23" s="100">
        <v>14</v>
      </c>
      <c r="B23" s="101" t="s">
        <v>875</v>
      </c>
      <c r="C23" s="105" t="s">
        <v>112</v>
      </c>
      <c r="D23" s="109"/>
      <c r="E23" s="106">
        <v>10000</v>
      </c>
      <c r="F23" s="104"/>
    </row>
    <row r="24" spans="1:6" ht="27.95" customHeight="1" x14ac:dyDescent="0.2">
      <c r="A24" s="100">
        <v>15</v>
      </c>
      <c r="B24" s="101" t="s">
        <v>377</v>
      </c>
      <c r="C24" s="105" t="s">
        <v>231</v>
      </c>
      <c r="D24" s="109"/>
      <c r="E24" s="106">
        <v>7329</v>
      </c>
      <c r="F24" s="104"/>
    </row>
    <row r="25" spans="1:6" ht="27.95" customHeight="1" x14ac:dyDescent="0.2">
      <c r="A25" s="100">
        <v>16</v>
      </c>
      <c r="B25" s="101" t="s">
        <v>701</v>
      </c>
      <c r="C25" s="105" t="s">
        <v>231</v>
      </c>
      <c r="D25" s="109"/>
      <c r="E25" s="106">
        <v>3500</v>
      </c>
      <c r="F25" s="104"/>
    </row>
    <row r="26" spans="1:6" ht="27.95" customHeight="1" x14ac:dyDescent="0.2">
      <c r="A26" s="100">
        <v>17</v>
      </c>
      <c r="B26" s="101" t="s">
        <v>234</v>
      </c>
      <c r="C26" s="105" t="s">
        <v>231</v>
      </c>
      <c r="D26" s="109"/>
      <c r="E26" s="106">
        <v>7000</v>
      </c>
      <c r="F26" s="104"/>
    </row>
    <row r="27" spans="1:6" ht="27.95" customHeight="1" x14ac:dyDescent="0.2">
      <c r="A27" s="100">
        <v>18</v>
      </c>
      <c r="B27" s="101" t="s">
        <v>781</v>
      </c>
      <c r="C27" s="105" t="s">
        <v>231</v>
      </c>
      <c r="D27" s="109"/>
      <c r="E27" s="106">
        <v>4000</v>
      </c>
      <c r="F27" s="104"/>
    </row>
    <row r="28" spans="1:6" ht="27.95" customHeight="1" x14ac:dyDescent="0.2">
      <c r="A28" s="100">
        <v>19</v>
      </c>
      <c r="B28" s="101" t="s">
        <v>183</v>
      </c>
      <c r="C28" s="105" t="s">
        <v>231</v>
      </c>
      <c r="D28" s="109"/>
      <c r="E28" s="106">
        <v>4000</v>
      </c>
      <c r="F28" s="104"/>
    </row>
    <row r="29" spans="1:6" ht="27.95" customHeight="1" x14ac:dyDescent="0.2">
      <c r="A29" s="100">
        <v>20</v>
      </c>
      <c r="B29" s="101" t="s">
        <v>184</v>
      </c>
      <c r="C29" s="105" t="s">
        <v>231</v>
      </c>
      <c r="D29" s="109"/>
      <c r="E29" s="106">
        <v>10000</v>
      </c>
      <c r="F29" s="104"/>
    </row>
    <row r="30" spans="1:6" ht="27.95" customHeight="1" x14ac:dyDescent="0.2">
      <c r="A30" s="100">
        <v>21</v>
      </c>
      <c r="B30" s="101" t="s">
        <v>243</v>
      </c>
      <c r="C30" s="105" t="s">
        <v>112</v>
      </c>
      <c r="D30" s="109"/>
      <c r="E30" s="106">
        <v>9000</v>
      </c>
      <c r="F30" s="104"/>
    </row>
    <row r="31" spans="1:6" ht="27.95" customHeight="1" x14ac:dyDescent="0.2">
      <c r="A31" s="100">
        <v>22</v>
      </c>
      <c r="B31" s="101" t="s">
        <v>352</v>
      </c>
      <c r="C31" s="105" t="s">
        <v>231</v>
      </c>
      <c r="D31" s="109"/>
      <c r="E31" s="106">
        <v>4500</v>
      </c>
      <c r="F31" s="104">
        <v>1260</v>
      </c>
    </row>
    <row r="32" spans="1:6" ht="27.95" customHeight="1" x14ac:dyDescent="0.2">
      <c r="A32" s="100">
        <v>23</v>
      </c>
      <c r="B32" s="101" t="s">
        <v>80</v>
      </c>
      <c r="C32" s="105" t="s">
        <v>231</v>
      </c>
      <c r="D32" s="109"/>
      <c r="E32" s="106">
        <v>5000</v>
      </c>
      <c r="F32" s="104"/>
    </row>
    <row r="33" spans="1:6" ht="27.95" customHeight="1" x14ac:dyDescent="0.2">
      <c r="A33" s="100">
        <v>24</v>
      </c>
      <c r="B33" s="101" t="s">
        <v>307</v>
      </c>
      <c r="C33" s="105" t="s">
        <v>231</v>
      </c>
      <c r="D33" s="109"/>
      <c r="E33" s="106">
        <v>7000</v>
      </c>
      <c r="F33" s="104"/>
    </row>
    <row r="34" spans="1:6" ht="27.95" customHeight="1" x14ac:dyDescent="0.2">
      <c r="A34" s="100">
        <v>25</v>
      </c>
      <c r="B34" s="101" t="s">
        <v>269</v>
      </c>
      <c r="C34" s="105" t="s">
        <v>231</v>
      </c>
      <c r="D34" s="109"/>
      <c r="E34" s="106">
        <v>5000</v>
      </c>
      <c r="F34" s="104"/>
    </row>
    <row r="35" spans="1:6" ht="27.95" customHeight="1" x14ac:dyDescent="0.2">
      <c r="A35" s="100">
        <v>26</v>
      </c>
      <c r="B35" s="101" t="s">
        <v>380</v>
      </c>
      <c r="C35" s="105" t="s">
        <v>231</v>
      </c>
      <c r="D35" s="109"/>
      <c r="E35" s="106">
        <v>6528</v>
      </c>
      <c r="F35" s="104"/>
    </row>
    <row r="36" spans="1:6" ht="27.95" customHeight="1" x14ac:dyDescent="0.2">
      <c r="A36" s="100">
        <v>27</v>
      </c>
      <c r="B36" s="101" t="s">
        <v>702</v>
      </c>
      <c r="C36" s="105" t="s">
        <v>112</v>
      </c>
      <c r="D36" s="109"/>
      <c r="E36" s="106">
        <v>6000</v>
      </c>
      <c r="F36" s="104"/>
    </row>
    <row r="37" spans="1:6" ht="27.95" customHeight="1" x14ac:dyDescent="0.2">
      <c r="A37" s="100">
        <v>28</v>
      </c>
      <c r="B37" s="101" t="s">
        <v>211</v>
      </c>
      <c r="C37" s="102" t="s">
        <v>231</v>
      </c>
      <c r="D37" s="109"/>
      <c r="E37" s="103">
        <v>8500</v>
      </c>
      <c r="F37" s="104"/>
    </row>
    <row r="38" spans="1:6" ht="27.95" customHeight="1" x14ac:dyDescent="0.2">
      <c r="A38" s="100">
        <v>29</v>
      </c>
      <c r="B38" s="101" t="s">
        <v>354</v>
      </c>
      <c r="C38" s="105" t="s">
        <v>231</v>
      </c>
      <c r="D38" s="109"/>
      <c r="E38" s="106">
        <v>4500</v>
      </c>
      <c r="F38" s="104">
        <f>785+690</f>
        <v>1475</v>
      </c>
    </row>
    <row r="39" spans="1:6" ht="27.95" customHeight="1" x14ac:dyDescent="0.2">
      <c r="A39" s="100">
        <v>30</v>
      </c>
      <c r="B39" s="101" t="s">
        <v>291</v>
      </c>
      <c r="C39" s="105" t="s">
        <v>231</v>
      </c>
      <c r="D39" s="109"/>
      <c r="E39" s="106">
        <v>7500</v>
      </c>
      <c r="F39" s="104"/>
    </row>
    <row r="40" spans="1:6" ht="27.95" customHeight="1" x14ac:dyDescent="0.2">
      <c r="A40" s="100">
        <v>31</v>
      </c>
      <c r="B40" s="101" t="s">
        <v>128</v>
      </c>
      <c r="C40" s="105" t="s">
        <v>231</v>
      </c>
      <c r="D40" s="109"/>
      <c r="E40" s="106">
        <v>8000</v>
      </c>
      <c r="F40" s="104"/>
    </row>
    <row r="41" spans="1:6" ht="27.95" customHeight="1" x14ac:dyDescent="0.2">
      <c r="A41" s="100">
        <v>32</v>
      </c>
      <c r="B41" s="101" t="s">
        <v>260</v>
      </c>
      <c r="C41" s="105" t="s">
        <v>231</v>
      </c>
      <c r="D41" s="109"/>
      <c r="E41" s="106">
        <v>7500</v>
      </c>
      <c r="F41" s="104"/>
    </row>
    <row r="42" spans="1:6" ht="27.95" customHeight="1" x14ac:dyDescent="0.2">
      <c r="A42" s="100">
        <v>33</v>
      </c>
      <c r="B42" s="101" t="s">
        <v>265</v>
      </c>
      <c r="C42" s="105" t="s">
        <v>231</v>
      </c>
      <c r="D42" s="109"/>
      <c r="E42" s="106">
        <v>4000</v>
      </c>
      <c r="F42" s="104"/>
    </row>
    <row r="43" spans="1:6" ht="27.95" customHeight="1" x14ac:dyDescent="0.2">
      <c r="A43" s="100">
        <v>34</v>
      </c>
      <c r="B43" s="101" t="s">
        <v>212</v>
      </c>
      <c r="C43" s="105" t="s">
        <v>231</v>
      </c>
      <c r="D43" s="109"/>
      <c r="E43" s="106">
        <v>8000</v>
      </c>
      <c r="F43" s="104"/>
    </row>
    <row r="44" spans="1:6" ht="27.95" customHeight="1" x14ac:dyDescent="0.2">
      <c r="A44" s="100">
        <v>35</v>
      </c>
      <c r="B44" s="101" t="s">
        <v>696</v>
      </c>
      <c r="C44" s="105" t="s">
        <v>112</v>
      </c>
      <c r="D44" s="109"/>
      <c r="E44" s="106">
        <v>6000</v>
      </c>
      <c r="F44" s="104"/>
    </row>
    <row r="45" spans="1:6" ht="27.95" customHeight="1" x14ac:dyDescent="0.2">
      <c r="A45" s="100">
        <v>36</v>
      </c>
      <c r="B45" s="101" t="s">
        <v>362</v>
      </c>
      <c r="C45" s="105" t="s">
        <v>231</v>
      </c>
      <c r="D45" s="109"/>
      <c r="E45" s="106">
        <v>7000</v>
      </c>
      <c r="F45" s="104"/>
    </row>
    <row r="46" spans="1:6" ht="27.95" customHeight="1" x14ac:dyDescent="0.2">
      <c r="A46" s="100">
        <v>37</v>
      </c>
      <c r="B46" s="101" t="s">
        <v>320</v>
      </c>
      <c r="C46" s="105" t="s">
        <v>231</v>
      </c>
      <c r="D46" s="109"/>
      <c r="E46" s="106">
        <v>4500</v>
      </c>
      <c r="F46" s="104">
        <v>1460</v>
      </c>
    </row>
    <row r="47" spans="1:6" ht="27.95" customHeight="1" x14ac:dyDescent="0.2">
      <c r="A47" s="100">
        <v>38</v>
      </c>
      <c r="B47" s="101" t="s">
        <v>266</v>
      </c>
      <c r="C47" s="105" t="s">
        <v>231</v>
      </c>
      <c r="D47" s="109"/>
      <c r="E47" s="106">
        <v>7000</v>
      </c>
      <c r="F47" s="104"/>
    </row>
    <row r="48" spans="1:6" ht="27.95" customHeight="1" x14ac:dyDescent="0.2">
      <c r="A48" s="100">
        <v>39</v>
      </c>
      <c r="B48" s="101" t="s">
        <v>703</v>
      </c>
      <c r="C48" s="105" t="s">
        <v>112</v>
      </c>
      <c r="D48" s="109"/>
      <c r="E48" s="106">
        <v>10000</v>
      </c>
      <c r="F48" s="104"/>
    </row>
    <row r="49" spans="1:6" ht="27.95" customHeight="1" x14ac:dyDescent="0.2">
      <c r="A49" s="100">
        <v>40</v>
      </c>
      <c r="B49" s="101" t="s">
        <v>230</v>
      </c>
      <c r="C49" s="105" t="s">
        <v>231</v>
      </c>
      <c r="D49" s="109"/>
      <c r="E49" s="106">
        <v>12000</v>
      </c>
      <c r="F49" s="104"/>
    </row>
    <row r="50" spans="1:6" ht="27.95" customHeight="1" x14ac:dyDescent="0.2">
      <c r="A50" s="100">
        <v>41</v>
      </c>
      <c r="B50" s="101" t="s">
        <v>333</v>
      </c>
      <c r="C50" s="105" t="s">
        <v>231</v>
      </c>
      <c r="D50" s="109"/>
      <c r="E50" s="106">
        <v>5000</v>
      </c>
      <c r="F50" s="104">
        <f>785+3020+1980+1980</f>
        <v>7765</v>
      </c>
    </row>
    <row r="51" spans="1:6" ht="27.95" customHeight="1" x14ac:dyDescent="0.2">
      <c r="A51" s="100">
        <v>42</v>
      </c>
      <c r="B51" s="101" t="s">
        <v>319</v>
      </c>
      <c r="C51" s="105" t="s">
        <v>231</v>
      </c>
      <c r="D51" s="109"/>
      <c r="E51" s="106">
        <v>6500</v>
      </c>
      <c r="F51" s="104">
        <f>1200+3020+3615</f>
        <v>7835</v>
      </c>
    </row>
    <row r="52" spans="1:6" ht="27.95" customHeight="1" x14ac:dyDescent="0.2">
      <c r="A52" s="100">
        <v>43</v>
      </c>
      <c r="B52" s="101" t="s">
        <v>378</v>
      </c>
      <c r="C52" s="105" t="s">
        <v>112</v>
      </c>
      <c r="D52" s="109"/>
      <c r="E52" s="106">
        <v>14657</v>
      </c>
      <c r="F52" s="104"/>
    </row>
    <row r="53" spans="1:6" ht="27.95" customHeight="1" x14ac:dyDescent="0.2">
      <c r="A53" s="100">
        <v>44</v>
      </c>
      <c r="B53" s="101" t="s">
        <v>233</v>
      </c>
      <c r="C53" s="105" t="s">
        <v>231</v>
      </c>
      <c r="D53" s="109"/>
      <c r="E53" s="106">
        <v>10000</v>
      </c>
      <c r="F53" s="104"/>
    </row>
    <row r="54" spans="1:6" ht="27.95" customHeight="1" x14ac:dyDescent="0.2">
      <c r="A54" s="100">
        <v>45</v>
      </c>
      <c r="B54" s="101" t="s">
        <v>123</v>
      </c>
      <c r="C54" s="105" t="s">
        <v>231</v>
      </c>
      <c r="D54" s="109"/>
      <c r="E54" s="106">
        <v>6500</v>
      </c>
      <c r="F54" s="104"/>
    </row>
    <row r="55" spans="1:6" ht="27.95" customHeight="1" x14ac:dyDescent="0.2">
      <c r="A55" s="100">
        <v>46</v>
      </c>
      <c r="B55" s="101" t="s">
        <v>249</v>
      </c>
      <c r="C55" s="105" t="s">
        <v>231</v>
      </c>
      <c r="D55" s="109"/>
      <c r="E55" s="106">
        <v>7500</v>
      </c>
      <c r="F55" s="104"/>
    </row>
    <row r="56" spans="1:6" ht="27.95" customHeight="1" x14ac:dyDescent="0.2">
      <c r="A56" s="100">
        <v>47</v>
      </c>
      <c r="B56" s="101" t="s">
        <v>779</v>
      </c>
      <c r="C56" s="105" t="s">
        <v>231</v>
      </c>
      <c r="D56" s="109"/>
      <c r="E56" s="106">
        <v>4911.87</v>
      </c>
      <c r="F56" s="104"/>
    </row>
    <row r="57" spans="1:6" ht="27.95" customHeight="1" x14ac:dyDescent="0.2">
      <c r="A57" s="100">
        <v>48</v>
      </c>
      <c r="B57" s="101" t="s">
        <v>335</v>
      </c>
      <c r="C57" s="105" t="s">
        <v>231</v>
      </c>
      <c r="D57" s="109"/>
      <c r="E57" s="106">
        <v>4500</v>
      </c>
      <c r="F57" s="104"/>
    </row>
    <row r="58" spans="1:6" ht="27.95" customHeight="1" x14ac:dyDescent="0.2">
      <c r="A58" s="100">
        <v>49</v>
      </c>
      <c r="B58" s="101" t="s">
        <v>45</v>
      </c>
      <c r="C58" s="105" t="s">
        <v>231</v>
      </c>
      <c r="D58" s="109"/>
      <c r="E58" s="106">
        <v>8000</v>
      </c>
      <c r="F58" s="104">
        <v>864</v>
      </c>
    </row>
    <row r="59" spans="1:6" ht="27.95" customHeight="1" x14ac:dyDescent="0.2">
      <c r="A59" s="100">
        <v>50</v>
      </c>
      <c r="B59" s="101" t="s">
        <v>715</v>
      </c>
      <c r="C59" s="105" t="s">
        <v>231</v>
      </c>
      <c r="D59" s="109"/>
      <c r="E59" s="106">
        <v>5000</v>
      </c>
      <c r="F59" s="104"/>
    </row>
    <row r="60" spans="1:6" ht="27.95" customHeight="1" x14ac:dyDescent="0.2">
      <c r="A60" s="100">
        <v>51</v>
      </c>
      <c r="B60" s="101" t="s">
        <v>256</v>
      </c>
      <c r="C60" s="105" t="s">
        <v>231</v>
      </c>
      <c r="D60" s="109"/>
      <c r="E60" s="106">
        <v>7500</v>
      </c>
      <c r="F60" s="104"/>
    </row>
    <row r="61" spans="1:6" ht="27.95" customHeight="1" x14ac:dyDescent="0.2">
      <c r="A61" s="100">
        <v>52</v>
      </c>
      <c r="B61" s="101" t="s">
        <v>305</v>
      </c>
      <c r="C61" s="105" t="s">
        <v>231</v>
      </c>
      <c r="D61" s="109"/>
      <c r="E61" s="106">
        <v>6000</v>
      </c>
      <c r="F61" s="104">
        <v>1300</v>
      </c>
    </row>
    <row r="62" spans="1:6" ht="27.95" customHeight="1" x14ac:dyDescent="0.2">
      <c r="A62" s="100">
        <v>53</v>
      </c>
      <c r="B62" s="101" t="s">
        <v>693</v>
      </c>
      <c r="C62" s="105" t="s">
        <v>112</v>
      </c>
      <c r="D62" s="109"/>
      <c r="E62" s="106">
        <v>7000</v>
      </c>
      <c r="F62" s="104"/>
    </row>
    <row r="63" spans="1:6" ht="27.95" customHeight="1" x14ac:dyDescent="0.2">
      <c r="A63" s="100">
        <v>54</v>
      </c>
      <c r="B63" s="101" t="s">
        <v>267</v>
      </c>
      <c r="C63" s="105" t="s">
        <v>231</v>
      </c>
      <c r="D63" s="109"/>
      <c r="E63" s="106">
        <v>7500</v>
      </c>
      <c r="F63" s="104"/>
    </row>
    <row r="64" spans="1:6" ht="27.95" customHeight="1" x14ac:dyDescent="0.2">
      <c r="A64" s="100">
        <v>55</v>
      </c>
      <c r="B64" s="101" t="s">
        <v>107</v>
      </c>
      <c r="C64" s="105" t="s">
        <v>231</v>
      </c>
      <c r="D64" s="109"/>
      <c r="E64" s="106">
        <v>5000</v>
      </c>
      <c r="F64" s="104"/>
    </row>
    <row r="65" spans="1:6" ht="27.95" customHeight="1" x14ac:dyDescent="0.2">
      <c r="A65" s="100">
        <v>56</v>
      </c>
      <c r="B65" s="101" t="s">
        <v>383</v>
      </c>
      <c r="C65" s="105" t="s">
        <v>112</v>
      </c>
      <c r="D65" s="109"/>
      <c r="E65" s="106">
        <v>8704</v>
      </c>
      <c r="F65" s="104"/>
    </row>
    <row r="66" spans="1:6" ht="27.95" customHeight="1" x14ac:dyDescent="0.2">
      <c r="A66" s="100">
        <v>57</v>
      </c>
      <c r="B66" s="101" t="s">
        <v>364</v>
      </c>
      <c r="C66" s="102" t="s">
        <v>112</v>
      </c>
      <c r="D66" s="109"/>
      <c r="E66" s="103">
        <v>10000</v>
      </c>
      <c r="F66" s="104">
        <v>472.75</v>
      </c>
    </row>
    <row r="67" spans="1:6" ht="27.95" customHeight="1" x14ac:dyDescent="0.2">
      <c r="A67" s="100">
        <v>58</v>
      </c>
      <c r="B67" s="101" t="s">
        <v>330</v>
      </c>
      <c r="C67" s="105" t="s">
        <v>231</v>
      </c>
      <c r="D67" s="109"/>
      <c r="E67" s="106">
        <v>4500</v>
      </c>
      <c r="F67" s="104">
        <v>390</v>
      </c>
    </row>
    <row r="68" spans="1:6" ht="27.95" customHeight="1" x14ac:dyDescent="0.2">
      <c r="A68" s="100">
        <v>59</v>
      </c>
      <c r="B68" s="101" t="s">
        <v>376</v>
      </c>
      <c r="C68" s="105" t="s">
        <v>231</v>
      </c>
      <c r="D68" s="109"/>
      <c r="E68" s="106">
        <v>12563</v>
      </c>
      <c r="F68" s="104"/>
    </row>
    <row r="69" spans="1:6" ht="27.95" customHeight="1" x14ac:dyDescent="0.2">
      <c r="A69" s="100">
        <v>60</v>
      </c>
      <c r="B69" s="101" t="s">
        <v>358</v>
      </c>
      <c r="C69" s="105" t="s">
        <v>231</v>
      </c>
      <c r="D69" s="109"/>
      <c r="E69" s="106">
        <v>15000</v>
      </c>
      <c r="F69" s="104">
        <v>1245</v>
      </c>
    </row>
    <row r="70" spans="1:6" ht="27.95" customHeight="1" x14ac:dyDescent="0.2">
      <c r="A70" s="100">
        <v>61</v>
      </c>
      <c r="B70" s="101" t="s">
        <v>321</v>
      </c>
      <c r="C70" s="105" t="s">
        <v>231</v>
      </c>
      <c r="D70" s="109"/>
      <c r="E70" s="106">
        <v>4500</v>
      </c>
      <c r="F70" s="104"/>
    </row>
    <row r="71" spans="1:6" ht="27.95" customHeight="1" x14ac:dyDescent="0.2">
      <c r="A71" s="100">
        <v>62</v>
      </c>
      <c r="B71" s="101" t="s">
        <v>690</v>
      </c>
      <c r="C71" s="105" t="s">
        <v>231</v>
      </c>
      <c r="D71" s="109"/>
      <c r="E71" s="106">
        <v>5000</v>
      </c>
      <c r="F71" s="104"/>
    </row>
    <row r="72" spans="1:6" ht="27.95" customHeight="1" x14ac:dyDescent="0.2">
      <c r="A72" s="100">
        <v>63</v>
      </c>
      <c r="B72" s="101" t="s">
        <v>699</v>
      </c>
      <c r="C72" s="105" t="s">
        <v>231</v>
      </c>
      <c r="D72" s="109"/>
      <c r="E72" s="106">
        <v>15000</v>
      </c>
      <c r="F72" s="104"/>
    </row>
    <row r="73" spans="1:6" ht="27.95" customHeight="1" x14ac:dyDescent="0.2">
      <c r="A73" s="100">
        <v>64</v>
      </c>
      <c r="B73" s="101" t="s">
        <v>247</v>
      </c>
      <c r="C73" s="105" t="s">
        <v>112</v>
      </c>
      <c r="D73" s="109"/>
      <c r="E73" s="106">
        <v>6000</v>
      </c>
      <c r="F73" s="104"/>
    </row>
    <row r="74" spans="1:6" ht="27.95" customHeight="1" x14ac:dyDescent="0.2">
      <c r="A74" s="100">
        <v>65</v>
      </c>
      <c r="B74" s="101" t="s">
        <v>379</v>
      </c>
      <c r="C74" s="105" t="s">
        <v>231</v>
      </c>
      <c r="D74" s="109"/>
      <c r="E74" s="106">
        <v>7288</v>
      </c>
      <c r="F74" s="104"/>
    </row>
    <row r="75" spans="1:6" ht="27.95" customHeight="1" x14ac:dyDescent="0.2">
      <c r="A75" s="100">
        <v>66</v>
      </c>
      <c r="B75" s="101" t="s">
        <v>312</v>
      </c>
      <c r="C75" s="105" t="s">
        <v>231</v>
      </c>
      <c r="D75" s="109"/>
      <c r="E75" s="106">
        <v>2000</v>
      </c>
      <c r="F75" s="104">
        <v>1460</v>
      </c>
    </row>
    <row r="76" spans="1:6" ht="27.95" customHeight="1" x14ac:dyDescent="0.2">
      <c r="A76" s="100">
        <v>67</v>
      </c>
      <c r="B76" s="101" t="s">
        <v>877</v>
      </c>
      <c r="C76" s="105" t="s">
        <v>112</v>
      </c>
      <c r="D76" s="109"/>
      <c r="E76" s="106">
        <v>12666.67</v>
      </c>
      <c r="F76" s="104"/>
    </row>
    <row r="77" spans="1:6" ht="27.95" customHeight="1" x14ac:dyDescent="0.2">
      <c r="A77" s="100">
        <v>68</v>
      </c>
      <c r="B77" s="101" t="s">
        <v>196</v>
      </c>
      <c r="C77" s="105" t="s">
        <v>112</v>
      </c>
      <c r="D77" s="109"/>
      <c r="E77" s="106">
        <v>7500</v>
      </c>
      <c r="F77" s="104"/>
    </row>
    <row r="78" spans="1:6" ht="27.95" customHeight="1" x14ac:dyDescent="0.2">
      <c r="A78" s="100">
        <v>69</v>
      </c>
      <c r="B78" s="101" t="s">
        <v>697</v>
      </c>
      <c r="C78" s="105" t="s">
        <v>112</v>
      </c>
      <c r="D78" s="109"/>
      <c r="E78" s="106">
        <f>15000/30*15</f>
        <v>7500</v>
      </c>
      <c r="F78" s="104"/>
    </row>
    <row r="79" spans="1:6" ht="27.95" customHeight="1" x14ac:dyDescent="0.2">
      <c r="A79" s="100">
        <v>70</v>
      </c>
      <c r="B79" s="101" t="s">
        <v>57</v>
      </c>
      <c r="C79" s="105" t="s">
        <v>231</v>
      </c>
      <c r="D79" s="109"/>
      <c r="E79" s="106">
        <v>4500</v>
      </c>
      <c r="F79" s="104"/>
    </row>
    <row r="80" spans="1:6" ht="27.95" customHeight="1" x14ac:dyDescent="0.2">
      <c r="A80" s="100">
        <v>71</v>
      </c>
      <c r="B80" s="101" t="s">
        <v>126</v>
      </c>
      <c r="C80" s="105" t="s">
        <v>112</v>
      </c>
      <c r="D80" s="109"/>
      <c r="E80" s="106">
        <v>7000</v>
      </c>
      <c r="F80" s="104"/>
    </row>
    <row r="81" spans="1:6" ht="27.95" customHeight="1" x14ac:dyDescent="0.2">
      <c r="A81" s="100">
        <v>72</v>
      </c>
      <c r="B81" s="101" t="s">
        <v>345</v>
      </c>
      <c r="C81" s="105" t="s">
        <v>231</v>
      </c>
      <c r="D81" s="109"/>
      <c r="E81" s="106">
        <v>5000</v>
      </c>
      <c r="F81" s="104">
        <f>1120+800</f>
        <v>1920</v>
      </c>
    </row>
    <row r="82" spans="1:6" ht="27.95" customHeight="1" x14ac:dyDescent="0.2">
      <c r="A82" s="100">
        <v>73</v>
      </c>
      <c r="B82" s="101" t="s">
        <v>323</v>
      </c>
      <c r="C82" s="105" t="s">
        <v>231</v>
      </c>
      <c r="D82" s="109"/>
      <c r="E82" s="106">
        <v>4500</v>
      </c>
      <c r="F82" s="104">
        <f>1300+990+3100+3640</f>
        <v>9030</v>
      </c>
    </row>
    <row r="83" spans="1:6" ht="27.95" customHeight="1" x14ac:dyDescent="0.2">
      <c r="A83" s="100">
        <v>74</v>
      </c>
      <c r="B83" s="101" t="s">
        <v>302</v>
      </c>
      <c r="C83" s="105" t="s">
        <v>112</v>
      </c>
      <c r="D83" s="109"/>
      <c r="E83" s="106">
        <v>10000</v>
      </c>
      <c r="F83" s="104"/>
    </row>
    <row r="84" spans="1:6" ht="27.95" customHeight="1" x14ac:dyDescent="0.2">
      <c r="A84" s="100">
        <v>75</v>
      </c>
      <c r="B84" s="101" t="s">
        <v>339</v>
      </c>
      <c r="C84" s="105" t="s">
        <v>231</v>
      </c>
      <c r="D84" s="109"/>
      <c r="E84" s="106">
        <v>4000</v>
      </c>
      <c r="F84" s="104"/>
    </row>
    <row r="85" spans="1:6" ht="27.95" customHeight="1" x14ac:dyDescent="0.2">
      <c r="A85" s="100">
        <v>76</v>
      </c>
      <c r="B85" s="101" t="s">
        <v>324</v>
      </c>
      <c r="C85" s="105" t="s">
        <v>112</v>
      </c>
      <c r="D85" s="109"/>
      <c r="E85" s="106">
        <v>8000</v>
      </c>
      <c r="F85" s="104"/>
    </row>
    <row r="86" spans="1:6" ht="27.95" customHeight="1" x14ac:dyDescent="0.2">
      <c r="A86" s="100">
        <v>77</v>
      </c>
      <c r="B86" s="101" t="s">
        <v>359</v>
      </c>
      <c r="C86" s="105" t="s">
        <v>231</v>
      </c>
      <c r="D86" s="109"/>
      <c r="E86" s="106">
        <v>8000</v>
      </c>
      <c r="F86" s="104"/>
    </row>
    <row r="87" spans="1:6" ht="27.95" customHeight="1" x14ac:dyDescent="0.2">
      <c r="A87" s="100">
        <v>78</v>
      </c>
      <c r="B87" s="101" t="s">
        <v>271</v>
      </c>
      <c r="C87" s="105" t="s">
        <v>231</v>
      </c>
      <c r="D87" s="109"/>
      <c r="E87" s="106">
        <v>6000</v>
      </c>
      <c r="F87" s="104"/>
    </row>
    <row r="88" spans="1:6" ht="27.95" customHeight="1" x14ac:dyDescent="0.2">
      <c r="A88" s="100">
        <v>79</v>
      </c>
      <c r="B88" s="101" t="s">
        <v>314</v>
      </c>
      <c r="C88" s="105" t="s">
        <v>231</v>
      </c>
      <c r="D88" s="109"/>
      <c r="E88" s="106">
        <v>7500</v>
      </c>
      <c r="F88" s="104">
        <v>2420</v>
      </c>
    </row>
    <row r="89" spans="1:6" ht="27.95" customHeight="1" x14ac:dyDescent="0.2">
      <c r="A89" s="100">
        <v>80</v>
      </c>
      <c r="B89" s="101" t="s">
        <v>780</v>
      </c>
      <c r="C89" s="105" t="s">
        <v>231</v>
      </c>
      <c r="D89" s="109"/>
      <c r="E89" s="106">
        <v>3987.87</v>
      </c>
      <c r="F89" s="104"/>
    </row>
    <row r="90" spans="1:6" ht="27.95" customHeight="1" x14ac:dyDescent="0.2">
      <c r="A90" s="100">
        <v>81</v>
      </c>
      <c r="B90" s="101" t="s">
        <v>58</v>
      </c>
      <c r="C90" s="105" t="s">
        <v>231</v>
      </c>
      <c r="D90" s="109"/>
      <c r="E90" s="106">
        <v>6500</v>
      </c>
      <c r="F90" s="104"/>
    </row>
    <row r="91" spans="1:6" ht="27.95" customHeight="1" x14ac:dyDescent="0.2">
      <c r="A91" s="100">
        <v>82</v>
      </c>
      <c r="B91" s="101" t="s">
        <v>54</v>
      </c>
      <c r="C91" s="105" t="s">
        <v>231</v>
      </c>
      <c r="D91" s="109"/>
      <c r="E91" s="106">
        <v>4500</v>
      </c>
      <c r="F91" s="104">
        <f>390+2420</f>
        <v>2810</v>
      </c>
    </row>
    <row r="92" spans="1:6" ht="27.95" customHeight="1" x14ac:dyDescent="0.2">
      <c r="A92" s="100">
        <v>83</v>
      </c>
      <c r="B92" s="101" t="s">
        <v>328</v>
      </c>
      <c r="C92" s="105" t="s">
        <v>231</v>
      </c>
      <c r="D92" s="109"/>
      <c r="E92" s="106">
        <v>4500</v>
      </c>
      <c r="F92" s="104">
        <f>390+2420</f>
        <v>2810</v>
      </c>
    </row>
    <row r="93" spans="1:6" ht="27.95" customHeight="1" x14ac:dyDescent="0.2">
      <c r="A93" s="100">
        <v>84</v>
      </c>
      <c r="B93" s="101" t="s">
        <v>337</v>
      </c>
      <c r="C93" s="105" t="s">
        <v>231</v>
      </c>
      <c r="D93" s="109"/>
      <c r="E93" s="106">
        <v>4500</v>
      </c>
      <c r="F93" s="104"/>
    </row>
    <row r="94" spans="1:6" ht="27.95" customHeight="1" x14ac:dyDescent="0.2">
      <c r="A94" s="100">
        <v>85</v>
      </c>
      <c r="B94" s="101" t="s">
        <v>248</v>
      </c>
      <c r="C94" s="105" t="s">
        <v>231</v>
      </c>
      <c r="D94" s="109"/>
      <c r="E94" s="106">
        <v>7500</v>
      </c>
      <c r="F94" s="104"/>
    </row>
    <row r="95" spans="1:6" ht="27.95" customHeight="1" x14ac:dyDescent="0.2">
      <c r="A95" s="100">
        <v>86</v>
      </c>
      <c r="B95" s="101" t="s">
        <v>229</v>
      </c>
      <c r="C95" s="105" t="s">
        <v>112</v>
      </c>
      <c r="D95" s="109"/>
      <c r="E95" s="106">
        <v>12000</v>
      </c>
      <c r="F95" s="104"/>
    </row>
    <row r="96" spans="1:6" ht="27.95" customHeight="1" x14ac:dyDescent="0.2">
      <c r="A96" s="100">
        <v>87</v>
      </c>
      <c r="B96" s="101" t="s">
        <v>118</v>
      </c>
      <c r="C96" s="105" t="s">
        <v>231</v>
      </c>
      <c r="D96" s="109"/>
      <c r="E96" s="106">
        <v>5000</v>
      </c>
      <c r="F96" s="104"/>
    </row>
    <row r="97" spans="1:6" ht="27.95" customHeight="1" x14ac:dyDescent="0.2">
      <c r="A97" s="100">
        <v>88</v>
      </c>
      <c r="B97" s="101" t="s">
        <v>244</v>
      </c>
      <c r="C97" s="105" t="s">
        <v>231</v>
      </c>
      <c r="D97" s="109"/>
      <c r="E97" s="106">
        <v>7500</v>
      </c>
      <c r="F97" s="104"/>
    </row>
    <row r="98" spans="1:6" ht="27.95" customHeight="1" x14ac:dyDescent="0.2">
      <c r="A98" s="100">
        <v>89</v>
      </c>
      <c r="B98" s="101" t="s">
        <v>343</v>
      </c>
      <c r="C98" s="105" t="s">
        <v>231</v>
      </c>
      <c r="D98" s="109"/>
      <c r="E98" s="106">
        <v>4500</v>
      </c>
      <c r="F98" s="104"/>
    </row>
    <row r="99" spans="1:6" ht="27.95" customHeight="1" x14ac:dyDescent="0.2">
      <c r="A99" s="100">
        <v>90</v>
      </c>
      <c r="B99" s="101" t="s">
        <v>285</v>
      </c>
      <c r="C99" s="105" t="s">
        <v>231</v>
      </c>
      <c r="D99" s="109"/>
      <c r="E99" s="106">
        <v>7500</v>
      </c>
      <c r="F99" s="104"/>
    </row>
    <row r="100" spans="1:6" ht="27.95" customHeight="1" x14ac:dyDescent="0.2">
      <c r="A100" s="100">
        <v>91</v>
      </c>
      <c r="B100" s="101" t="s">
        <v>318</v>
      </c>
      <c r="C100" s="105" t="s">
        <v>231</v>
      </c>
      <c r="D100" s="109"/>
      <c r="E100" s="106">
        <v>7500</v>
      </c>
      <c r="F100" s="104">
        <f>1145+1140</f>
        <v>2285</v>
      </c>
    </row>
    <row r="101" spans="1:6" ht="27.95" customHeight="1" x14ac:dyDescent="0.2">
      <c r="A101" s="100">
        <v>92</v>
      </c>
      <c r="B101" s="101" t="s">
        <v>47</v>
      </c>
      <c r="C101" s="105" t="s">
        <v>231</v>
      </c>
      <c r="D101" s="109"/>
      <c r="E101" s="106">
        <v>9000</v>
      </c>
      <c r="F101" s="104"/>
    </row>
    <row r="102" spans="1:6" ht="27.95" customHeight="1" x14ac:dyDescent="0.2">
      <c r="A102" s="100">
        <v>93</v>
      </c>
      <c r="B102" s="101" t="s">
        <v>237</v>
      </c>
      <c r="C102" s="105" t="s">
        <v>112</v>
      </c>
      <c r="D102" s="109"/>
      <c r="E102" s="106">
        <v>12000</v>
      </c>
      <c r="F102" s="104"/>
    </row>
    <row r="103" spans="1:6" ht="27.95" customHeight="1" x14ac:dyDescent="0.2">
      <c r="A103" s="100">
        <v>94</v>
      </c>
      <c r="B103" s="101" t="s">
        <v>55</v>
      </c>
      <c r="C103" s="105" t="s">
        <v>231</v>
      </c>
      <c r="D103" s="109"/>
      <c r="E103" s="106">
        <v>4500</v>
      </c>
      <c r="F103" s="104"/>
    </row>
    <row r="104" spans="1:6" ht="27.95" customHeight="1" x14ac:dyDescent="0.2">
      <c r="A104" s="100">
        <v>95</v>
      </c>
      <c r="B104" s="101" t="s">
        <v>49</v>
      </c>
      <c r="C104" s="105" t="s">
        <v>112</v>
      </c>
      <c r="D104" s="109"/>
      <c r="E104" s="106">
        <v>10000</v>
      </c>
      <c r="F104" s="104"/>
    </row>
    <row r="105" spans="1:6" ht="27.95" customHeight="1" x14ac:dyDescent="0.2">
      <c r="A105" s="100">
        <v>96</v>
      </c>
      <c r="B105" s="101" t="s">
        <v>293</v>
      </c>
      <c r="C105" s="105" t="s">
        <v>231</v>
      </c>
      <c r="D105" s="109"/>
      <c r="E105" s="106">
        <v>7000</v>
      </c>
      <c r="F105" s="104">
        <v>1470</v>
      </c>
    </row>
    <row r="106" spans="1:6" ht="27.95" customHeight="1" x14ac:dyDescent="0.2">
      <c r="A106" s="100">
        <v>97</v>
      </c>
      <c r="B106" s="101" t="s">
        <v>684</v>
      </c>
      <c r="C106" s="105" t="s">
        <v>231</v>
      </c>
      <c r="D106" s="109"/>
      <c r="E106" s="106">
        <v>4000</v>
      </c>
      <c r="F106" s="104"/>
    </row>
    <row r="107" spans="1:6" ht="27.95" customHeight="1" x14ac:dyDescent="0.2">
      <c r="A107" s="100">
        <v>98</v>
      </c>
      <c r="B107" s="101" t="s">
        <v>683</v>
      </c>
      <c r="C107" s="105" t="s">
        <v>231</v>
      </c>
      <c r="D107" s="109"/>
      <c r="E107" s="106">
        <v>7000</v>
      </c>
      <c r="F107" s="104"/>
    </row>
    <row r="108" spans="1:6" ht="27.95" customHeight="1" x14ac:dyDescent="0.2">
      <c r="A108" s="100">
        <v>99</v>
      </c>
      <c r="B108" s="101" t="s">
        <v>776</v>
      </c>
      <c r="C108" s="105" t="s">
        <v>231</v>
      </c>
      <c r="D108" s="109"/>
      <c r="E108" s="106">
        <v>6232.26</v>
      </c>
      <c r="F108" s="104"/>
    </row>
    <row r="109" spans="1:6" ht="27.95" customHeight="1" x14ac:dyDescent="0.2">
      <c r="A109" s="100">
        <v>100</v>
      </c>
      <c r="B109" s="101" t="s">
        <v>776</v>
      </c>
      <c r="C109" s="105" t="s">
        <v>231</v>
      </c>
      <c r="D109" s="109"/>
      <c r="E109" s="106">
        <v>8050</v>
      </c>
      <c r="F109" s="104"/>
    </row>
    <row r="110" spans="1:6" ht="27.95" customHeight="1" x14ac:dyDescent="0.2">
      <c r="A110" s="100">
        <v>101</v>
      </c>
      <c r="B110" s="101" t="s">
        <v>737</v>
      </c>
      <c r="C110" s="105" t="s">
        <v>231</v>
      </c>
      <c r="D110" s="109"/>
      <c r="E110" s="106">
        <v>12000</v>
      </c>
      <c r="F110" s="104"/>
    </row>
    <row r="111" spans="1:6" ht="27.95" customHeight="1" x14ac:dyDescent="0.2">
      <c r="A111" s="100">
        <v>102</v>
      </c>
      <c r="B111" s="101" t="s">
        <v>235</v>
      </c>
      <c r="C111" s="105" t="s">
        <v>231</v>
      </c>
      <c r="D111" s="109"/>
      <c r="E111" s="106">
        <v>5000</v>
      </c>
      <c r="F111" s="104"/>
    </row>
    <row r="112" spans="1:6" ht="27.95" customHeight="1" x14ac:dyDescent="0.2">
      <c r="A112" s="100">
        <v>103</v>
      </c>
      <c r="B112" s="101" t="s">
        <v>147</v>
      </c>
      <c r="C112" s="105" t="s">
        <v>112</v>
      </c>
      <c r="D112" s="109"/>
      <c r="E112" s="106">
        <v>6000</v>
      </c>
      <c r="F112" s="104"/>
    </row>
    <row r="113" spans="1:6" ht="27.95" customHeight="1" x14ac:dyDescent="0.2">
      <c r="A113" s="100">
        <v>104</v>
      </c>
      <c r="B113" s="101" t="s">
        <v>50</v>
      </c>
      <c r="C113" s="105" t="s">
        <v>231</v>
      </c>
      <c r="D113" s="109"/>
      <c r="E113" s="106">
        <v>8000</v>
      </c>
      <c r="F113" s="104"/>
    </row>
    <row r="114" spans="1:6" ht="27.95" customHeight="1" x14ac:dyDescent="0.2">
      <c r="A114" s="100">
        <v>105</v>
      </c>
      <c r="B114" s="101" t="s">
        <v>205</v>
      </c>
      <c r="C114" s="105" t="s">
        <v>112</v>
      </c>
      <c r="D114" s="109"/>
      <c r="E114" s="106">
        <v>10000</v>
      </c>
      <c r="F114" s="104"/>
    </row>
    <row r="115" spans="1:6" ht="27.95" customHeight="1" x14ac:dyDescent="0.2">
      <c r="A115" s="100">
        <v>106</v>
      </c>
      <c r="B115" s="101" t="s">
        <v>113</v>
      </c>
      <c r="C115" s="105" t="s">
        <v>231</v>
      </c>
      <c r="D115" s="109"/>
      <c r="E115" s="106">
        <v>6000</v>
      </c>
      <c r="F115" s="104"/>
    </row>
    <row r="116" spans="1:6" ht="27.95" customHeight="1" x14ac:dyDescent="0.2">
      <c r="A116" s="100">
        <v>107</v>
      </c>
      <c r="B116" s="101" t="s">
        <v>254</v>
      </c>
      <c r="C116" s="105" t="s">
        <v>231</v>
      </c>
      <c r="D116" s="109"/>
      <c r="E116" s="106">
        <v>8000</v>
      </c>
      <c r="F116" s="104"/>
    </row>
    <row r="117" spans="1:6" ht="27.95" customHeight="1" x14ac:dyDescent="0.2">
      <c r="A117" s="100">
        <v>108</v>
      </c>
      <c r="B117" s="101" t="s">
        <v>197</v>
      </c>
      <c r="C117" s="105" t="s">
        <v>231</v>
      </c>
      <c r="D117" s="109"/>
      <c r="E117" s="106">
        <v>6000</v>
      </c>
      <c r="F117" s="104"/>
    </row>
    <row r="118" spans="1:6" ht="27.95" customHeight="1" x14ac:dyDescent="0.2">
      <c r="A118" s="100">
        <v>109</v>
      </c>
      <c r="B118" s="101" t="s">
        <v>246</v>
      </c>
      <c r="C118" s="105" t="s">
        <v>231</v>
      </c>
      <c r="D118" s="109"/>
      <c r="E118" s="106">
        <v>3431.27</v>
      </c>
      <c r="F118" s="104"/>
    </row>
    <row r="119" spans="1:6" ht="27.95" customHeight="1" x14ac:dyDescent="0.2">
      <c r="A119" s="100">
        <v>110</v>
      </c>
      <c r="B119" s="101" t="s">
        <v>51</v>
      </c>
      <c r="C119" s="105" t="s">
        <v>231</v>
      </c>
      <c r="D119" s="109"/>
      <c r="E119" s="106">
        <v>7000</v>
      </c>
      <c r="F119" s="104"/>
    </row>
    <row r="120" spans="1:6" ht="27.95" customHeight="1" x14ac:dyDescent="0.2">
      <c r="A120" s="100">
        <v>111</v>
      </c>
      <c r="B120" s="101" t="s">
        <v>287</v>
      </c>
      <c r="C120" s="105" t="s">
        <v>231</v>
      </c>
      <c r="D120" s="109"/>
      <c r="E120" s="106">
        <v>8000</v>
      </c>
      <c r="F120" s="104"/>
    </row>
    <row r="121" spans="1:6" ht="27.95" customHeight="1" x14ac:dyDescent="0.2">
      <c r="A121" s="100">
        <v>112</v>
      </c>
      <c r="B121" s="101" t="s">
        <v>253</v>
      </c>
      <c r="C121" s="105" t="s">
        <v>231</v>
      </c>
      <c r="D121" s="109"/>
      <c r="E121" s="106">
        <v>7000</v>
      </c>
      <c r="F121" s="104"/>
    </row>
    <row r="122" spans="1:6" ht="27.95" customHeight="1" x14ac:dyDescent="0.2">
      <c r="A122" s="100">
        <v>113</v>
      </c>
      <c r="B122" s="101" t="s">
        <v>775</v>
      </c>
      <c r="C122" s="105" t="s">
        <v>231</v>
      </c>
      <c r="D122" s="109"/>
      <c r="E122" s="106">
        <v>2333.33</v>
      </c>
      <c r="F122" s="104"/>
    </row>
    <row r="123" spans="1:6" ht="27.95" customHeight="1" x14ac:dyDescent="0.2">
      <c r="A123" s="100">
        <v>114</v>
      </c>
      <c r="B123" s="101" t="s">
        <v>775</v>
      </c>
      <c r="C123" s="105" t="s">
        <v>231</v>
      </c>
      <c r="D123" s="109"/>
      <c r="E123" s="106">
        <v>5000</v>
      </c>
      <c r="F123" s="104"/>
    </row>
    <row r="124" spans="1:6" ht="27.95" customHeight="1" x14ac:dyDescent="0.2">
      <c r="A124" s="100">
        <v>115</v>
      </c>
      <c r="B124" s="101" t="s">
        <v>775</v>
      </c>
      <c r="C124" s="105" t="s">
        <v>231</v>
      </c>
      <c r="D124" s="109"/>
      <c r="E124" s="106">
        <v>5000</v>
      </c>
      <c r="F124" s="104"/>
    </row>
    <row r="125" spans="1:6" ht="27.95" customHeight="1" x14ac:dyDescent="0.2">
      <c r="A125" s="100">
        <v>116</v>
      </c>
      <c r="B125" s="101" t="s">
        <v>700</v>
      </c>
      <c r="C125" s="105" t="s">
        <v>231</v>
      </c>
      <c r="D125" s="109"/>
      <c r="E125" s="106">
        <v>4500</v>
      </c>
      <c r="F125" s="104"/>
    </row>
    <row r="126" spans="1:6" ht="27.95" customHeight="1" x14ac:dyDescent="0.2">
      <c r="A126" s="100">
        <v>117</v>
      </c>
      <c r="B126" s="101" t="s">
        <v>382</v>
      </c>
      <c r="C126" s="105" t="s">
        <v>112</v>
      </c>
      <c r="D126" s="109"/>
      <c r="E126" s="106">
        <v>10880</v>
      </c>
      <c r="F126" s="104">
        <v>56</v>
      </c>
    </row>
    <row r="127" spans="1:6" ht="27.95" customHeight="1" x14ac:dyDescent="0.2">
      <c r="A127" s="100">
        <v>118</v>
      </c>
      <c r="B127" s="101" t="s">
        <v>270</v>
      </c>
      <c r="C127" s="105" t="s">
        <v>231</v>
      </c>
      <c r="D127" s="109"/>
      <c r="E127" s="106">
        <v>4500</v>
      </c>
      <c r="F127" s="104"/>
    </row>
    <row r="128" spans="1:6" ht="27.95" customHeight="1" x14ac:dyDescent="0.2">
      <c r="A128" s="100">
        <v>119</v>
      </c>
      <c r="B128" s="101" t="s">
        <v>56</v>
      </c>
      <c r="C128" s="105" t="s">
        <v>231</v>
      </c>
      <c r="D128" s="109"/>
      <c r="E128" s="106">
        <v>6500</v>
      </c>
      <c r="F128" s="104">
        <v>1260</v>
      </c>
    </row>
    <row r="129" spans="1:6" ht="27.95" customHeight="1" x14ac:dyDescent="0.2">
      <c r="A129" s="100">
        <v>120</v>
      </c>
      <c r="B129" s="101" t="s">
        <v>686</v>
      </c>
      <c r="C129" s="105" t="s">
        <v>112</v>
      </c>
      <c r="D129" s="109"/>
      <c r="E129" s="106">
        <v>10000</v>
      </c>
      <c r="F129" s="104"/>
    </row>
    <row r="130" spans="1:6" ht="27.95" customHeight="1" x14ac:dyDescent="0.2">
      <c r="A130" s="100">
        <v>121</v>
      </c>
      <c r="B130" s="101" t="s">
        <v>262</v>
      </c>
      <c r="C130" s="105" t="s">
        <v>231</v>
      </c>
      <c r="D130" s="109"/>
      <c r="E130" s="106">
        <v>6000</v>
      </c>
      <c r="F130" s="104"/>
    </row>
    <row r="131" spans="1:6" ht="27.95" customHeight="1" x14ac:dyDescent="0.2">
      <c r="A131" s="100">
        <v>122</v>
      </c>
      <c r="B131" s="101" t="s">
        <v>698</v>
      </c>
      <c r="C131" s="105" t="s">
        <v>231</v>
      </c>
      <c r="D131" s="109"/>
      <c r="E131" s="106">
        <v>5000</v>
      </c>
      <c r="F131" s="104"/>
    </row>
    <row r="132" spans="1:6" ht="27.95" customHeight="1" x14ac:dyDescent="0.2">
      <c r="A132" s="100">
        <v>123</v>
      </c>
      <c r="B132" s="101" t="s">
        <v>289</v>
      </c>
      <c r="C132" s="105" t="s">
        <v>112</v>
      </c>
      <c r="D132" s="109"/>
      <c r="E132" s="106">
        <v>10000</v>
      </c>
      <c r="F132" s="104"/>
    </row>
    <row r="133" spans="1:6" ht="27.95" customHeight="1" x14ac:dyDescent="0.2">
      <c r="A133" s="100">
        <v>124</v>
      </c>
      <c r="B133" s="101" t="s">
        <v>251</v>
      </c>
      <c r="C133" s="105" t="s">
        <v>231</v>
      </c>
      <c r="D133" s="109"/>
      <c r="E133" s="106">
        <v>5718.53</v>
      </c>
      <c r="F133" s="104"/>
    </row>
    <row r="134" spans="1:6" ht="27.95" customHeight="1" x14ac:dyDescent="0.2">
      <c r="A134" s="100">
        <v>125</v>
      </c>
      <c r="B134" s="101" t="s">
        <v>373</v>
      </c>
      <c r="C134" s="105" t="s">
        <v>231</v>
      </c>
      <c r="D134" s="109"/>
      <c r="E134" s="106">
        <v>7329</v>
      </c>
      <c r="F134" s="104"/>
    </row>
    <row r="135" spans="1:6" ht="27.95" customHeight="1" x14ac:dyDescent="0.2">
      <c r="A135" s="100">
        <v>126</v>
      </c>
      <c r="B135" s="101" t="s">
        <v>206</v>
      </c>
      <c r="C135" s="105" t="s">
        <v>231</v>
      </c>
      <c r="D135" s="109"/>
      <c r="E135" s="106">
        <v>7000</v>
      </c>
      <c r="F135" s="104"/>
    </row>
    <row r="136" spans="1:6" ht="27.95" customHeight="1" x14ac:dyDescent="0.2">
      <c r="A136" s="100">
        <v>127</v>
      </c>
      <c r="B136" s="101" t="s">
        <v>688</v>
      </c>
      <c r="C136" s="105" t="s">
        <v>112</v>
      </c>
      <c r="D136" s="109"/>
      <c r="E136" s="106">
        <v>10000</v>
      </c>
      <c r="F136" s="104">
        <v>1460</v>
      </c>
    </row>
    <row r="137" spans="1:6" ht="27.95" customHeight="1" x14ac:dyDescent="0.2">
      <c r="A137" s="100">
        <v>128</v>
      </c>
      <c r="B137" s="101" t="s">
        <v>52</v>
      </c>
      <c r="C137" s="105" t="s">
        <v>231</v>
      </c>
      <c r="D137" s="109"/>
      <c r="E137" s="106">
        <v>7000</v>
      </c>
      <c r="F137" s="104">
        <v>905</v>
      </c>
    </row>
    <row r="138" spans="1:6" ht="27.95" customHeight="1" x14ac:dyDescent="0.2">
      <c r="A138" s="100">
        <v>129</v>
      </c>
      <c r="B138" s="101" t="s">
        <v>202</v>
      </c>
      <c r="C138" s="105" t="s">
        <v>231</v>
      </c>
      <c r="D138" s="109"/>
      <c r="E138" s="106">
        <v>5000</v>
      </c>
      <c r="F138" s="104"/>
    </row>
    <row r="139" spans="1:6" ht="27.95" customHeight="1" x14ac:dyDescent="0.2">
      <c r="A139" s="100">
        <v>130</v>
      </c>
      <c r="B139" s="101" t="s">
        <v>179</v>
      </c>
      <c r="C139" s="105" t="s">
        <v>231</v>
      </c>
      <c r="D139" s="109"/>
      <c r="E139" s="106">
        <v>7500</v>
      </c>
      <c r="F139" s="104"/>
    </row>
    <row r="140" spans="1:6" ht="27.95" customHeight="1" x14ac:dyDescent="0.2">
      <c r="A140" s="100">
        <v>131</v>
      </c>
      <c r="B140" s="101" t="s">
        <v>348</v>
      </c>
      <c r="C140" s="105" t="s">
        <v>231</v>
      </c>
      <c r="D140" s="109"/>
      <c r="E140" s="106">
        <v>4500</v>
      </c>
      <c r="F140" s="104">
        <f>775+758</f>
        <v>1533</v>
      </c>
    </row>
    <row r="141" spans="1:6" ht="27.95" customHeight="1" x14ac:dyDescent="0.2">
      <c r="A141" s="100">
        <v>132</v>
      </c>
      <c r="B141" s="101" t="s">
        <v>283</v>
      </c>
      <c r="C141" s="105" t="s">
        <v>231</v>
      </c>
      <c r="D141" s="109"/>
      <c r="E141" s="106">
        <v>8000</v>
      </c>
      <c r="F141" s="104"/>
    </row>
    <row r="142" spans="1:6" ht="27.95" customHeight="1" x14ac:dyDescent="0.2">
      <c r="A142" s="100">
        <v>133</v>
      </c>
      <c r="B142" s="101" t="s">
        <v>245</v>
      </c>
      <c r="C142" s="105" t="s">
        <v>231</v>
      </c>
      <c r="D142" s="109"/>
      <c r="E142" s="106">
        <v>4654.47</v>
      </c>
      <c r="F142" s="104"/>
    </row>
    <row r="143" spans="1:6" ht="27.95" customHeight="1" x14ac:dyDescent="0.2">
      <c r="A143" s="100">
        <v>134</v>
      </c>
      <c r="B143" s="101" t="s">
        <v>259</v>
      </c>
      <c r="C143" s="105" t="s">
        <v>231</v>
      </c>
      <c r="D143" s="109"/>
      <c r="E143" s="106">
        <v>4000</v>
      </c>
      <c r="F143" s="104"/>
    </row>
    <row r="144" spans="1:6" ht="27.95" customHeight="1" x14ac:dyDescent="0.2">
      <c r="A144" s="100">
        <v>135</v>
      </c>
      <c r="B144" s="101" t="s">
        <v>185</v>
      </c>
      <c r="C144" s="105" t="s">
        <v>112</v>
      </c>
      <c r="D144" s="109"/>
      <c r="E144" s="106">
        <v>7000</v>
      </c>
      <c r="F144" s="104"/>
    </row>
    <row r="145" spans="1:6" ht="27.95" customHeight="1" x14ac:dyDescent="0.2">
      <c r="A145" s="100">
        <v>136</v>
      </c>
      <c r="B145" s="101" t="s">
        <v>349</v>
      </c>
      <c r="C145" s="105" t="s">
        <v>231</v>
      </c>
      <c r="D145" s="109"/>
      <c r="E145" s="106">
        <v>4500</v>
      </c>
      <c r="F145" s="104">
        <f>1470+3615</f>
        <v>5085</v>
      </c>
    </row>
    <row r="146" spans="1:6" ht="27.95" customHeight="1" x14ac:dyDescent="0.2">
      <c r="A146" s="100">
        <v>137</v>
      </c>
      <c r="B146" s="101" t="s">
        <v>272</v>
      </c>
      <c r="C146" s="105" t="s">
        <v>231</v>
      </c>
      <c r="D146" s="109"/>
      <c r="E146" s="106">
        <v>4000</v>
      </c>
      <c r="F146" s="104"/>
    </row>
    <row r="147" spans="1:6" ht="27.95" customHeight="1" x14ac:dyDescent="0.2">
      <c r="A147" s="100">
        <v>138</v>
      </c>
      <c r="B147" s="101" t="s">
        <v>369</v>
      </c>
      <c r="C147" s="105" t="s">
        <v>112</v>
      </c>
      <c r="D147" s="109"/>
      <c r="E147" s="106">
        <f>12000/30*8</f>
        <v>3200</v>
      </c>
      <c r="F147" s="104"/>
    </row>
    <row r="148" spans="1:6" ht="27.95" customHeight="1" x14ac:dyDescent="0.2">
      <c r="A148" s="100">
        <v>139</v>
      </c>
      <c r="B148" s="101" t="s">
        <v>280</v>
      </c>
      <c r="C148" s="105" t="s">
        <v>231</v>
      </c>
      <c r="D148" s="109"/>
      <c r="E148" s="106">
        <v>5000</v>
      </c>
      <c r="F148" s="104"/>
    </row>
    <row r="149" spans="1:6" ht="27.95" customHeight="1" x14ac:dyDescent="0.2">
      <c r="A149" s="100">
        <v>140</v>
      </c>
      <c r="B149" s="101" t="s">
        <v>282</v>
      </c>
      <c r="C149" s="105" t="s">
        <v>112</v>
      </c>
      <c r="D149" s="109"/>
      <c r="E149" s="106">
        <v>2000</v>
      </c>
      <c r="F149" s="104"/>
    </row>
    <row r="150" spans="1:6" ht="27.95" customHeight="1" x14ac:dyDescent="0.2">
      <c r="A150" s="100">
        <v>141</v>
      </c>
      <c r="B150" s="101" t="s">
        <v>278</v>
      </c>
      <c r="C150" s="105" t="s">
        <v>231</v>
      </c>
      <c r="D150" s="109"/>
      <c r="E150" s="106">
        <v>15000</v>
      </c>
      <c r="F150" s="104"/>
    </row>
    <row r="151" spans="1:6" ht="27.95" customHeight="1" x14ac:dyDescent="0.2">
      <c r="A151" s="100">
        <v>142</v>
      </c>
      <c r="B151" s="101" t="s">
        <v>360</v>
      </c>
      <c r="C151" s="105" t="s">
        <v>231</v>
      </c>
      <c r="D151" s="109"/>
      <c r="E151" s="106">
        <v>7000</v>
      </c>
      <c r="F151" s="104">
        <f>570+1260</f>
        <v>1830</v>
      </c>
    </row>
    <row r="152" spans="1:6" ht="27.95" customHeight="1" x14ac:dyDescent="0.2">
      <c r="A152" s="100">
        <v>143</v>
      </c>
      <c r="B152" s="101" t="s">
        <v>242</v>
      </c>
      <c r="C152" s="105" t="s">
        <v>112</v>
      </c>
      <c r="D152" s="109"/>
      <c r="E152" s="106">
        <v>10000</v>
      </c>
      <c r="F152" s="104"/>
    </row>
    <row r="153" spans="1:6" ht="27.95" customHeight="1" x14ac:dyDescent="0.2">
      <c r="A153" s="100">
        <v>144</v>
      </c>
      <c r="B153" s="101" t="s">
        <v>198</v>
      </c>
      <c r="C153" s="105" t="s">
        <v>231</v>
      </c>
      <c r="D153" s="109"/>
      <c r="E153" s="106">
        <v>7000</v>
      </c>
      <c r="F153" s="104"/>
    </row>
    <row r="154" spans="1:6" ht="27.95" customHeight="1" x14ac:dyDescent="0.2">
      <c r="A154" s="100">
        <v>145</v>
      </c>
      <c r="B154" s="101" t="s">
        <v>290</v>
      </c>
      <c r="C154" s="105" t="s">
        <v>112</v>
      </c>
      <c r="D154" s="109"/>
      <c r="E154" s="106">
        <v>15000</v>
      </c>
      <c r="F154" s="104"/>
    </row>
    <row r="155" spans="1:6" ht="27.95" customHeight="1" x14ac:dyDescent="0.2">
      <c r="A155" s="100">
        <v>146</v>
      </c>
      <c r="B155" s="101" t="s">
        <v>239</v>
      </c>
      <c r="C155" s="105" t="s">
        <v>231</v>
      </c>
      <c r="D155" s="109"/>
      <c r="E155" s="106">
        <v>7500</v>
      </c>
      <c r="F155" s="104"/>
    </row>
    <row r="156" spans="1:6" ht="27.95" customHeight="1" x14ac:dyDescent="0.2">
      <c r="A156" s="100">
        <v>147</v>
      </c>
      <c r="B156" s="101" t="s">
        <v>308</v>
      </c>
      <c r="C156" s="105" t="s">
        <v>231</v>
      </c>
      <c r="D156" s="109"/>
      <c r="E156" s="106">
        <v>7000</v>
      </c>
      <c r="F156" s="104">
        <v>1300</v>
      </c>
    </row>
    <row r="157" spans="1:6" ht="27.95" customHeight="1" x14ac:dyDescent="0.2">
      <c r="A157" s="100">
        <v>148</v>
      </c>
      <c r="B157" s="101" t="s">
        <v>121</v>
      </c>
      <c r="C157" s="105" t="s">
        <v>231</v>
      </c>
      <c r="D157" s="109"/>
      <c r="E157" s="106">
        <v>7000</v>
      </c>
      <c r="F157" s="104"/>
    </row>
    <row r="158" spans="1:6" ht="27.95" customHeight="1" x14ac:dyDescent="0.2">
      <c r="A158" s="100">
        <v>149</v>
      </c>
      <c r="B158" s="101" t="s">
        <v>331</v>
      </c>
      <c r="C158" s="105" t="s">
        <v>112</v>
      </c>
      <c r="D158" s="109"/>
      <c r="E158" s="106">
        <v>5500</v>
      </c>
      <c r="F158" s="104"/>
    </row>
    <row r="159" spans="1:6" ht="27.95" customHeight="1" x14ac:dyDescent="0.2">
      <c r="A159" s="100">
        <v>150</v>
      </c>
      <c r="B159" s="101" t="s">
        <v>361</v>
      </c>
      <c r="C159" s="105" t="s">
        <v>231</v>
      </c>
      <c r="D159" s="109"/>
      <c r="E159" s="106">
        <v>7000</v>
      </c>
      <c r="F159" s="104">
        <v>1200</v>
      </c>
    </row>
    <row r="160" spans="1:6" ht="27.95" customHeight="1" x14ac:dyDescent="0.2">
      <c r="A160" s="100">
        <v>151</v>
      </c>
      <c r="B160" s="101" t="s">
        <v>346</v>
      </c>
      <c r="C160" s="105" t="s">
        <v>231</v>
      </c>
      <c r="D160" s="109"/>
      <c r="E160" s="106">
        <v>6500</v>
      </c>
      <c r="F160" s="104"/>
    </row>
    <row r="161" spans="1:6" ht="27.95" customHeight="1" x14ac:dyDescent="0.2">
      <c r="A161" s="100">
        <v>152</v>
      </c>
      <c r="B161" s="101" t="s">
        <v>682</v>
      </c>
      <c r="C161" s="105" t="s">
        <v>112</v>
      </c>
      <c r="D161" s="109"/>
      <c r="E161" s="106">
        <v>6666.67</v>
      </c>
      <c r="F161" s="104"/>
    </row>
    <row r="162" spans="1:6" ht="27.95" customHeight="1" x14ac:dyDescent="0.2">
      <c r="A162" s="100">
        <v>153</v>
      </c>
      <c r="B162" s="101" t="s">
        <v>692</v>
      </c>
      <c r="C162" s="105" t="s">
        <v>231</v>
      </c>
      <c r="D162" s="109"/>
      <c r="E162" s="106">
        <v>7000</v>
      </c>
      <c r="F162" s="104"/>
    </row>
    <row r="163" spans="1:6" ht="27.95" customHeight="1" x14ac:dyDescent="0.2">
      <c r="A163" s="100">
        <v>154</v>
      </c>
      <c r="B163" s="101" t="s">
        <v>691</v>
      </c>
      <c r="C163" s="105" t="s">
        <v>112</v>
      </c>
      <c r="D163" s="109"/>
      <c r="E163" s="106">
        <v>7000</v>
      </c>
      <c r="F163" s="104"/>
    </row>
    <row r="164" spans="1:6" ht="27.95" customHeight="1" x14ac:dyDescent="0.2">
      <c r="A164" s="100">
        <v>155</v>
      </c>
      <c r="B164" s="101" t="s">
        <v>292</v>
      </c>
      <c r="C164" s="105" t="s">
        <v>231</v>
      </c>
      <c r="D164" s="109"/>
      <c r="E164" s="106">
        <v>5000</v>
      </c>
      <c r="F164" s="104"/>
    </row>
    <row r="165" spans="1:6" ht="27.95" customHeight="1" x14ac:dyDescent="0.2">
      <c r="A165" s="100">
        <v>156</v>
      </c>
      <c r="B165" s="101" t="s">
        <v>275</v>
      </c>
      <c r="C165" s="105" t="s">
        <v>231</v>
      </c>
      <c r="D165" s="109"/>
      <c r="E165" s="106">
        <v>7500</v>
      </c>
      <c r="F165" s="104">
        <f>3640+1490+1070</f>
        <v>6200</v>
      </c>
    </row>
    <row r="166" spans="1:6" ht="27.95" customHeight="1" x14ac:dyDescent="0.2">
      <c r="A166" s="100">
        <v>157</v>
      </c>
      <c r="B166" s="101" t="s">
        <v>687</v>
      </c>
      <c r="C166" s="105" t="s">
        <v>231</v>
      </c>
      <c r="D166" s="109"/>
      <c r="E166" s="106">
        <v>6000</v>
      </c>
      <c r="F166" s="104"/>
    </row>
    <row r="167" spans="1:6" ht="27.95" customHeight="1" x14ac:dyDescent="0.2">
      <c r="A167" s="100">
        <v>158</v>
      </c>
      <c r="B167" s="101" t="s">
        <v>186</v>
      </c>
      <c r="C167" s="105" t="s">
        <v>231</v>
      </c>
      <c r="D167" s="109"/>
      <c r="E167" s="106">
        <v>9000</v>
      </c>
      <c r="F167" s="104"/>
    </row>
    <row r="168" spans="1:6" ht="27.95" customHeight="1" x14ac:dyDescent="0.2">
      <c r="A168" s="100">
        <v>159</v>
      </c>
      <c r="B168" s="101" t="s">
        <v>311</v>
      </c>
      <c r="C168" s="105" t="s">
        <v>231</v>
      </c>
      <c r="D168" s="109"/>
      <c r="E168" s="106">
        <v>7000</v>
      </c>
      <c r="F168" s="104"/>
    </row>
    <row r="169" spans="1:6" ht="27.95" customHeight="1" x14ac:dyDescent="0.2">
      <c r="A169" s="100">
        <v>160</v>
      </c>
      <c r="B169" s="101" t="s">
        <v>130</v>
      </c>
      <c r="C169" s="105" t="s">
        <v>231</v>
      </c>
      <c r="D169" s="109"/>
      <c r="E169" s="106">
        <v>4500</v>
      </c>
      <c r="F169" s="104"/>
    </row>
    <row r="170" spans="1:6" ht="27.95" customHeight="1" x14ac:dyDescent="0.2">
      <c r="A170" s="100">
        <v>161</v>
      </c>
      <c r="B170" s="101" t="s">
        <v>695</v>
      </c>
      <c r="C170" s="105" t="s">
        <v>231</v>
      </c>
      <c r="D170" s="109"/>
      <c r="E170" s="106">
        <v>6000</v>
      </c>
      <c r="F170" s="104"/>
    </row>
    <row r="171" spans="1:6" ht="27.95" customHeight="1" x14ac:dyDescent="0.2">
      <c r="A171" s="100">
        <v>162</v>
      </c>
      <c r="B171" s="101" t="s">
        <v>711</v>
      </c>
      <c r="C171" s="105" t="s">
        <v>231</v>
      </c>
      <c r="D171" s="109"/>
      <c r="E171" s="106">
        <f>10000/30*15</f>
        <v>5000</v>
      </c>
      <c r="F171" s="104"/>
    </row>
    <row r="172" spans="1:6" ht="27.95" customHeight="1" x14ac:dyDescent="0.2">
      <c r="A172" s="100">
        <v>163</v>
      </c>
      <c r="B172" s="101" t="s">
        <v>187</v>
      </c>
      <c r="C172" s="105" t="s">
        <v>231</v>
      </c>
      <c r="D172" s="109"/>
      <c r="E172" s="106">
        <v>10000</v>
      </c>
      <c r="F172" s="104"/>
    </row>
    <row r="173" spans="1:6" ht="27.95" customHeight="1" x14ac:dyDescent="0.2">
      <c r="A173" s="100">
        <v>164</v>
      </c>
      <c r="B173" s="101" t="s">
        <v>310</v>
      </c>
      <c r="C173" s="105" t="s">
        <v>231</v>
      </c>
      <c r="D173" s="109"/>
      <c r="E173" s="106">
        <v>4000</v>
      </c>
      <c r="F173" s="104"/>
    </row>
    <row r="174" spans="1:6" ht="27.95" customHeight="1" x14ac:dyDescent="0.2">
      <c r="A174" s="100">
        <v>165</v>
      </c>
      <c r="B174" s="101" t="s">
        <v>284</v>
      </c>
      <c r="C174" s="105" t="s">
        <v>231</v>
      </c>
      <c r="D174" s="109"/>
      <c r="E174" s="106">
        <v>4500</v>
      </c>
      <c r="F174" s="104"/>
    </row>
    <row r="175" spans="1:6" ht="27.95" customHeight="1" x14ac:dyDescent="0.2">
      <c r="A175" s="100">
        <v>166</v>
      </c>
      <c r="B175" s="101" t="s">
        <v>276</v>
      </c>
      <c r="C175" s="105" t="s">
        <v>231</v>
      </c>
      <c r="D175" s="109"/>
      <c r="E175" s="106">
        <v>5000</v>
      </c>
      <c r="F175" s="104">
        <v>187</v>
      </c>
    </row>
    <row r="176" spans="1:6" ht="27.95" customHeight="1" x14ac:dyDescent="0.2">
      <c r="A176" s="100">
        <v>167</v>
      </c>
      <c r="B176" s="101" t="s">
        <v>355</v>
      </c>
      <c r="C176" s="105" t="s">
        <v>231</v>
      </c>
      <c r="D176" s="109"/>
      <c r="E176" s="106">
        <v>4000</v>
      </c>
      <c r="F176" s="104"/>
    </row>
    <row r="177" spans="1:6" ht="27.95" customHeight="1" x14ac:dyDescent="0.2">
      <c r="A177" s="100">
        <v>168</v>
      </c>
      <c r="B177" s="101" t="s">
        <v>188</v>
      </c>
      <c r="C177" s="105" t="s">
        <v>112</v>
      </c>
      <c r="D177" s="109"/>
      <c r="E177" s="106">
        <v>7000</v>
      </c>
      <c r="F177" s="104"/>
    </row>
    <row r="178" spans="1:6" ht="27.95" customHeight="1" x14ac:dyDescent="0.2">
      <c r="A178" s="100">
        <v>169</v>
      </c>
      <c r="B178" s="101" t="s">
        <v>213</v>
      </c>
      <c r="C178" s="105" t="s">
        <v>231</v>
      </c>
      <c r="D178" s="109"/>
      <c r="E178" s="106">
        <v>5000</v>
      </c>
      <c r="F178" s="104"/>
    </row>
    <row r="179" spans="1:6" ht="27.95" customHeight="1" x14ac:dyDescent="0.2">
      <c r="A179" s="100">
        <v>170</v>
      </c>
      <c r="B179" s="101" t="s">
        <v>689</v>
      </c>
      <c r="C179" s="105" t="s">
        <v>231</v>
      </c>
      <c r="D179" s="109"/>
      <c r="E179" s="106">
        <v>6000</v>
      </c>
      <c r="F179" s="104"/>
    </row>
    <row r="180" spans="1:6" ht="27.95" customHeight="1" x14ac:dyDescent="0.2">
      <c r="A180" s="100">
        <v>171</v>
      </c>
      <c r="B180" s="101" t="s">
        <v>46</v>
      </c>
      <c r="C180" s="105" t="s">
        <v>231</v>
      </c>
      <c r="D180" s="109"/>
      <c r="E180" s="106">
        <v>7500</v>
      </c>
      <c r="F180" s="104">
        <v>1460</v>
      </c>
    </row>
    <row r="181" spans="1:6" ht="27.95" customHeight="1" x14ac:dyDescent="0.2">
      <c r="A181" s="100">
        <v>172</v>
      </c>
      <c r="B181" s="101" t="s">
        <v>227</v>
      </c>
      <c r="C181" s="105" t="s">
        <v>112</v>
      </c>
      <c r="D181" s="109"/>
      <c r="E181" s="106">
        <v>12000</v>
      </c>
      <c r="F181" s="104"/>
    </row>
    <row r="182" spans="1:6" ht="27.95" customHeight="1" x14ac:dyDescent="0.2">
      <c r="A182" s="100">
        <v>173</v>
      </c>
      <c r="B182" s="101" t="s">
        <v>264</v>
      </c>
      <c r="C182" s="105" t="s">
        <v>231</v>
      </c>
      <c r="D182" s="109"/>
      <c r="E182" s="106">
        <v>4500</v>
      </c>
      <c r="F182" s="104"/>
    </row>
    <row r="183" spans="1:6" ht="27.95" customHeight="1" x14ac:dyDescent="0.2">
      <c r="A183" s="100">
        <v>174</v>
      </c>
      <c r="B183" s="101" t="s">
        <v>365</v>
      </c>
      <c r="C183" s="105" t="s">
        <v>231</v>
      </c>
      <c r="D183" s="109"/>
      <c r="E183" s="106">
        <v>5000</v>
      </c>
      <c r="F183" s="104"/>
    </row>
    <row r="184" spans="1:6" ht="27.95" customHeight="1" x14ac:dyDescent="0.2">
      <c r="A184" s="100">
        <v>175</v>
      </c>
      <c r="B184" s="101" t="s">
        <v>366</v>
      </c>
      <c r="C184" s="105" t="s">
        <v>231</v>
      </c>
      <c r="D184" s="109"/>
      <c r="E184" s="106">
        <v>7500</v>
      </c>
      <c r="F184" s="104"/>
    </row>
    <row r="185" spans="1:6" ht="27.95" customHeight="1" x14ac:dyDescent="0.2">
      <c r="A185" s="100">
        <v>176</v>
      </c>
      <c r="B185" s="101" t="s">
        <v>281</v>
      </c>
      <c r="C185" s="105" t="s">
        <v>231</v>
      </c>
      <c r="D185" s="109"/>
      <c r="E185" s="106">
        <v>4000</v>
      </c>
      <c r="F185" s="104"/>
    </row>
    <row r="186" spans="1:6" ht="27.95" customHeight="1" x14ac:dyDescent="0.2">
      <c r="A186" s="100">
        <v>177</v>
      </c>
      <c r="B186" s="101" t="s">
        <v>304</v>
      </c>
      <c r="C186" s="105" t="s">
        <v>231</v>
      </c>
      <c r="D186" s="109"/>
      <c r="E186" s="106">
        <v>6000</v>
      </c>
      <c r="F186" s="104"/>
    </row>
    <row r="187" spans="1:6" ht="27.95" customHeight="1" x14ac:dyDescent="0.2">
      <c r="A187" s="100">
        <v>178</v>
      </c>
      <c r="B187" s="101" t="s">
        <v>350</v>
      </c>
      <c r="C187" s="105" t="s">
        <v>231</v>
      </c>
      <c r="D187" s="109"/>
      <c r="E187" s="106">
        <v>4500</v>
      </c>
      <c r="F187" s="104"/>
    </row>
    <row r="188" spans="1:6" ht="27.95" customHeight="1" x14ac:dyDescent="0.2">
      <c r="A188" s="100">
        <v>179</v>
      </c>
      <c r="B188" s="101" t="s">
        <v>326</v>
      </c>
      <c r="C188" s="105" t="s">
        <v>231</v>
      </c>
      <c r="D188" s="109"/>
      <c r="E188" s="106">
        <v>4500</v>
      </c>
      <c r="F188" s="104">
        <f>1780+2420</f>
        <v>4200</v>
      </c>
    </row>
    <row r="189" spans="1:6" ht="27.95" customHeight="1" x14ac:dyDescent="0.2">
      <c r="A189" s="100">
        <v>180</v>
      </c>
      <c r="B189" s="101" t="s">
        <v>255</v>
      </c>
      <c r="C189" s="105" t="s">
        <v>231</v>
      </c>
      <c r="D189" s="109"/>
      <c r="E189" s="106">
        <v>7500</v>
      </c>
      <c r="F189" s="104"/>
    </row>
    <row r="190" spans="1:6" ht="27.95" customHeight="1" x14ac:dyDescent="0.2">
      <c r="A190" s="100">
        <v>181</v>
      </c>
      <c r="B190" s="101" t="s">
        <v>713</v>
      </c>
      <c r="C190" s="105" t="s">
        <v>231</v>
      </c>
      <c r="D190" s="109"/>
      <c r="E190" s="106">
        <v>5000</v>
      </c>
      <c r="F190" s="104"/>
    </row>
    <row r="191" spans="1:6" ht="27.95" customHeight="1" x14ac:dyDescent="0.2">
      <c r="A191" s="100">
        <v>182</v>
      </c>
      <c r="B191" s="101" t="s">
        <v>315</v>
      </c>
      <c r="C191" s="105" t="s">
        <v>231</v>
      </c>
      <c r="D191" s="109"/>
      <c r="E191" s="106">
        <v>4500</v>
      </c>
      <c r="F191" s="104"/>
    </row>
    <row r="192" spans="1:6" ht="27.95" customHeight="1" x14ac:dyDescent="0.2">
      <c r="A192" s="100">
        <v>183</v>
      </c>
      <c r="B192" s="101" t="s">
        <v>325</v>
      </c>
      <c r="C192" s="105" t="s">
        <v>231</v>
      </c>
      <c r="D192" s="109"/>
      <c r="E192" s="106">
        <v>4500</v>
      </c>
      <c r="F192" s="104"/>
    </row>
    <row r="193" spans="1:6" ht="27.95" customHeight="1" x14ac:dyDescent="0.2">
      <c r="A193" s="100">
        <v>184</v>
      </c>
      <c r="B193" s="101" t="s">
        <v>127</v>
      </c>
      <c r="C193" s="105" t="s">
        <v>112</v>
      </c>
      <c r="D193" s="109"/>
      <c r="E193" s="106">
        <v>10000</v>
      </c>
      <c r="F193" s="104"/>
    </row>
    <row r="194" spans="1:6" ht="27.95" customHeight="1" x14ac:dyDescent="0.2">
      <c r="A194" s="100">
        <v>185</v>
      </c>
      <c r="B194" s="101" t="s">
        <v>294</v>
      </c>
      <c r="C194" s="105" t="s">
        <v>231</v>
      </c>
      <c r="D194" s="109"/>
      <c r="E194" s="106">
        <v>5000</v>
      </c>
      <c r="F194" s="104"/>
    </row>
    <row r="195" spans="1:6" ht="27.95" customHeight="1" x14ac:dyDescent="0.2">
      <c r="A195" s="100">
        <v>186</v>
      </c>
      <c r="B195" s="101" t="s">
        <v>351</v>
      </c>
      <c r="C195" s="105" t="s">
        <v>231</v>
      </c>
      <c r="D195" s="109"/>
      <c r="E195" s="106">
        <v>4500</v>
      </c>
      <c r="F195" s="104"/>
    </row>
    <row r="196" spans="1:6" ht="27.95" customHeight="1" x14ac:dyDescent="0.2">
      <c r="A196" s="100">
        <v>187</v>
      </c>
      <c r="B196" s="101" t="s">
        <v>309</v>
      </c>
      <c r="C196" s="105" t="s">
        <v>112</v>
      </c>
      <c r="D196" s="109"/>
      <c r="E196" s="106">
        <v>8500</v>
      </c>
      <c r="F196" s="104"/>
    </row>
    <row r="197" spans="1:6" ht="27.95" customHeight="1" x14ac:dyDescent="0.2">
      <c r="A197" s="100">
        <v>188</v>
      </c>
      <c r="B197" s="101" t="s">
        <v>250</v>
      </c>
      <c r="C197" s="105" t="s">
        <v>112</v>
      </c>
      <c r="D197" s="109"/>
      <c r="E197" s="106">
        <v>12000</v>
      </c>
      <c r="F197" s="104"/>
    </row>
    <row r="198" spans="1:6" ht="27.95" customHeight="1" x14ac:dyDescent="0.2">
      <c r="A198" s="100">
        <v>189</v>
      </c>
      <c r="B198" s="101" t="s">
        <v>714</v>
      </c>
      <c r="C198" s="105" t="s">
        <v>231</v>
      </c>
      <c r="D198" s="109"/>
      <c r="E198" s="106">
        <v>7000</v>
      </c>
      <c r="F198" s="104"/>
    </row>
    <row r="199" spans="1:6" ht="27.95" customHeight="1" x14ac:dyDescent="0.2">
      <c r="A199" s="100">
        <v>190</v>
      </c>
      <c r="B199" s="101" t="s">
        <v>372</v>
      </c>
      <c r="C199" s="105" t="s">
        <v>231</v>
      </c>
      <c r="D199" s="109"/>
      <c r="E199" s="106">
        <v>7852</v>
      </c>
      <c r="F199" s="104"/>
    </row>
    <row r="200" spans="1:6" ht="27.95" customHeight="1" x14ac:dyDescent="0.2">
      <c r="A200" s="100">
        <v>191</v>
      </c>
      <c r="B200" s="101" t="s">
        <v>336</v>
      </c>
      <c r="C200" s="105" t="s">
        <v>231</v>
      </c>
      <c r="D200" s="109"/>
      <c r="E200" s="106">
        <v>4500</v>
      </c>
      <c r="F200" s="104">
        <v>1330</v>
      </c>
    </row>
    <row r="201" spans="1:6" ht="27.95" customHeight="1" x14ac:dyDescent="0.2">
      <c r="A201" s="100">
        <v>192</v>
      </c>
      <c r="B201" s="101" t="s">
        <v>778</v>
      </c>
      <c r="C201" s="105" t="s">
        <v>231</v>
      </c>
      <c r="D201" s="109"/>
      <c r="E201" s="106">
        <v>4911.87</v>
      </c>
      <c r="F201" s="104"/>
    </row>
    <row r="202" spans="1:6" ht="27.95" customHeight="1" x14ac:dyDescent="0.2">
      <c r="A202" s="100">
        <v>193</v>
      </c>
      <c r="B202" s="101" t="s">
        <v>263</v>
      </c>
      <c r="C202" s="105" t="s">
        <v>231</v>
      </c>
      <c r="D202" s="109"/>
      <c r="E202" s="106">
        <v>7000</v>
      </c>
      <c r="F202" s="104"/>
    </row>
    <row r="203" spans="1:6" ht="27.95" customHeight="1" x14ac:dyDescent="0.2">
      <c r="A203" s="100">
        <v>194</v>
      </c>
      <c r="B203" s="101" t="s">
        <v>257</v>
      </c>
      <c r="C203" s="105" t="s">
        <v>231</v>
      </c>
      <c r="D203" s="109"/>
      <c r="E203" s="106">
        <v>7500</v>
      </c>
      <c r="F203" s="104"/>
    </row>
    <row r="204" spans="1:6" ht="27.95" customHeight="1" x14ac:dyDescent="0.2">
      <c r="A204" s="100">
        <v>195</v>
      </c>
      <c r="B204" s="101" t="s">
        <v>83</v>
      </c>
      <c r="C204" s="105" t="s">
        <v>231</v>
      </c>
      <c r="D204" s="109"/>
      <c r="E204" s="106">
        <v>4500</v>
      </c>
      <c r="F204" s="104">
        <v>1460</v>
      </c>
    </row>
    <row r="205" spans="1:6" ht="27.95" customHeight="1" x14ac:dyDescent="0.2">
      <c r="A205" s="100">
        <v>196</v>
      </c>
      <c r="B205" s="101" t="s">
        <v>117</v>
      </c>
      <c r="C205" s="105" t="s">
        <v>231</v>
      </c>
      <c r="D205" s="109"/>
      <c r="E205" s="106">
        <v>4500</v>
      </c>
      <c r="F205" s="104"/>
    </row>
    <row r="206" spans="1:6" ht="27.95" customHeight="1" x14ac:dyDescent="0.2">
      <c r="A206" s="100">
        <v>197</v>
      </c>
      <c r="B206" s="101" t="s">
        <v>327</v>
      </c>
      <c r="C206" s="105" t="s">
        <v>231</v>
      </c>
      <c r="D206" s="109"/>
      <c r="E206" s="106">
        <v>4500</v>
      </c>
      <c r="F206" s="104">
        <v>390</v>
      </c>
    </row>
    <row r="207" spans="1:6" ht="27.95" customHeight="1" x14ac:dyDescent="0.2">
      <c r="A207" s="100">
        <v>198</v>
      </c>
      <c r="B207" s="101" t="s">
        <v>363</v>
      </c>
      <c r="C207" s="105" t="s">
        <v>231</v>
      </c>
      <c r="D207" s="109"/>
      <c r="E207" s="106">
        <v>3400</v>
      </c>
      <c r="F207" s="104"/>
    </row>
    <row r="208" spans="1:6" ht="27.95" customHeight="1" x14ac:dyDescent="0.2">
      <c r="A208" s="100">
        <v>199</v>
      </c>
      <c r="B208" s="101" t="s">
        <v>879</v>
      </c>
      <c r="C208" s="105" t="s">
        <v>112</v>
      </c>
      <c r="D208" s="109"/>
      <c r="E208" s="106">
        <v>15000</v>
      </c>
      <c r="F208" s="104"/>
    </row>
    <row r="209" spans="1:6" ht="27.95" customHeight="1" x14ac:dyDescent="0.2">
      <c r="A209" s="100">
        <v>200</v>
      </c>
      <c r="B209" s="101" t="s">
        <v>332</v>
      </c>
      <c r="C209" s="105" t="s">
        <v>231</v>
      </c>
      <c r="D209" s="109"/>
      <c r="E209" s="106">
        <v>4500</v>
      </c>
      <c r="F209" s="104"/>
    </row>
    <row r="210" spans="1:6" ht="27.95" customHeight="1" x14ac:dyDescent="0.2">
      <c r="A210" s="100">
        <v>201</v>
      </c>
      <c r="B210" s="101" t="s">
        <v>738</v>
      </c>
      <c r="C210" s="105" t="s">
        <v>231</v>
      </c>
      <c r="D210" s="109"/>
      <c r="E210" s="106">
        <v>5000</v>
      </c>
      <c r="F210" s="104"/>
    </row>
    <row r="211" spans="1:6" ht="27.95" customHeight="1" x14ac:dyDescent="0.2">
      <c r="A211" s="100">
        <v>202</v>
      </c>
      <c r="B211" s="101" t="s">
        <v>53</v>
      </c>
      <c r="C211" s="105" t="s">
        <v>231</v>
      </c>
      <c r="D211" s="109"/>
      <c r="E211" s="106">
        <v>5500</v>
      </c>
      <c r="F211" s="104"/>
    </row>
    <row r="212" spans="1:6" ht="27.95" customHeight="1" x14ac:dyDescent="0.2">
      <c r="A212" s="100">
        <v>203</v>
      </c>
      <c r="B212" s="101" t="s">
        <v>375</v>
      </c>
      <c r="C212" s="105" t="s">
        <v>231</v>
      </c>
      <c r="D212" s="109"/>
      <c r="E212" s="106">
        <v>8899</v>
      </c>
      <c r="F212" s="104"/>
    </row>
    <row r="213" spans="1:6" ht="27.95" customHeight="1" x14ac:dyDescent="0.2">
      <c r="A213" s="100">
        <v>204</v>
      </c>
      <c r="B213" s="101" t="s">
        <v>774</v>
      </c>
      <c r="C213" s="105" t="s">
        <v>112</v>
      </c>
      <c r="D213" s="109"/>
      <c r="E213" s="106">
        <v>7785.07</v>
      </c>
      <c r="F213" s="104"/>
    </row>
    <row r="214" spans="1:6" ht="27.95" customHeight="1" x14ac:dyDescent="0.2">
      <c r="A214" s="100">
        <v>205</v>
      </c>
      <c r="B214" s="101" t="s">
        <v>203</v>
      </c>
      <c r="C214" s="105" t="s">
        <v>231</v>
      </c>
      <c r="D214" s="109"/>
      <c r="E214" s="106">
        <v>5000</v>
      </c>
      <c r="F214" s="104"/>
    </row>
    <row r="215" spans="1:6" ht="27.95" customHeight="1" x14ac:dyDescent="0.2">
      <c r="A215" s="100">
        <v>206</v>
      </c>
      <c r="B215" s="101" t="s">
        <v>317</v>
      </c>
      <c r="C215" s="105" t="s">
        <v>231</v>
      </c>
      <c r="D215" s="109"/>
      <c r="E215" s="106">
        <v>7500</v>
      </c>
      <c r="F215" s="104"/>
    </row>
    <row r="216" spans="1:6" ht="27.95" customHeight="1" x14ac:dyDescent="0.2">
      <c r="A216" s="100">
        <v>207</v>
      </c>
      <c r="B216" s="101" t="s">
        <v>114</v>
      </c>
      <c r="C216" s="105" t="s">
        <v>231</v>
      </c>
      <c r="D216" s="109"/>
      <c r="E216" s="106">
        <v>7000</v>
      </c>
      <c r="F216" s="104"/>
    </row>
    <row r="217" spans="1:6" ht="27.95" customHeight="1" x14ac:dyDescent="0.2">
      <c r="A217" s="100">
        <v>208</v>
      </c>
      <c r="B217" s="101" t="s">
        <v>288</v>
      </c>
      <c r="C217" s="105" t="s">
        <v>231</v>
      </c>
      <c r="D217" s="109"/>
      <c r="E217" s="106">
        <v>5000</v>
      </c>
      <c r="F217" s="104"/>
    </row>
    <row r="218" spans="1:6" ht="27.95" customHeight="1" x14ac:dyDescent="0.2">
      <c r="A218" s="100">
        <v>209</v>
      </c>
      <c r="B218" s="101" t="s">
        <v>347</v>
      </c>
      <c r="C218" s="105" t="s">
        <v>231</v>
      </c>
      <c r="D218" s="109"/>
      <c r="E218" s="106">
        <v>4500</v>
      </c>
      <c r="F218" s="104">
        <v>1490</v>
      </c>
    </row>
    <row r="219" spans="1:6" ht="27.95" customHeight="1" x14ac:dyDescent="0.2">
      <c r="A219" s="100">
        <v>210</v>
      </c>
      <c r="B219" s="101" t="s">
        <v>342</v>
      </c>
      <c r="C219" s="105" t="s">
        <v>231</v>
      </c>
      <c r="D219" s="109"/>
      <c r="E219" s="106">
        <v>4500</v>
      </c>
      <c r="F219" s="104">
        <v>690</v>
      </c>
    </row>
    <row r="220" spans="1:6" ht="27.95" customHeight="1" x14ac:dyDescent="0.2">
      <c r="A220" s="100">
        <v>211</v>
      </c>
      <c r="B220" s="101" t="s">
        <v>100</v>
      </c>
      <c r="C220" s="105" t="s">
        <v>231</v>
      </c>
      <c r="D220" s="109"/>
      <c r="E220" s="106">
        <v>4500</v>
      </c>
      <c r="F220" s="104"/>
    </row>
    <row r="221" spans="1:6" ht="27.95" customHeight="1" x14ac:dyDescent="0.2">
      <c r="A221" s="100">
        <v>212</v>
      </c>
      <c r="B221" s="101" t="s">
        <v>43</v>
      </c>
      <c r="C221" s="105" t="s">
        <v>231</v>
      </c>
      <c r="D221" s="109"/>
      <c r="E221" s="106">
        <v>6000</v>
      </c>
      <c r="F221" s="104"/>
    </row>
    <row r="222" spans="1:6" ht="27.95" customHeight="1" x14ac:dyDescent="0.2">
      <c r="A222" s="100">
        <v>213</v>
      </c>
      <c r="B222" s="101" t="s">
        <v>878</v>
      </c>
      <c r="C222" s="105" t="s">
        <v>231</v>
      </c>
      <c r="D222" s="109"/>
      <c r="E222" s="106">
        <v>8000</v>
      </c>
      <c r="F222" s="104"/>
    </row>
    <row r="223" spans="1:6" ht="27.95" customHeight="1" x14ac:dyDescent="0.2">
      <c r="A223" s="100">
        <v>214</v>
      </c>
      <c r="B223" s="101" t="s">
        <v>368</v>
      </c>
      <c r="C223" s="105" t="s">
        <v>112</v>
      </c>
      <c r="D223" s="109"/>
      <c r="E223" s="106">
        <v>7000</v>
      </c>
      <c r="F223" s="104">
        <v>609.95000000000005</v>
      </c>
    </row>
    <row r="224" spans="1:6" ht="27.95" customHeight="1" x14ac:dyDescent="0.2">
      <c r="A224" s="100">
        <v>215</v>
      </c>
      <c r="B224" s="101" t="s">
        <v>306</v>
      </c>
      <c r="C224" s="105" t="s">
        <v>231</v>
      </c>
      <c r="D224" s="109"/>
      <c r="E224" s="106">
        <v>7000</v>
      </c>
      <c r="F224" s="104"/>
    </row>
    <row r="225" spans="1:6" ht="27.95" customHeight="1" x14ac:dyDescent="0.2">
      <c r="A225" s="100">
        <v>216</v>
      </c>
      <c r="B225" s="101" t="s">
        <v>122</v>
      </c>
      <c r="C225" s="105" t="s">
        <v>231</v>
      </c>
      <c r="D225" s="109"/>
      <c r="E225" s="106">
        <v>5000</v>
      </c>
      <c r="F225" s="104"/>
    </row>
    <row r="226" spans="1:6" ht="27.95" customHeight="1" x14ac:dyDescent="0.2">
      <c r="A226" s="100">
        <v>217</v>
      </c>
      <c r="B226" s="101" t="s">
        <v>340</v>
      </c>
      <c r="C226" s="105" t="s">
        <v>231</v>
      </c>
      <c r="D226" s="109"/>
      <c r="E226" s="106">
        <v>4500</v>
      </c>
      <c r="F226" s="104"/>
    </row>
    <row r="227" spans="1:6" ht="27.95" customHeight="1" x14ac:dyDescent="0.2">
      <c r="A227" s="100">
        <v>218</v>
      </c>
      <c r="B227" s="101" t="s">
        <v>370</v>
      </c>
      <c r="C227" s="105" t="s">
        <v>231</v>
      </c>
      <c r="D227" s="109"/>
      <c r="E227" s="106">
        <v>10469</v>
      </c>
      <c r="F227" s="104"/>
    </row>
    <row r="228" spans="1:6" ht="27.95" customHeight="1" x14ac:dyDescent="0.2">
      <c r="A228" s="100">
        <v>219</v>
      </c>
      <c r="B228" s="101" t="s">
        <v>367</v>
      </c>
      <c r="C228" s="105" t="s">
        <v>112</v>
      </c>
      <c r="D228" s="109"/>
      <c r="E228" s="106">
        <v>9000</v>
      </c>
      <c r="F228" s="104"/>
    </row>
    <row r="229" spans="1:6" ht="27.95" customHeight="1" x14ac:dyDescent="0.2">
      <c r="A229" s="100">
        <v>220</v>
      </c>
      <c r="B229" s="101" t="s">
        <v>876</v>
      </c>
      <c r="C229" s="105" t="s">
        <v>112</v>
      </c>
      <c r="D229" s="109"/>
      <c r="E229" s="106">
        <v>3733.33</v>
      </c>
      <c r="F229" s="104"/>
    </row>
    <row r="230" spans="1:6" ht="27.95" customHeight="1" x14ac:dyDescent="0.2">
      <c r="A230" s="100">
        <v>221</v>
      </c>
      <c r="B230" s="101" t="s">
        <v>299</v>
      </c>
      <c r="C230" s="105" t="s">
        <v>231</v>
      </c>
      <c r="D230" s="109"/>
      <c r="E230" s="106">
        <v>5000</v>
      </c>
      <c r="F230" s="104"/>
    </row>
    <row r="231" spans="1:6" ht="27.95" customHeight="1" x14ac:dyDescent="0.2">
      <c r="A231" s="100">
        <v>222</v>
      </c>
      <c r="B231" s="101" t="s">
        <v>334</v>
      </c>
      <c r="C231" s="105" t="s">
        <v>231</v>
      </c>
      <c r="D231" s="109"/>
      <c r="E231" s="106">
        <v>4500</v>
      </c>
      <c r="F231" s="104"/>
    </row>
    <row r="232" spans="1:6" ht="27.95" customHeight="1" x14ac:dyDescent="0.2">
      <c r="A232" s="100">
        <v>223</v>
      </c>
      <c r="B232" s="101" t="s">
        <v>295</v>
      </c>
      <c r="C232" s="105" t="s">
        <v>231</v>
      </c>
      <c r="D232" s="109"/>
      <c r="E232" s="106">
        <v>7000</v>
      </c>
      <c r="F232" s="104"/>
    </row>
    <row r="233" spans="1:6" ht="27.95" customHeight="1" x14ac:dyDescent="0.2">
      <c r="A233" s="100">
        <v>224</v>
      </c>
      <c r="B233" s="101" t="s">
        <v>296</v>
      </c>
      <c r="C233" s="105" t="s">
        <v>231</v>
      </c>
      <c r="D233" s="109"/>
      <c r="E233" s="106">
        <v>7000</v>
      </c>
      <c r="F233" s="104"/>
    </row>
    <row r="234" spans="1:6" ht="27.95" customHeight="1" x14ac:dyDescent="0.2">
      <c r="A234" s="100">
        <v>225</v>
      </c>
      <c r="B234" s="101" t="s">
        <v>48</v>
      </c>
      <c r="C234" s="105" t="s">
        <v>231</v>
      </c>
      <c r="D234" s="109"/>
      <c r="E234" s="106">
        <v>5000</v>
      </c>
      <c r="F234" s="104"/>
    </row>
    <row r="235" spans="1:6" ht="27.95" customHeight="1" x14ac:dyDescent="0.2">
      <c r="A235" s="100">
        <v>226</v>
      </c>
      <c r="B235" s="101" t="s">
        <v>874</v>
      </c>
      <c r="C235" s="105" t="s">
        <v>112</v>
      </c>
      <c r="D235" s="109"/>
      <c r="E235" s="106">
        <v>4821.43</v>
      </c>
      <c r="F235" s="104"/>
    </row>
    <row r="236" spans="1:6" ht="27.95" customHeight="1" x14ac:dyDescent="0.2">
      <c r="A236" s="100">
        <v>227</v>
      </c>
      <c r="B236" s="101" t="s">
        <v>685</v>
      </c>
      <c r="C236" s="105" t="s">
        <v>231</v>
      </c>
      <c r="D236" s="109"/>
      <c r="E236" s="106">
        <v>4000</v>
      </c>
      <c r="F236" s="104"/>
    </row>
    <row r="237" spans="1:6" ht="27.95" customHeight="1" x14ac:dyDescent="0.2">
      <c r="A237" s="100">
        <v>228</v>
      </c>
      <c r="B237" s="101" t="s">
        <v>297</v>
      </c>
      <c r="C237" s="105" t="s">
        <v>231</v>
      </c>
      <c r="D237" s="109"/>
      <c r="E237" s="106">
        <v>8000</v>
      </c>
      <c r="F237" s="104">
        <v>1043</v>
      </c>
    </row>
    <row r="238" spans="1:6" ht="27.95" customHeight="1" x14ac:dyDescent="0.2">
      <c r="A238" s="100">
        <v>229</v>
      </c>
      <c r="B238" s="101" t="s">
        <v>228</v>
      </c>
      <c r="C238" s="105" t="s">
        <v>112</v>
      </c>
      <c r="D238" s="109"/>
      <c r="E238" s="106">
        <v>15000</v>
      </c>
      <c r="F238" s="104"/>
    </row>
    <row r="239" spans="1:6" ht="27.95" customHeight="1" x14ac:dyDescent="0.2">
      <c r="A239" s="100">
        <v>230</v>
      </c>
      <c r="B239" s="101" t="s">
        <v>258</v>
      </c>
      <c r="C239" s="105" t="s">
        <v>231</v>
      </c>
      <c r="D239" s="109"/>
      <c r="E239" s="106">
        <v>6000</v>
      </c>
      <c r="F239" s="104"/>
    </row>
    <row r="240" spans="1:6" ht="27.95" customHeight="1" x14ac:dyDescent="0.2">
      <c r="A240" s="100">
        <v>231</v>
      </c>
      <c r="B240" s="101" t="s">
        <v>356</v>
      </c>
      <c r="C240" s="105" t="s">
        <v>231</v>
      </c>
      <c r="D240" s="109"/>
      <c r="E240" s="106">
        <v>7500</v>
      </c>
      <c r="F240" s="104"/>
    </row>
    <row r="241" spans="1:6" ht="27.95" customHeight="1" x14ac:dyDescent="0.2">
      <c r="A241" s="100">
        <v>232</v>
      </c>
      <c r="B241" s="101" t="s">
        <v>125</v>
      </c>
      <c r="C241" s="105" t="s">
        <v>231</v>
      </c>
      <c r="D241" s="109"/>
      <c r="E241" s="106">
        <v>7000</v>
      </c>
      <c r="F241" s="104">
        <v>1470</v>
      </c>
    </row>
    <row r="242" spans="1:6" ht="27.95" customHeight="1" x14ac:dyDescent="0.2">
      <c r="A242" s="100">
        <v>233</v>
      </c>
      <c r="B242" s="101" t="s">
        <v>357</v>
      </c>
      <c r="C242" s="105" t="s">
        <v>112</v>
      </c>
      <c r="D242" s="109"/>
      <c r="E242" s="106">
        <v>10000</v>
      </c>
      <c r="F242" s="104"/>
    </row>
    <row r="243" spans="1:6" ht="27.95" customHeight="1" x14ac:dyDescent="0.2">
      <c r="A243" s="100">
        <v>234</v>
      </c>
      <c r="B243" s="101" t="s">
        <v>124</v>
      </c>
      <c r="C243" s="105" t="s">
        <v>231</v>
      </c>
      <c r="D243" s="109"/>
      <c r="E243" s="106">
        <v>5000</v>
      </c>
      <c r="F243" s="104"/>
    </row>
    <row r="244" spans="1:6" ht="27.95" customHeight="1" x14ac:dyDescent="0.2">
      <c r="A244" s="100">
        <v>235</v>
      </c>
      <c r="B244" s="101" t="s">
        <v>735</v>
      </c>
      <c r="C244" s="105" t="s">
        <v>231</v>
      </c>
      <c r="D244" s="109"/>
      <c r="E244" s="106">
        <v>8000</v>
      </c>
      <c r="F244" s="104"/>
    </row>
    <row r="245" spans="1:6" ht="27.95" customHeight="1" x14ac:dyDescent="0.2">
      <c r="A245" s="100">
        <v>236</v>
      </c>
      <c r="B245" s="101" t="s">
        <v>739</v>
      </c>
      <c r="C245" s="105" t="s">
        <v>231</v>
      </c>
      <c r="D245" s="109"/>
      <c r="E245" s="106">
        <v>6000</v>
      </c>
      <c r="F245" s="104"/>
    </row>
    <row r="246" spans="1:6" ht="27.95" customHeight="1" x14ac:dyDescent="0.2">
      <c r="A246" s="100">
        <v>237</v>
      </c>
      <c r="B246" s="101" t="s">
        <v>115</v>
      </c>
      <c r="C246" s="105" t="s">
        <v>112</v>
      </c>
      <c r="D246" s="109"/>
      <c r="E246" s="106">
        <v>12000</v>
      </c>
      <c r="F246" s="104"/>
    </row>
    <row r="247" spans="1:6" ht="27.95" customHeight="1" x14ac:dyDescent="0.2">
      <c r="A247" s="100">
        <v>238</v>
      </c>
      <c r="B247" s="101" t="s">
        <v>371</v>
      </c>
      <c r="C247" s="105" t="s">
        <v>112</v>
      </c>
      <c r="D247" s="109"/>
      <c r="E247" s="106">
        <v>4188</v>
      </c>
      <c r="F247" s="104"/>
    </row>
    <row r="248" spans="1:6" ht="27.95" customHeight="1" x14ac:dyDescent="0.2">
      <c r="A248" s="100">
        <v>239</v>
      </c>
      <c r="B248" s="101" t="s">
        <v>129</v>
      </c>
      <c r="C248" s="105" t="s">
        <v>231</v>
      </c>
      <c r="D248" s="109"/>
      <c r="E248" s="106">
        <v>6500</v>
      </c>
      <c r="F248" s="104">
        <v>1230</v>
      </c>
    </row>
    <row r="249" spans="1:6" ht="27.95" customHeight="1" x14ac:dyDescent="0.2">
      <c r="A249" s="100">
        <v>240</v>
      </c>
      <c r="B249" s="101" t="s">
        <v>116</v>
      </c>
      <c r="C249" s="105" t="s">
        <v>112</v>
      </c>
      <c r="D249" s="109"/>
      <c r="E249" s="106">
        <v>14000</v>
      </c>
      <c r="F249" s="104"/>
    </row>
    <row r="250" spans="1:6" ht="27.95" customHeight="1" x14ac:dyDescent="0.2">
      <c r="A250" s="100">
        <v>241</v>
      </c>
      <c r="B250" s="101" t="s">
        <v>303</v>
      </c>
      <c r="C250" s="105" t="s">
        <v>231</v>
      </c>
      <c r="D250" s="109"/>
      <c r="E250" s="106">
        <v>7000</v>
      </c>
      <c r="F250" s="104"/>
    </row>
    <row r="251" spans="1:6" ht="27.95" customHeight="1" x14ac:dyDescent="0.2">
      <c r="A251" s="100">
        <v>242</v>
      </c>
      <c r="B251" s="101" t="s">
        <v>338</v>
      </c>
      <c r="C251" s="105" t="s">
        <v>231</v>
      </c>
      <c r="D251" s="109"/>
      <c r="E251" s="106">
        <v>4500</v>
      </c>
      <c r="F251" s="104"/>
    </row>
    <row r="252" spans="1:6" ht="27.95" customHeight="1" x14ac:dyDescent="0.2">
      <c r="A252" s="100">
        <v>243</v>
      </c>
      <c r="B252" s="101" t="s">
        <v>298</v>
      </c>
      <c r="C252" s="105" t="s">
        <v>231</v>
      </c>
      <c r="D252" s="109"/>
      <c r="E252" s="106">
        <v>12000</v>
      </c>
      <c r="F252" s="104"/>
    </row>
    <row r="253" spans="1:6" ht="27.95" customHeight="1" x14ac:dyDescent="0.2">
      <c r="A253" s="100">
        <v>244</v>
      </c>
      <c r="B253" s="101" t="s">
        <v>273</v>
      </c>
      <c r="C253" s="105" t="s">
        <v>231</v>
      </c>
      <c r="D253" s="109"/>
      <c r="E253" s="106">
        <v>7000</v>
      </c>
      <c r="F253" s="104"/>
    </row>
    <row r="254" spans="1:6" ht="27.95" customHeight="1" x14ac:dyDescent="0.2">
      <c r="A254" s="100">
        <v>245</v>
      </c>
      <c r="B254" s="101" t="s">
        <v>712</v>
      </c>
      <c r="C254" s="105" t="s">
        <v>231</v>
      </c>
      <c r="D254" s="109"/>
      <c r="E254" s="106">
        <v>12679</v>
      </c>
      <c r="F254" s="104"/>
    </row>
    <row r="255" spans="1:6" ht="27.95" customHeight="1" x14ac:dyDescent="0.2">
      <c r="A255" s="100">
        <v>246</v>
      </c>
      <c r="B255" s="101" t="s">
        <v>322</v>
      </c>
      <c r="C255" s="105" t="s">
        <v>231</v>
      </c>
      <c r="D255" s="109"/>
      <c r="E255" s="106">
        <v>4500</v>
      </c>
      <c r="F255" s="104"/>
    </row>
    <row r="256" spans="1:6" ht="27.95" customHeight="1" x14ac:dyDescent="0.2">
      <c r="A256" s="100">
        <v>247</v>
      </c>
      <c r="B256" s="101" t="s">
        <v>232</v>
      </c>
      <c r="C256" s="105" t="s">
        <v>231</v>
      </c>
      <c r="D256" s="109"/>
      <c r="E256" s="106">
        <v>9500</v>
      </c>
      <c r="F256" s="104"/>
    </row>
    <row r="257" spans="1:6" ht="27.95" customHeight="1" x14ac:dyDescent="0.2">
      <c r="A257" s="100">
        <v>248</v>
      </c>
      <c r="B257" s="101" t="s">
        <v>120</v>
      </c>
      <c r="C257" s="105" t="s">
        <v>231</v>
      </c>
      <c r="D257" s="109"/>
      <c r="E257" s="106">
        <v>5000</v>
      </c>
      <c r="F257" s="104"/>
    </row>
    <row r="258" spans="1:6" ht="27.95" customHeight="1" x14ac:dyDescent="0.2">
      <c r="A258" s="100">
        <v>249</v>
      </c>
      <c r="B258" s="101" t="s">
        <v>313</v>
      </c>
      <c r="C258" s="105" t="s">
        <v>231</v>
      </c>
      <c r="D258" s="109"/>
      <c r="E258" s="106">
        <v>7500</v>
      </c>
      <c r="F258" s="104"/>
    </row>
    <row r="259" spans="1:6" ht="27.95" customHeight="1" x14ac:dyDescent="0.2">
      <c r="A259" s="100">
        <v>250</v>
      </c>
      <c r="B259" s="101" t="s">
        <v>286</v>
      </c>
      <c r="C259" s="105" t="s">
        <v>231</v>
      </c>
      <c r="D259" s="109"/>
      <c r="E259" s="106">
        <v>14000</v>
      </c>
      <c r="F259" s="104"/>
    </row>
    <row r="260" spans="1:6" ht="27.95" customHeight="1" x14ac:dyDescent="0.2">
      <c r="A260" s="100">
        <v>251</v>
      </c>
      <c r="B260" s="101" t="s">
        <v>740</v>
      </c>
      <c r="C260" s="105" t="s">
        <v>231</v>
      </c>
      <c r="D260" s="109"/>
      <c r="E260" s="106">
        <v>3264</v>
      </c>
      <c r="F260" s="104"/>
    </row>
    <row r="261" spans="1:6" ht="27.95" customHeight="1" x14ac:dyDescent="0.2">
      <c r="A261" s="100">
        <v>252</v>
      </c>
      <c r="B261" s="101" t="s">
        <v>344</v>
      </c>
      <c r="C261" s="105" t="s">
        <v>231</v>
      </c>
      <c r="D261" s="109"/>
      <c r="E261" s="106">
        <v>4500</v>
      </c>
      <c r="F261" s="104">
        <v>1300</v>
      </c>
    </row>
    <row r="262" spans="1:6" ht="27.95" customHeight="1" x14ac:dyDescent="0.2">
      <c r="A262" s="100">
        <v>253</v>
      </c>
      <c r="B262" s="101" t="s">
        <v>329</v>
      </c>
      <c r="C262" s="105" t="s">
        <v>231</v>
      </c>
      <c r="D262" s="109"/>
      <c r="E262" s="106">
        <v>4500</v>
      </c>
      <c r="F262" s="104"/>
    </row>
    <row r="263" spans="1:6" ht="27.95" customHeight="1" x14ac:dyDescent="0.2">
      <c r="A263" s="100">
        <v>254</v>
      </c>
      <c r="B263" s="101" t="s">
        <v>261</v>
      </c>
      <c r="C263" s="105" t="s">
        <v>112</v>
      </c>
      <c r="D263" s="109"/>
      <c r="E263" s="106">
        <v>15000</v>
      </c>
      <c r="F263" s="104"/>
    </row>
    <row r="264" spans="1:6" ht="27.95" customHeight="1" x14ac:dyDescent="0.2">
      <c r="A264" s="100">
        <v>255</v>
      </c>
      <c r="B264" s="101" t="s">
        <v>279</v>
      </c>
      <c r="C264" s="105" t="s">
        <v>231</v>
      </c>
      <c r="D264" s="109"/>
      <c r="E264" s="106">
        <v>10000</v>
      </c>
      <c r="F264" s="104"/>
    </row>
    <row r="265" spans="1:6" ht="27.95" customHeight="1" x14ac:dyDescent="0.2">
      <c r="A265" s="100">
        <v>256</v>
      </c>
      <c r="B265" s="101" t="s">
        <v>381</v>
      </c>
      <c r="C265" s="105" t="s">
        <v>112</v>
      </c>
      <c r="D265" s="109"/>
      <c r="E265" s="106">
        <v>14144</v>
      </c>
      <c r="F265" s="104"/>
    </row>
    <row r="266" spans="1:6" ht="27.95" customHeight="1" x14ac:dyDescent="0.2">
      <c r="A266" s="100">
        <v>257</v>
      </c>
      <c r="B266" s="101" t="s">
        <v>119</v>
      </c>
      <c r="C266" s="105" t="s">
        <v>231</v>
      </c>
      <c r="D266" s="109"/>
      <c r="E266" s="106">
        <v>6000</v>
      </c>
      <c r="F266" s="104"/>
    </row>
    <row r="267" spans="1:6" ht="27.95" customHeight="1" x14ac:dyDescent="0.2">
      <c r="A267" s="100">
        <v>258</v>
      </c>
      <c r="B267" s="101" t="s">
        <v>277</v>
      </c>
      <c r="C267" s="105" t="s">
        <v>231</v>
      </c>
      <c r="D267" s="109"/>
      <c r="E267" s="106">
        <v>5000</v>
      </c>
      <c r="F267" s="104"/>
    </row>
    <row r="268" spans="1:6" ht="27.95" customHeight="1" x14ac:dyDescent="0.2">
      <c r="A268" s="100">
        <v>259</v>
      </c>
      <c r="B268" s="101" t="s">
        <v>300</v>
      </c>
      <c r="C268" s="105" t="s">
        <v>231</v>
      </c>
      <c r="D268" s="109"/>
      <c r="E268" s="106">
        <v>4000</v>
      </c>
      <c r="F268" s="104"/>
    </row>
    <row r="269" spans="1:6" ht="27.95" customHeight="1" x14ac:dyDescent="0.2">
      <c r="A269" s="100">
        <v>260</v>
      </c>
      <c r="B269" s="101" t="s">
        <v>240</v>
      </c>
      <c r="C269" s="105" t="s">
        <v>112</v>
      </c>
      <c r="D269" s="109"/>
      <c r="E269" s="106">
        <v>7500</v>
      </c>
      <c r="F269" s="104"/>
    </row>
    <row r="270" spans="1:6" ht="27.95" customHeight="1" x14ac:dyDescent="0.2">
      <c r="A270" s="100">
        <v>261</v>
      </c>
      <c r="B270" s="101" t="s">
        <v>301</v>
      </c>
      <c r="C270" s="105" t="s">
        <v>231</v>
      </c>
      <c r="D270" s="109"/>
      <c r="E270" s="106">
        <v>7500</v>
      </c>
      <c r="F270" s="104"/>
    </row>
    <row r="271" spans="1:6" ht="27.95" customHeight="1" x14ac:dyDescent="0.2">
      <c r="A271" s="100">
        <v>262</v>
      </c>
      <c r="B271" s="101" t="s">
        <v>214</v>
      </c>
      <c r="C271" s="105" t="s">
        <v>231</v>
      </c>
      <c r="D271" s="109"/>
      <c r="E271" s="106">
        <v>5000</v>
      </c>
      <c r="F271" s="104"/>
    </row>
    <row r="272" spans="1:6" ht="27.95" customHeight="1" x14ac:dyDescent="0.2">
      <c r="A272" s="100">
        <v>263</v>
      </c>
      <c r="B272" s="101" t="s">
        <v>189</v>
      </c>
      <c r="C272" s="102" t="s">
        <v>231</v>
      </c>
      <c r="D272" s="109"/>
      <c r="E272" s="103">
        <v>10000</v>
      </c>
      <c r="F272" s="104"/>
    </row>
    <row r="273" spans="1:6" ht="27.95" customHeight="1" x14ac:dyDescent="0.2">
      <c r="A273" s="100">
        <v>264</v>
      </c>
      <c r="B273" s="101" t="s">
        <v>180</v>
      </c>
      <c r="C273" s="105" t="s">
        <v>231</v>
      </c>
      <c r="D273" s="109"/>
      <c r="E273" s="106">
        <v>10000</v>
      </c>
      <c r="F273" s="104"/>
    </row>
    <row r="274" spans="1:6" ht="27.95" customHeight="1" x14ac:dyDescent="0.2">
      <c r="A274" s="100">
        <v>265</v>
      </c>
      <c r="B274" s="101" t="s">
        <v>199</v>
      </c>
      <c r="C274" s="105" t="s">
        <v>231</v>
      </c>
      <c r="D274" s="109"/>
      <c r="E274" s="106">
        <v>5000</v>
      </c>
      <c r="F274" s="104"/>
    </row>
    <row r="275" spans="1:6" ht="27.95" customHeight="1" x14ac:dyDescent="0.2">
      <c r="A275" s="100">
        <v>266</v>
      </c>
      <c r="B275" s="101" t="s">
        <v>148</v>
      </c>
      <c r="C275" s="105" t="s">
        <v>231</v>
      </c>
      <c r="D275" s="109"/>
      <c r="E275" s="106">
        <v>7000</v>
      </c>
      <c r="F275" s="104"/>
    </row>
    <row r="276" spans="1:6" ht="27.95" customHeight="1" x14ac:dyDescent="0.2">
      <c r="A276" s="100">
        <v>267</v>
      </c>
      <c r="B276" s="101" t="s">
        <v>384</v>
      </c>
      <c r="C276" s="105" t="s">
        <v>231</v>
      </c>
      <c r="D276" s="109"/>
      <c r="E276" s="106">
        <v>6528</v>
      </c>
      <c r="F276" s="104"/>
    </row>
    <row r="277" spans="1:6" ht="27.95" customHeight="1" x14ac:dyDescent="0.2">
      <c r="A277" s="100">
        <v>268</v>
      </c>
      <c r="B277" s="101" t="s">
        <v>238</v>
      </c>
      <c r="C277" s="105" t="s">
        <v>112</v>
      </c>
      <c r="D277" s="109"/>
      <c r="E277" s="106">
        <v>9000</v>
      </c>
      <c r="F277" s="104"/>
    </row>
    <row r="278" spans="1:6" ht="27.95" customHeight="1" x14ac:dyDescent="0.2">
      <c r="A278" s="100">
        <v>269</v>
      </c>
      <c r="B278" s="101" t="s">
        <v>207</v>
      </c>
      <c r="C278" s="105" t="s">
        <v>231</v>
      </c>
      <c r="D278" s="109"/>
      <c r="E278" s="106">
        <v>8000</v>
      </c>
      <c r="F278" s="104"/>
    </row>
    <row r="279" spans="1:6" ht="27.95" customHeight="1" x14ac:dyDescent="0.2">
      <c r="A279" s="100">
        <v>270</v>
      </c>
      <c r="B279" s="101" t="s">
        <v>694</v>
      </c>
      <c r="C279" s="105" t="s">
        <v>231</v>
      </c>
      <c r="D279" s="109"/>
      <c r="E279" s="106">
        <v>6000</v>
      </c>
      <c r="F279" s="104"/>
    </row>
    <row r="280" spans="1:6" ht="27.95" customHeight="1" x14ac:dyDescent="0.2">
      <c r="A280" s="100">
        <v>271</v>
      </c>
      <c r="B280" s="101" t="s">
        <v>274</v>
      </c>
      <c r="C280" s="105" t="s">
        <v>231</v>
      </c>
      <c r="D280" s="109"/>
      <c r="E280" s="106">
        <v>4000</v>
      </c>
      <c r="F280" s="104"/>
    </row>
    <row r="281" spans="1:6" ht="27.95" customHeight="1" x14ac:dyDescent="0.2">
      <c r="A281" s="100">
        <v>272</v>
      </c>
      <c r="B281" s="101" t="s">
        <v>316</v>
      </c>
      <c r="C281" s="105" t="s">
        <v>231</v>
      </c>
      <c r="D281" s="109"/>
      <c r="E281" s="106">
        <v>4500</v>
      </c>
      <c r="F281" s="104">
        <v>2420</v>
      </c>
    </row>
    <row r="282" spans="1:6" ht="27.95" customHeight="1" x14ac:dyDescent="0.2">
      <c r="A282" s="100">
        <v>273</v>
      </c>
      <c r="B282" s="101" t="s">
        <v>353</v>
      </c>
      <c r="C282" s="105" t="s">
        <v>231</v>
      </c>
      <c r="D282" s="109"/>
      <c r="E282" s="106">
        <v>4500</v>
      </c>
      <c r="F282" s="104"/>
    </row>
  </sheetData>
  <mergeCells count="6">
    <mergeCell ref="A1:F1"/>
    <mergeCell ref="A2:F2"/>
    <mergeCell ref="A3:F3"/>
    <mergeCell ref="B4:F4"/>
    <mergeCell ref="B5:F5"/>
    <mergeCell ref="A6:F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"/>
  <sheetViews>
    <sheetView zoomScaleNormal="100" workbookViewId="0">
      <selection activeCell="K9" sqref="K9"/>
    </sheetView>
  </sheetViews>
  <sheetFormatPr baseColWidth="10" defaultRowHeight="12.75" x14ac:dyDescent="0.2"/>
  <cols>
    <col min="1" max="1" width="4.28515625" style="24" customWidth="1"/>
    <col min="2" max="2" width="36.42578125" style="7" customWidth="1"/>
    <col min="3" max="3" width="24.42578125" style="7" customWidth="1"/>
    <col min="4" max="4" width="15.7109375" style="7" customWidth="1"/>
    <col min="5" max="5" width="14.7109375" style="7" customWidth="1"/>
    <col min="6" max="6" width="12.7109375" style="7" customWidth="1"/>
    <col min="7" max="7" width="10" style="7" customWidth="1"/>
    <col min="8" max="8" width="13.28515625" style="7" customWidth="1"/>
    <col min="9" max="9" width="13.7109375" style="7" customWidth="1"/>
    <col min="10" max="10" width="13.42578125" style="7" bestFit="1" customWidth="1"/>
    <col min="11" max="16384" width="11.42578125" style="22"/>
  </cols>
  <sheetData>
    <row r="1" spans="1:15" ht="19.5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5" ht="19.5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5" x14ac:dyDescent="0.2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5" x14ac:dyDescent="0.2">
      <c r="A4" s="137" t="s">
        <v>13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5" x14ac:dyDescent="0.2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5" x14ac:dyDescent="0.2">
      <c r="A6" s="138">
        <f>'RENGLON 011'!A6:Q6</f>
        <v>42916</v>
      </c>
      <c r="B6" s="138"/>
      <c r="C6" s="138"/>
      <c r="D6" s="138"/>
      <c r="E6" s="138"/>
      <c r="F6" s="138"/>
      <c r="G6" s="138"/>
      <c r="H6" s="138"/>
      <c r="I6" s="138"/>
      <c r="J6" s="138"/>
      <c r="K6" s="33"/>
      <c r="L6" s="33"/>
      <c r="M6" s="33"/>
      <c r="N6" s="33"/>
      <c r="O6" s="33"/>
    </row>
    <row r="7" spans="1:15" ht="13.5" thickBot="1" x14ac:dyDescent="0.25"/>
    <row r="8" spans="1:15" ht="13.5" thickBot="1" x14ac:dyDescent="0.25">
      <c r="E8" s="148" t="s">
        <v>84</v>
      </c>
      <c r="F8" s="149"/>
      <c r="G8" s="68"/>
      <c r="H8" s="68"/>
    </row>
    <row r="9" spans="1:15" s="25" customFormat="1" ht="85.15" customHeight="1" x14ac:dyDescent="0.2">
      <c r="A9" s="69" t="s">
        <v>3</v>
      </c>
      <c r="B9" s="32" t="s">
        <v>716</v>
      </c>
      <c r="C9" s="70" t="s">
        <v>19</v>
      </c>
      <c r="D9" s="71" t="s">
        <v>4</v>
      </c>
      <c r="E9" s="71" t="s">
        <v>9</v>
      </c>
      <c r="F9" s="71" t="s">
        <v>708</v>
      </c>
      <c r="G9" s="71" t="s">
        <v>5</v>
      </c>
      <c r="H9" s="72" t="s">
        <v>27</v>
      </c>
      <c r="I9" s="71" t="s">
        <v>25</v>
      </c>
      <c r="J9" s="73" t="s">
        <v>59</v>
      </c>
      <c r="K9" s="73" t="s">
        <v>881</v>
      </c>
    </row>
    <row r="10" spans="1:15" ht="24.95" customHeight="1" x14ac:dyDescent="0.2">
      <c r="A10" s="88">
        <v>1</v>
      </c>
      <c r="B10" s="74" t="s">
        <v>526</v>
      </c>
      <c r="C10" s="74" t="s">
        <v>97</v>
      </c>
      <c r="D10" s="75">
        <v>2207.7000000000003</v>
      </c>
      <c r="E10" s="75">
        <v>250</v>
      </c>
      <c r="F10" s="119">
        <v>500</v>
      </c>
      <c r="G10" s="75">
        <f>+D10+E10+F10</f>
        <v>2957.7000000000003</v>
      </c>
      <c r="H10" s="75">
        <v>130.78</v>
      </c>
      <c r="I10" s="75">
        <f>+G10-H10</f>
        <v>2826.92</v>
      </c>
      <c r="J10" s="75">
        <v>0</v>
      </c>
    </row>
    <row r="11" spans="1:15" ht="24.95" customHeight="1" x14ac:dyDescent="0.2">
      <c r="A11" s="88">
        <v>2</v>
      </c>
      <c r="B11" s="74" t="s">
        <v>544</v>
      </c>
      <c r="C11" s="74" t="s">
        <v>14</v>
      </c>
      <c r="D11" s="75">
        <v>2176.2000000000003</v>
      </c>
      <c r="E11" s="75">
        <v>250</v>
      </c>
      <c r="F11" s="119">
        <v>500</v>
      </c>
      <c r="G11" s="75">
        <f>+D11+E11+F11</f>
        <v>2926.2000000000003</v>
      </c>
      <c r="H11" s="75">
        <v>129.26</v>
      </c>
      <c r="I11" s="75">
        <f>+G11-H11</f>
        <v>2796.9400000000005</v>
      </c>
      <c r="J11" s="75">
        <v>0</v>
      </c>
    </row>
    <row r="12" spans="1:15" ht="24.95" customHeight="1" x14ac:dyDescent="0.2">
      <c r="A12" s="88">
        <v>3</v>
      </c>
      <c r="B12" s="74" t="s">
        <v>541</v>
      </c>
      <c r="C12" s="74" t="s">
        <v>662</v>
      </c>
      <c r="D12" s="75">
        <v>2142</v>
      </c>
      <c r="E12" s="75">
        <v>250</v>
      </c>
      <c r="F12" s="119">
        <v>500</v>
      </c>
      <c r="G12" s="75">
        <f t="shared" ref="G12:G73" si="0">+D12+E12+F12</f>
        <v>2892</v>
      </c>
      <c r="H12" s="75">
        <v>127.61</v>
      </c>
      <c r="I12" s="75">
        <f t="shared" ref="I12:I75" si="1">+G12-H12</f>
        <v>2764.39</v>
      </c>
      <c r="J12" s="75">
        <v>0</v>
      </c>
    </row>
    <row r="13" spans="1:15" ht="24.95" customHeight="1" x14ac:dyDescent="0.2">
      <c r="A13" s="88">
        <v>4</v>
      </c>
      <c r="B13" s="74" t="s">
        <v>136</v>
      </c>
      <c r="C13" s="74" t="s">
        <v>662</v>
      </c>
      <c r="D13" s="75">
        <v>2142</v>
      </c>
      <c r="E13" s="75">
        <v>250</v>
      </c>
      <c r="F13" s="119">
        <v>500</v>
      </c>
      <c r="G13" s="75">
        <f t="shared" si="0"/>
        <v>2892</v>
      </c>
      <c r="H13" s="75">
        <v>127.61</v>
      </c>
      <c r="I13" s="75">
        <f t="shared" si="1"/>
        <v>2764.39</v>
      </c>
      <c r="J13" s="75">
        <v>0</v>
      </c>
    </row>
    <row r="14" spans="1:15" ht="24.95" customHeight="1" x14ac:dyDescent="0.2">
      <c r="A14" s="88">
        <v>5</v>
      </c>
      <c r="B14" s="74" t="s">
        <v>94</v>
      </c>
      <c r="C14" s="74" t="s">
        <v>16</v>
      </c>
      <c r="D14" s="75">
        <v>2142</v>
      </c>
      <c r="E14" s="75">
        <v>250</v>
      </c>
      <c r="F14" s="119">
        <v>500</v>
      </c>
      <c r="G14" s="75">
        <f t="shared" si="0"/>
        <v>2892</v>
      </c>
      <c r="H14" s="75">
        <v>127.61</v>
      </c>
      <c r="I14" s="75">
        <f t="shared" si="1"/>
        <v>2764.39</v>
      </c>
      <c r="J14" s="75">
        <v>0</v>
      </c>
    </row>
    <row r="15" spans="1:15" ht="24.95" customHeight="1" x14ac:dyDescent="0.2">
      <c r="A15" s="88">
        <v>6</v>
      </c>
      <c r="B15" s="74" t="s">
        <v>64</v>
      </c>
      <c r="C15" s="74" t="s">
        <v>662</v>
      </c>
      <c r="D15" s="75">
        <v>2142</v>
      </c>
      <c r="E15" s="75">
        <v>250</v>
      </c>
      <c r="F15" s="119">
        <v>500</v>
      </c>
      <c r="G15" s="75">
        <f t="shared" si="0"/>
        <v>2892</v>
      </c>
      <c r="H15" s="75">
        <v>127.61</v>
      </c>
      <c r="I15" s="75">
        <f t="shared" si="1"/>
        <v>2764.39</v>
      </c>
      <c r="J15" s="75">
        <v>0</v>
      </c>
    </row>
    <row r="16" spans="1:15" ht="24.95" customHeight="1" x14ac:dyDescent="0.2">
      <c r="A16" s="88">
        <v>7</v>
      </c>
      <c r="B16" s="74" t="s">
        <v>63</v>
      </c>
      <c r="C16" s="74" t="s">
        <v>16</v>
      </c>
      <c r="D16" s="75">
        <v>2142</v>
      </c>
      <c r="E16" s="75">
        <v>250</v>
      </c>
      <c r="F16" s="119">
        <v>500</v>
      </c>
      <c r="G16" s="75">
        <f t="shared" si="0"/>
        <v>2892</v>
      </c>
      <c r="H16" s="75">
        <v>127.61</v>
      </c>
      <c r="I16" s="75">
        <f t="shared" si="1"/>
        <v>2764.39</v>
      </c>
      <c r="J16" s="75">
        <v>0</v>
      </c>
    </row>
    <row r="17" spans="1:10" ht="24.95" customHeight="1" x14ac:dyDescent="0.2">
      <c r="A17" s="88">
        <v>8</v>
      </c>
      <c r="B17" s="74" t="s">
        <v>543</v>
      </c>
      <c r="C17" s="74" t="s">
        <v>14</v>
      </c>
      <c r="D17" s="75">
        <v>2176.2000000000003</v>
      </c>
      <c r="E17" s="75">
        <v>250</v>
      </c>
      <c r="F17" s="119">
        <v>500</v>
      </c>
      <c r="G17" s="75">
        <f t="shared" si="0"/>
        <v>2926.2000000000003</v>
      </c>
      <c r="H17" s="75">
        <v>129.26</v>
      </c>
      <c r="I17" s="75">
        <f t="shared" si="1"/>
        <v>2796.9400000000005</v>
      </c>
      <c r="J17" s="75">
        <v>0</v>
      </c>
    </row>
    <row r="18" spans="1:10" ht="24.95" customHeight="1" x14ac:dyDescent="0.2">
      <c r="A18" s="88">
        <v>9</v>
      </c>
      <c r="B18" s="76" t="s">
        <v>741</v>
      </c>
      <c r="C18" s="77" t="s">
        <v>216</v>
      </c>
      <c r="D18" s="78">
        <v>2269.1999999999998</v>
      </c>
      <c r="E18" s="75">
        <v>250</v>
      </c>
      <c r="F18" s="119">
        <v>500</v>
      </c>
      <c r="G18" s="75">
        <f t="shared" si="0"/>
        <v>3019.2</v>
      </c>
      <c r="H18" s="75">
        <v>145.82736</v>
      </c>
      <c r="I18" s="75">
        <f t="shared" si="1"/>
        <v>2873.3726399999996</v>
      </c>
      <c r="J18" s="75">
        <v>0</v>
      </c>
    </row>
    <row r="19" spans="1:10" ht="24.95" customHeight="1" x14ac:dyDescent="0.2">
      <c r="A19" s="88">
        <v>10</v>
      </c>
      <c r="B19" s="76" t="s">
        <v>531</v>
      </c>
      <c r="C19" s="77" t="s">
        <v>216</v>
      </c>
      <c r="D19" s="78">
        <v>2269.1999999999998</v>
      </c>
      <c r="E19" s="75">
        <v>250</v>
      </c>
      <c r="F19" s="119">
        <v>500</v>
      </c>
      <c r="G19" s="75">
        <f t="shared" si="0"/>
        <v>3019.2</v>
      </c>
      <c r="H19" s="75">
        <v>133.75</v>
      </c>
      <c r="I19" s="75">
        <f t="shared" si="1"/>
        <v>2885.45</v>
      </c>
      <c r="J19" s="75">
        <v>0</v>
      </c>
    </row>
    <row r="20" spans="1:10" ht="24.95" customHeight="1" x14ac:dyDescent="0.2">
      <c r="A20" s="88">
        <v>11</v>
      </c>
      <c r="B20" s="76" t="s">
        <v>527</v>
      </c>
      <c r="C20" s="77" t="s">
        <v>216</v>
      </c>
      <c r="D20" s="78">
        <v>2269.1999999999998</v>
      </c>
      <c r="E20" s="75">
        <v>250</v>
      </c>
      <c r="F20" s="119">
        <v>500</v>
      </c>
      <c r="G20" s="75">
        <f t="shared" si="0"/>
        <v>3019.2</v>
      </c>
      <c r="H20" s="75">
        <v>133.75</v>
      </c>
      <c r="I20" s="75">
        <f t="shared" si="1"/>
        <v>2885.45</v>
      </c>
      <c r="J20" s="75">
        <v>0</v>
      </c>
    </row>
    <row r="21" spans="1:10" ht="24.95" customHeight="1" x14ac:dyDescent="0.2">
      <c r="A21" s="88">
        <v>13</v>
      </c>
      <c r="B21" s="76" t="s">
        <v>200</v>
      </c>
      <c r="C21" s="77" t="s">
        <v>17</v>
      </c>
      <c r="D21" s="78">
        <v>2425.8000000000002</v>
      </c>
      <c r="E21" s="75">
        <v>250</v>
      </c>
      <c r="F21" s="119">
        <v>500</v>
      </c>
      <c r="G21" s="75">
        <f t="shared" si="0"/>
        <v>3175.8</v>
      </c>
      <c r="H21" s="75">
        <v>141.32</v>
      </c>
      <c r="I21" s="75">
        <f t="shared" si="1"/>
        <v>3034.48</v>
      </c>
      <c r="J21" s="75">
        <v>0</v>
      </c>
    </row>
    <row r="22" spans="1:10" ht="24.95" customHeight="1" x14ac:dyDescent="0.2">
      <c r="A22" s="88">
        <v>14</v>
      </c>
      <c r="B22" s="74" t="s">
        <v>621</v>
      </c>
      <c r="C22" s="74" t="s">
        <v>662</v>
      </c>
      <c r="D22" s="75">
        <v>2142</v>
      </c>
      <c r="E22" s="75">
        <v>250</v>
      </c>
      <c r="F22" s="119">
        <v>500</v>
      </c>
      <c r="G22" s="75">
        <f t="shared" si="0"/>
        <v>2892</v>
      </c>
      <c r="H22" s="75">
        <v>127.61</v>
      </c>
      <c r="I22" s="75">
        <f t="shared" si="1"/>
        <v>2764.39</v>
      </c>
      <c r="J22" s="75">
        <v>0</v>
      </c>
    </row>
    <row r="23" spans="1:10" ht="24.95" customHeight="1" x14ac:dyDescent="0.2">
      <c r="A23" s="88">
        <v>15</v>
      </c>
      <c r="B23" s="74" t="s">
        <v>523</v>
      </c>
      <c r="C23" s="74" t="s">
        <v>16</v>
      </c>
      <c r="D23" s="75">
        <v>2142</v>
      </c>
      <c r="E23" s="75">
        <v>250</v>
      </c>
      <c r="F23" s="119">
        <v>500</v>
      </c>
      <c r="G23" s="75">
        <f t="shared" si="0"/>
        <v>2892</v>
      </c>
      <c r="H23" s="75">
        <v>127.61</v>
      </c>
      <c r="I23" s="75">
        <f t="shared" si="1"/>
        <v>2764.39</v>
      </c>
      <c r="J23" s="75">
        <v>0</v>
      </c>
    </row>
    <row r="24" spans="1:10" ht="24.95" customHeight="1" x14ac:dyDescent="0.2">
      <c r="A24" s="88">
        <v>16</v>
      </c>
      <c r="B24" s="74" t="s">
        <v>521</v>
      </c>
      <c r="C24" s="74" t="s">
        <v>16</v>
      </c>
      <c r="D24" s="75">
        <v>2142</v>
      </c>
      <c r="E24" s="75">
        <v>250</v>
      </c>
      <c r="F24" s="119">
        <v>500</v>
      </c>
      <c r="G24" s="75">
        <f t="shared" si="0"/>
        <v>2892</v>
      </c>
      <c r="H24" s="75">
        <v>127.61</v>
      </c>
      <c r="I24" s="75">
        <f t="shared" si="1"/>
        <v>2764.39</v>
      </c>
      <c r="J24" s="75">
        <v>0</v>
      </c>
    </row>
    <row r="25" spans="1:10" ht="24.95" customHeight="1" x14ac:dyDescent="0.2">
      <c r="A25" s="88">
        <v>17</v>
      </c>
      <c r="B25" s="76" t="s">
        <v>529</v>
      </c>
      <c r="C25" s="77" t="s">
        <v>216</v>
      </c>
      <c r="D25" s="78">
        <v>2269.1999999999998</v>
      </c>
      <c r="E25" s="75">
        <v>250</v>
      </c>
      <c r="F25" s="119">
        <v>500</v>
      </c>
      <c r="G25" s="75">
        <f t="shared" si="0"/>
        <v>3019.2</v>
      </c>
      <c r="H25" s="75">
        <v>133.75</v>
      </c>
      <c r="I25" s="75">
        <f t="shared" si="1"/>
        <v>2885.45</v>
      </c>
      <c r="J25" s="75">
        <v>0</v>
      </c>
    </row>
    <row r="26" spans="1:10" ht="24.95" customHeight="1" x14ac:dyDescent="0.2">
      <c r="A26" s="88">
        <v>18</v>
      </c>
      <c r="B26" s="76" t="s">
        <v>534</v>
      </c>
      <c r="C26" s="77" t="s">
        <v>216</v>
      </c>
      <c r="D26" s="78">
        <v>2269.1999999999998</v>
      </c>
      <c r="E26" s="75">
        <v>250</v>
      </c>
      <c r="F26" s="119">
        <v>500</v>
      </c>
      <c r="G26" s="75">
        <f t="shared" si="0"/>
        <v>3019.2</v>
      </c>
      <c r="H26" s="75">
        <v>133.75</v>
      </c>
      <c r="I26" s="75">
        <f t="shared" si="1"/>
        <v>2885.45</v>
      </c>
      <c r="J26" s="75">
        <v>0</v>
      </c>
    </row>
    <row r="27" spans="1:10" ht="24.95" customHeight="1" x14ac:dyDescent="0.2">
      <c r="A27" s="88">
        <v>19</v>
      </c>
      <c r="B27" s="74" t="s">
        <v>525</v>
      </c>
      <c r="C27" s="74" t="s">
        <v>102</v>
      </c>
      <c r="D27" s="75">
        <v>2142</v>
      </c>
      <c r="E27" s="75">
        <v>250</v>
      </c>
      <c r="F27" s="119">
        <v>500</v>
      </c>
      <c r="G27" s="75">
        <f t="shared" si="0"/>
        <v>2892</v>
      </c>
      <c r="H27" s="75">
        <v>127.61</v>
      </c>
      <c r="I27" s="75">
        <f t="shared" si="1"/>
        <v>2764.39</v>
      </c>
      <c r="J27" s="75">
        <v>0</v>
      </c>
    </row>
    <row r="28" spans="1:10" ht="24.95" customHeight="1" x14ac:dyDescent="0.2">
      <c r="A28" s="88">
        <v>20</v>
      </c>
      <c r="B28" s="76" t="s">
        <v>530</v>
      </c>
      <c r="C28" s="77" t="s">
        <v>216</v>
      </c>
      <c r="D28" s="78">
        <v>2269.1999999999998</v>
      </c>
      <c r="E28" s="75">
        <v>250</v>
      </c>
      <c r="F28" s="119">
        <v>500</v>
      </c>
      <c r="G28" s="75">
        <f t="shared" si="0"/>
        <v>3019.2</v>
      </c>
      <c r="H28" s="75">
        <v>133.75</v>
      </c>
      <c r="I28" s="75">
        <f t="shared" si="1"/>
        <v>2885.45</v>
      </c>
      <c r="J28" s="75">
        <v>0</v>
      </c>
    </row>
    <row r="29" spans="1:10" ht="24.95" customHeight="1" x14ac:dyDescent="0.2">
      <c r="A29" s="88">
        <v>21</v>
      </c>
      <c r="B29" s="74" t="s">
        <v>513</v>
      </c>
      <c r="C29" s="74" t="s">
        <v>719</v>
      </c>
      <c r="D29" s="75">
        <v>2142</v>
      </c>
      <c r="E29" s="75">
        <v>250</v>
      </c>
      <c r="F29" s="119">
        <v>500</v>
      </c>
      <c r="G29" s="75">
        <f t="shared" si="0"/>
        <v>2892</v>
      </c>
      <c r="H29" s="75">
        <v>127.61</v>
      </c>
      <c r="I29" s="75">
        <f t="shared" si="1"/>
        <v>2764.39</v>
      </c>
      <c r="J29" s="75">
        <v>0</v>
      </c>
    </row>
    <row r="30" spans="1:10" ht="24.95" customHeight="1" x14ac:dyDescent="0.2">
      <c r="A30" s="88">
        <v>22</v>
      </c>
      <c r="B30" s="76" t="s">
        <v>528</v>
      </c>
      <c r="C30" s="77" t="s">
        <v>216</v>
      </c>
      <c r="D30" s="78">
        <v>2269.1999999999998</v>
      </c>
      <c r="E30" s="75">
        <v>250</v>
      </c>
      <c r="F30" s="119">
        <v>500</v>
      </c>
      <c r="G30" s="75">
        <f t="shared" si="0"/>
        <v>3019.2</v>
      </c>
      <c r="H30" s="75">
        <v>133.75</v>
      </c>
      <c r="I30" s="75">
        <f t="shared" si="1"/>
        <v>2885.45</v>
      </c>
      <c r="J30" s="75">
        <v>0</v>
      </c>
    </row>
    <row r="31" spans="1:10" ht="24.95" customHeight="1" x14ac:dyDescent="0.2">
      <c r="A31" s="88">
        <v>23</v>
      </c>
      <c r="B31" s="76" t="s">
        <v>635</v>
      </c>
      <c r="C31" s="74" t="s">
        <v>216</v>
      </c>
      <c r="D31" s="79">
        <v>2269.1999999999998</v>
      </c>
      <c r="E31" s="75">
        <v>250</v>
      </c>
      <c r="F31" s="119">
        <v>500</v>
      </c>
      <c r="G31" s="75">
        <f t="shared" si="0"/>
        <v>3019.2</v>
      </c>
      <c r="H31" s="75">
        <v>133.75</v>
      </c>
      <c r="I31" s="75">
        <f t="shared" si="1"/>
        <v>2885.45</v>
      </c>
      <c r="J31" s="75">
        <v>0</v>
      </c>
    </row>
    <row r="32" spans="1:10" ht="24.95" customHeight="1" x14ac:dyDescent="0.2">
      <c r="A32" s="88">
        <v>24</v>
      </c>
      <c r="B32" s="74" t="s">
        <v>520</v>
      </c>
      <c r="C32" s="74" t="s">
        <v>14</v>
      </c>
      <c r="D32" s="75">
        <v>2176.2000000000003</v>
      </c>
      <c r="E32" s="75">
        <v>250</v>
      </c>
      <c r="F32" s="119">
        <v>500</v>
      </c>
      <c r="G32" s="75">
        <f t="shared" si="0"/>
        <v>2926.2000000000003</v>
      </c>
      <c r="H32" s="75">
        <v>129.26</v>
      </c>
      <c r="I32" s="75">
        <f t="shared" si="1"/>
        <v>2796.9400000000005</v>
      </c>
      <c r="J32" s="75">
        <v>0</v>
      </c>
    </row>
    <row r="33" spans="1:10" ht="24.95" customHeight="1" x14ac:dyDescent="0.2">
      <c r="A33" s="88">
        <v>25</v>
      </c>
      <c r="B33" s="74" t="s">
        <v>524</v>
      </c>
      <c r="C33" s="74" t="s">
        <v>662</v>
      </c>
      <c r="D33" s="75">
        <v>2142</v>
      </c>
      <c r="E33" s="75">
        <v>250</v>
      </c>
      <c r="F33" s="119">
        <v>500</v>
      </c>
      <c r="G33" s="75">
        <f t="shared" si="0"/>
        <v>2892</v>
      </c>
      <c r="H33" s="75">
        <v>127.61</v>
      </c>
      <c r="I33" s="75">
        <f t="shared" si="1"/>
        <v>2764.39</v>
      </c>
      <c r="J33" s="75">
        <v>0</v>
      </c>
    </row>
    <row r="34" spans="1:10" ht="24.95" customHeight="1" x14ac:dyDescent="0.2">
      <c r="A34" s="88">
        <v>26</v>
      </c>
      <c r="B34" s="74" t="s">
        <v>536</v>
      </c>
      <c r="C34" s="74" t="s">
        <v>14</v>
      </c>
      <c r="D34" s="75">
        <v>2176.2000000000003</v>
      </c>
      <c r="E34" s="75">
        <v>250</v>
      </c>
      <c r="F34" s="119">
        <v>500</v>
      </c>
      <c r="G34" s="75">
        <f t="shared" si="0"/>
        <v>2926.2000000000003</v>
      </c>
      <c r="H34" s="75">
        <v>129.26</v>
      </c>
      <c r="I34" s="75">
        <f t="shared" si="1"/>
        <v>2796.9400000000005</v>
      </c>
      <c r="J34" s="75">
        <v>0</v>
      </c>
    </row>
    <row r="35" spans="1:10" ht="24.95" customHeight="1" x14ac:dyDescent="0.2">
      <c r="A35" s="88">
        <v>27</v>
      </c>
      <c r="B35" s="74" t="s">
        <v>519</v>
      </c>
      <c r="C35" s="74" t="s">
        <v>14</v>
      </c>
      <c r="D35" s="75">
        <v>2176.2000000000003</v>
      </c>
      <c r="E35" s="75">
        <v>250</v>
      </c>
      <c r="F35" s="119">
        <v>500</v>
      </c>
      <c r="G35" s="75">
        <f t="shared" si="0"/>
        <v>2926.2000000000003</v>
      </c>
      <c r="H35" s="75">
        <v>129.26</v>
      </c>
      <c r="I35" s="75">
        <f t="shared" si="1"/>
        <v>2796.9400000000005</v>
      </c>
      <c r="J35" s="75">
        <v>0</v>
      </c>
    </row>
    <row r="36" spans="1:10" ht="24.95" customHeight="1" x14ac:dyDescent="0.2">
      <c r="A36" s="88">
        <v>28</v>
      </c>
      <c r="B36" s="76" t="s">
        <v>540</v>
      </c>
      <c r="C36" s="77" t="s">
        <v>17</v>
      </c>
      <c r="D36" s="78">
        <v>2425.8000000000002</v>
      </c>
      <c r="E36" s="75">
        <v>250</v>
      </c>
      <c r="F36" s="119">
        <v>500</v>
      </c>
      <c r="G36" s="75">
        <f t="shared" si="0"/>
        <v>3175.8</v>
      </c>
      <c r="H36" s="75">
        <v>141.32</v>
      </c>
      <c r="I36" s="75">
        <f t="shared" si="1"/>
        <v>3034.48</v>
      </c>
      <c r="J36" s="75">
        <v>0</v>
      </c>
    </row>
    <row r="37" spans="1:10" ht="24.95" customHeight="1" x14ac:dyDescent="0.2">
      <c r="A37" s="88">
        <v>29</v>
      </c>
      <c r="B37" s="74" t="s">
        <v>517</v>
      </c>
      <c r="C37" s="74" t="s">
        <v>14</v>
      </c>
      <c r="D37" s="75">
        <v>2176.2000000000003</v>
      </c>
      <c r="E37" s="75">
        <v>250</v>
      </c>
      <c r="F37" s="119">
        <v>500</v>
      </c>
      <c r="G37" s="75">
        <f t="shared" si="0"/>
        <v>2926.2000000000003</v>
      </c>
      <c r="H37" s="75">
        <v>129.26</v>
      </c>
      <c r="I37" s="75">
        <f t="shared" si="1"/>
        <v>2796.9400000000005</v>
      </c>
      <c r="J37" s="75">
        <v>0</v>
      </c>
    </row>
    <row r="38" spans="1:10" ht="24.95" customHeight="1" x14ac:dyDescent="0.2">
      <c r="A38" s="88">
        <v>30</v>
      </c>
      <c r="B38" s="74" t="s">
        <v>538</v>
      </c>
      <c r="C38" s="74" t="s">
        <v>14</v>
      </c>
      <c r="D38" s="75">
        <v>2176.2000000000003</v>
      </c>
      <c r="E38" s="75">
        <v>250</v>
      </c>
      <c r="F38" s="119">
        <v>500</v>
      </c>
      <c r="G38" s="75">
        <f t="shared" si="0"/>
        <v>2926.2000000000003</v>
      </c>
      <c r="H38" s="75">
        <v>129.26</v>
      </c>
      <c r="I38" s="75">
        <f t="shared" si="1"/>
        <v>2796.9400000000005</v>
      </c>
      <c r="J38" s="75">
        <v>0</v>
      </c>
    </row>
    <row r="39" spans="1:10" ht="24.95" customHeight="1" x14ac:dyDescent="0.2">
      <c r="A39" s="88">
        <v>31</v>
      </c>
      <c r="B39" s="74" t="s">
        <v>535</v>
      </c>
      <c r="C39" s="74" t="s">
        <v>16</v>
      </c>
      <c r="D39" s="75">
        <v>2142</v>
      </c>
      <c r="E39" s="75">
        <v>250</v>
      </c>
      <c r="F39" s="119">
        <v>500</v>
      </c>
      <c r="G39" s="75">
        <f t="shared" si="0"/>
        <v>2892</v>
      </c>
      <c r="H39" s="75">
        <v>127.61</v>
      </c>
      <c r="I39" s="75">
        <f t="shared" si="1"/>
        <v>2764.39</v>
      </c>
      <c r="J39" s="75">
        <v>0</v>
      </c>
    </row>
    <row r="40" spans="1:10" ht="24.95" customHeight="1" x14ac:dyDescent="0.2">
      <c r="A40" s="88">
        <v>32</v>
      </c>
      <c r="B40" s="74" t="s">
        <v>167</v>
      </c>
      <c r="C40" s="74" t="s">
        <v>16</v>
      </c>
      <c r="D40" s="75">
        <v>2142</v>
      </c>
      <c r="E40" s="75">
        <v>250</v>
      </c>
      <c r="F40" s="119">
        <v>500</v>
      </c>
      <c r="G40" s="75">
        <f t="shared" si="0"/>
        <v>2892</v>
      </c>
      <c r="H40" s="75">
        <v>127.61</v>
      </c>
      <c r="I40" s="75">
        <f t="shared" si="1"/>
        <v>2764.39</v>
      </c>
      <c r="J40" s="75">
        <v>0</v>
      </c>
    </row>
    <row r="41" spans="1:10" ht="24.95" customHeight="1" x14ac:dyDescent="0.2">
      <c r="A41" s="88">
        <v>33</v>
      </c>
      <c r="B41" s="74" t="s">
        <v>539</v>
      </c>
      <c r="C41" s="74" t="s">
        <v>16</v>
      </c>
      <c r="D41" s="75">
        <v>2142</v>
      </c>
      <c r="E41" s="75">
        <v>250</v>
      </c>
      <c r="F41" s="119">
        <v>500</v>
      </c>
      <c r="G41" s="75">
        <f t="shared" si="0"/>
        <v>2892</v>
      </c>
      <c r="H41" s="75">
        <v>127.61</v>
      </c>
      <c r="I41" s="75">
        <f t="shared" si="1"/>
        <v>2764.39</v>
      </c>
      <c r="J41" s="75">
        <v>0</v>
      </c>
    </row>
    <row r="42" spans="1:10" ht="24.95" customHeight="1" x14ac:dyDescent="0.2">
      <c r="A42" s="88">
        <v>34</v>
      </c>
      <c r="B42" s="76" t="s">
        <v>225</v>
      </c>
      <c r="C42" s="74" t="s">
        <v>216</v>
      </c>
      <c r="D42" s="79">
        <v>2269.1999999999998</v>
      </c>
      <c r="E42" s="75">
        <v>250</v>
      </c>
      <c r="F42" s="119">
        <v>500</v>
      </c>
      <c r="G42" s="75">
        <f t="shared" si="0"/>
        <v>3019.2</v>
      </c>
      <c r="H42" s="75">
        <v>133.75</v>
      </c>
      <c r="I42" s="75">
        <f t="shared" si="1"/>
        <v>2885.45</v>
      </c>
      <c r="J42" s="75">
        <v>0</v>
      </c>
    </row>
    <row r="43" spans="1:10" ht="24.95" customHeight="1" x14ac:dyDescent="0.2">
      <c r="A43" s="88">
        <v>35</v>
      </c>
      <c r="B43" s="74" t="s">
        <v>516</v>
      </c>
      <c r="C43" s="74" t="s">
        <v>14</v>
      </c>
      <c r="D43" s="75">
        <v>2176.2000000000003</v>
      </c>
      <c r="E43" s="75">
        <v>250</v>
      </c>
      <c r="F43" s="119">
        <v>500</v>
      </c>
      <c r="G43" s="75">
        <f t="shared" si="0"/>
        <v>2926.2000000000003</v>
      </c>
      <c r="H43" s="75">
        <v>129.26</v>
      </c>
      <c r="I43" s="75">
        <f t="shared" si="1"/>
        <v>2796.9400000000005</v>
      </c>
      <c r="J43" s="75">
        <v>0</v>
      </c>
    </row>
    <row r="44" spans="1:10" ht="24.95" customHeight="1" x14ac:dyDescent="0.2">
      <c r="A44" s="88">
        <v>36</v>
      </c>
      <c r="B44" s="74" t="s">
        <v>515</v>
      </c>
      <c r="C44" s="74" t="s">
        <v>14</v>
      </c>
      <c r="D44" s="75">
        <v>2176.2000000000003</v>
      </c>
      <c r="E44" s="75">
        <v>250</v>
      </c>
      <c r="F44" s="119">
        <v>500</v>
      </c>
      <c r="G44" s="75">
        <f t="shared" si="0"/>
        <v>2926.2000000000003</v>
      </c>
      <c r="H44" s="75">
        <v>129.26</v>
      </c>
      <c r="I44" s="75">
        <f t="shared" si="1"/>
        <v>2796.9400000000005</v>
      </c>
      <c r="J44" s="75">
        <v>0</v>
      </c>
    </row>
    <row r="45" spans="1:10" ht="24.95" customHeight="1" x14ac:dyDescent="0.2">
      <c r="A45" s="88">
        <v>37</v>
      </c>
      <c r="B45" s="76" t="s">
        <v>533</v>
      </c>
      <c r="C45" s="77" t="s">
        <v>216</v>
      </c>
      <c r="D45" s="78">
        <v>2269.1999999999998</v>
      </c>
      <c r="E45" s="75">
        <v>250</v>
      </c>
      <c r="F45" s="119">
        <v>500</v>
      </c>
      <c r="G45" s="75">
        <f t="shared" si="0"/>
        <v>3019.2</v>
      </c>
      <c r="H45" s="75">
        <v>133.75</v>
      </c>
      <c r="I45" s="75">
        <f t="shared" si="1"/>
        <v>2885.45</v>
      </c>
      <c r="J45" s="75">
        <v>0</v>
      </c>
    </row>
    <row r="46" spans="1:10" ht="24.95" customHeight="1" x14ac:dyDescent="0.2">
      <c r="A46" s="88">
        <v>38</v>
      </c>
      <c r="B46" s="76" t="s">
        <v>742</v>
      </c>
      <c r="C46" s="77" t="s">
        <v>216</v>
      </c>
      <c r="D46" s="78">
        <v>2269.1999999999998</v>
      </c>
      <c r="E46" s="75">
        <v>250</v>
      </c>
      <c r="F46" s="119">
        <v>500</v>
      </c>
      <c r="G46" s="75">
        <f t="shared" si="0"/>
        <v>3019.2</v>
      </c>
      <c r="H46" s="75">
        <v>145.82736</v>
      </c>
      <c r="I46" s="75">
        <f t="shared" si="1"/>
        <v>2873.3726399999996</v>
      </c>
      <c r="J46" s="75">
        <v>0</v>
      </c>
    </row>
    <row r="47" spans="1:10" ht="24.95" customHeight="1" x14ac:dyDescent="0.2">
      <c r="A47" s="88">
        <v>39</v>
      </c>
      <c r="B47" s="74" t="s">
        <v>66</v>
      </c>
      <c r="C47" s="74" t="s">
        <v>16</v>
      </c>
      <c r="D47" s="75">
        <v>2142</v>
      </c>
      <c r="E47" s="75">
        <v>250</v>
      </c>
      <c r="F47" s="119">
        <v>500</v>
      </c>
      <c r="G47" s="75">
        <f t="shared" si="0"/>
        <v>2892</v>
      </c>
      <c r="H47" s="75">
        <v>127.61</v>
      </c>
      <c r="I47" s="75">
        <f t="shared" si="1"/>
        <v>2764.39</v>
      </c>
      <c r="J47" s="75">
        <v>0</v>
      </c>
    </row>
    <row r="48" spans="1:10" ht="24.95" customHeight="1" x14ac:dyDescent="0.2">
      <c r="A48" s="88">
        <v>40</v>
      </c>
      <c r="B48" s="74" t="s">
        <v>522</v>
      </c>
      <c r="C48" s="74" t="s">
        <v>16</v>
      </c>
      <c r="D48" s="75">
        <v>2142</v>
      </c>
      <c r="E48" s="75">
        <v>250</v>
      </c>
      <c r="F48" s="119">
        <v>500</v>
      </c>
      <c r="G48" s="75">
        <f t="shared" si="0"/>
        <v>2892</v>
      </c>
      <c r="H48" s="75">
        <v>127.61</v>
      </c>
      <c r="I48" s="75">
        <f t="shared" si="1"/>
        <v>2764.39</v>
      </c>
      <c r="J48" s="75">
        <v>0</v>
      </c>
    </row>
    <row r="49" spans="1:10" ht="24.95" customHeight="1" x14ac:dyDescent="0.2">
      <c r="A49" s="88">
        <v>41</v>
      </c>
      <c r="B49" s="74" t="s">
        <v>514</v>
      </c>
      <c r="C49" s="74" t="s">
        <v>16</v>
      </c>
      <c r="D49" s="75">
        <v>2142</v>
      </c>
      <c r="E49" s="75">
        <v>250</v>
      </c>
      <c r="F49" s="119">
        <v>500</v>
      </c>
      <c r="G49" s="75">
        <f t="shared" si="0"/>
        <v>2892</v>
      </c>
      <c r="H49" s="75">
        <v>127.61</v>
      </c>
      <c r="I49" s="75">
        <f t="shared" si="1"/>
        <v>2764.39</v>
      </c>
      <c r="J49" s="75">
        <v>0</v>
      </c>
    </row>
    <row r="50" spans="1:10" ht="24.95" customHeight="1" x14ac:dyDescent="0.2">
      <c r="A50" s="88">
        <v>42</v>
      </c>
      <c r="B50" s="76" t="s">
        <v>532</v>
      </c>
      <c r="C50" s="77" t="s">
        <v>216</v>
      </c>
      <c r="D50" s="78">
        <v>2269.1999999999998</v>
      </c>
      <c r="E50" s="75">
        <v>250</v>
      </c>
      <c r="F50" s="119">
        <v>500</v>
      </c>
      <c r="G50" s="75">
        <f t="shared" si="0"/>
        <v>3019.2</v>
      </c>
      <c r="H50" s="75">
        <v>133.75</v>
      </c>
      <c r="I50" s="75">
        <f t="shared" si="1"/>
        <v>2885.45</v>
      </c>
      <c r="J50" s="75">
        <v>0</v>
      </c>
    </row>
    <row r="51" spans="1:10" ht="24.95" customHeight="1" x14ac:dyDescent="0.2">
      <c r="A51" s="88">
        <v>43</v>
      </c>
      <c r="B51" s="74" t="s">
        <v>660</v>
      </c>
      <c r="C51" s="77" t="s">
        <v>17</v>
      </c>
      <c r="D51" s="78">
        <v>2425.8000000000002</v>
      </c>
      <c r="E51" s="75">
        <v>250</v>
      </c>
      <c r="F51" s="119">
        <v>500</v>
      </c>
      <c r="G51" s="75">
        <f t="shared" si="0"/>
        <v>3175.8</v>
      </c>
      <c r="H51" s="75">
        <v>141.32</v>
      </c>
      <c r="I51" s="75">
        <f t="shared" si="1"/>
        <v>3034.48</v>
      </c>
      <c r="J51" s="75">
        <v>0</v>
      </c>
    </row>
    <row r="52" spans="1:10" ht="24.95" customHeight="1" x14ac:dyDescent="0.2">
      <c r="A52" s="88">
        <v>44</v>
      </c>
      <c r="B52" s="74" t="s">
        <v>537</v>
      </c>
      <c r="C52" s="74" t="s">
        <v>14</v>
      </c>
      <c r="D52" s="75">
        <v>2176.2000000000003</v>
      </c>
      <c r="E52" s="75">
        <v>250</v>
      </c>
      <c r="F52" s="119">
        <v>500</v>
      </c>
      <c r="G52" s="75">
        <f t="shared" si="0"/>
        <v>2926.2000000000003</v>
      </c>
      <c r="H52" s="75">
        <v>129.26</v>
      </c>
      <c r="I52" s="75">
        <f t="shared" si="1"/>
        <v>2796.9400000000005</v>
      </c>
      <c r="J52" s="75">
        <v>0</v>
      </c>
    </row>
    <row r="53" spans="1:10" ht="24.95" customHeight="1" x14ac:dyDescent="0.2">
      <c r="A53" s="88">
        <v>45</v>
      </c>
      <c r="B53" s="74" t="s">
        <v>518</v>
      </c>
      <c r="C53" s="74" t="s">
        <v>14</v>
      </c>
      <c r="D53" s="75">
        <v>2176.2000000000003</v>
      </c>
      <c r="E53" s="75">
        <v>250</v>
      </c>
      <c r="F53" s="119">
        <v>500</v>
      </c>
      <c r="G53" s="75">
        <f t="shared" si="0"/>
        <v>2926.2000000000003</v>
      </c>
      <c r="H53" s="75">
        <v>129.26</v>
      </c>
      <c r="I53" s="75">
        <f t="shared" si="1"/>
        <v>2796.9400000000005</v>
      </c>
      <c r="J53" s="75">
        <v>0</v>
      </c>
    </row>
    <row r="54" spans="1:10" ht="24.95" customHeight="1" x14ac:dyDescent="0.2">
      <c r="A54" s="88">
        <v>46</v>
      </c>
      <c r="B54" s="74" t="s">
        <v>62</v>
      </c>
      <c r="C54" s="74" t="s">
        <v>14</v>
      </c>
      <c r="D54" s="75">
        <v>2176.2000000000003</v>
      </c>
      <c r="E54" s="75">
        <v>250</v>
      </c>
      <c r="F54" s="119">
        <v>500</v>
      </c>
      <c r="G54" s="75">
        <f t="shared" si="0"/>
        <v>2926.2000000000003</v>
      </c>
      <c r="H54" s="75">
        <v>129.26</v>
      </c>
      <c r="I54" s="75">
        <f t="shared" si="1"/>
        <v>2796.9400000000005</v>
      </c>
      <c r="J54" s="75">
        <v>0</v>
      </c>
    </row>
    <row r="55" spans="1:10" ht="24.95" customHeight="1" x14ac:dyDescent="0.2">
      <c r="A55" s="88">
        <v>47</v>
      </c>
      <c r="B55" s="74" t="s">
        <v>542</v>
      </c>
      <c r="C55" s="74" t="s">
        <v>71</v>
      </c>
      <c r="D55" s="75">
        <v>2269.1999999999998</v>
      </c>
      <c r="E55" s="75">
        <v>250</v>
      </c>
      <c r="F55" s="119">
        <v>500</v>
      </c>
      <c r="G55" s="75">
        <f t="shared" si="0"/>
        <v>3019.2</v>
      </c>
      <c r="H55" s="75">
        <v>133.75</v>
      </c>
      <c r="I55" s="75">
        <f t="shared" si="1"/>
        <v>2885.45</v>
      </c>
      <c r="J55" s="75">
        <v>0</v>
      </c>
    </row>
    <row r="56" spans="1:10" ht="24.95" customHeight="1" x14ac:dyDescent="0.2">
      <c r="A56" s="88">
        <v>48</v>
      </c>
      <c r="B56" s="74" t="s">
        <v>549</v>
      </c>
      <c r="C56" s="74" t="s">
        <v>14</v>
      </c>
      <c r="D56" s="75">
        <v>2176.2000000000003</v>
      </c>
      <c r="E56" s="75">
        <v>250</v>
      </c>
      <c r="F56" s="119">
        <v>500</v>
      </c>
      <c r="G56" s="75">
        <f t="shared" si="0"/>
        <v>2926.2000000000003</v>
      </c>
      <c r="H56" s="75">
        <v>129.26</v>
      </c>
      <c r="I56" s="75">
        <f t="shared" si="1"/>
        <v>2796.9400000000005</v>
      </c>
      <c r="J56" s="75">
        <v>0</v>
      </c>
    </row>
    <row r="57" spans="1:10" ht="24.95" customHeight="1" x14ac:dyDescent="0.2">
      <c r="A57" s="88">
        <v>49</v>
      </c>
      <c r="B57" s="74" t="s">
        <v>546</v>
      </c>
      <c r="C57" s="74" t="s">
        <v>16</v>
      </c>
      <c r="D57" s="75">
        <v>2142</v>
      </c>
      <c r="E57" s="75">
        <v>250</v>
      </c>
      <c r="F57" s="119">
        <v>500</v>
      </c>
      <c r="G57" s="75">
        <f t="shared" si="0"/>
        <v>2892</v>
      </c>
      <c r="H57" s="75">
        <v>127.61</v>
      </c>
      <c r="I57" s="75">
        <f t="shared" si="1"/>
        <v>2764.39</v>
      </c>
      <c r="J57" s="75">
        <v>0</v>
      </c>
    </row>
    <row r="58" spans="1:10" ht="24.95" customHeight="1" x14ac:dyDescent="0.2">
      <c r="A58" s="88">
        <v>50</v>
      </c>
      <c r="B58" s="74" t="s">
        <v>556</v>
      </c>
      <c r="C58" s="74" t="s">
        <v>102</v>
      </c>
      <c r="D58" s="75">
        <v>2142</v>
      </c>
      <c r="E58" s="75">
        <v>250</v>
      </c>
      <c r="F58" s="119">
        <v>500</v>
      </c>
      <c r="G58" s="75">
        <f t="shared" si="0"/>
        <v>2892</v>
      </c>
      <c r="H58" s="75">
        <v>127.61</v>
      </c>
      <c r="I58" s="75">
        <f t="shared" si="1"/>
        <v>2764.39</v>
      </c>
      <c r="J58" s="75">
        <v>0</v>
      </c>
    </row>
    <row r="59" spans="1:10" ht="24.95" customHeight="1" x14ac:dyDescent="0.2">
      <c r="A59" s="88">
        <v>51</v>
      </c>
      <c r="B59" s="74" t="s">
        <v>155</v>
      </c>
      <c r="C59" s="74" t="s">
        <v>16</v>
      </c>
      <c r="D59" s="75">
        <v>2142</v>
      </c>
      <c r="E59" s="75">
        <v>250</v>
      </c>
      <c r="F59" s="119">
        <v>500</v>
      </c>
      <c r="G59" s="75">
        <f t="shared" si="0"/>
        <v>2892</v>
      </c>
      <c r="H59" s="75">
        <v>127.61</v>
      </c>
      <c r="I59" s="75">
        <f t="shared" si="1"/>
        <v>2764.39</v>
      </c>
      <c r="J59" s="75">
        <v>0</v>
      </c>
    </row>
    <row r="60" spans="1:10" ht="24.95" customHeight="1" x14ac:dyDescent="0.2">
      <c r="A60" s="88">
        <v>52</v>
      </c>
      <c r="B60" s="74" t="s">
        <v>551</v>
      </c>
      <c r="C60" s="74" t="s">
        <v>216</v>
      </c>
      <c r="D60" s="75">
        <v>2269.1999999999998</v>
      </c>
      <c r="E60" s="75">
        <v>250</v>
      </c>
      <c r="F60" s="119">
        <v>500</v>
      </c>
      <c r="G60" s="75">
        <f t="shared" si="0"/>
        <v>3019.2</v>
      </c>
      <c r="H60" s="75">
        <v>133.75</v>
      </c>
      <c r="I60" s="75">
        <f t="shared" si="1"/>
        <v>2885.45</v>
      </c>
      <c r="J60" s="75">
        <v>0</v>
      </c>
    </row>
    <row r="61" spans="1:10" ht="24.95" customHeight="1" x14ac:dyDescent="0.2">
      <c r="A61" s="88">
        <v>53</v>
      </c>
      <c r="B61" s="74" t="s">
        <v>552</v>
      </c>
      <c r="C61" s="74" t="s">
        <v>216</v>
      </c>
      <c r="D61" s="75">
        <v>2269.1999999999998</v>
      </c>
      <c r="E61" s="75">
        <v>250</v>
      </c>
      <c r="F61" s="119">
        <v>500</v>
      </c>
      <c r="G61" s="75">
        <f t="shared" si="0"/>
        <v>3019.2</v>
      </c>
      <c r="H61" s="75">
        <v>133.75</v>
      </c>
      <c r="I61" s="75">
        <f t="shared" si="1"/>
        <v>2885.45</v>
      </c>
      <c r="J61" s="75">
        <v>0</v>
      </c>
    </row>
    <row r="62" spans="1:10" ht="24.95" customHeight="1" x14ac:dyDescent="0.2">
      <c r="A62" s="88">
        <v>55</v>
      </c>
      <c r="B62" s="74" t="s">
        <v>545</v>
      </c>
      <c r="C62" s="74" t="s">
        <v>16</v>
      </c>
      <c r="D62" s="75">
        <v>2142</v>
      </c>
      <c r="E62" s="75">
        <v>250</v>
      </c>
      <c r="F62" s="119">
        <v>500</v>
      </c>
      <c r="G62" s="75">
        <f t="shared" si="0"/>
        <v>2892</v>
      </c>
      <c r="H62" s="75">
        <v>127.61</v>
      </c>
      <c r="I62" s="75">
        <f t="shared" si="1"/>
        <v>2764.39</v>
      </c>
      <c r="J62" s="75">
        <v>0</v>
      </c>
    </row>
    <row r="63" spans="1:10" ht="24.95" customHeight="1" x14ac:dyDescent="0.2">
      <c r="A63" s="88">
        <v>56</v>
      </c>
      <c r="B63" s="74" t="s">
        <v>553</v>
      </c>
      <c r="C63" s="74" t="s">
        <v>216</v>
      </c>
      <c r="D63" s="75">
        <v>2269.1999999999998</v>
      </c>
      <c r="E63" s="75">
        <v>250</v>
      </c>
      <c r="F63" s="119">
        <v>500</v>
      </c>
      <c r="G63" s="75">
        <f t="shared" si="0"/>
        <v>3019.2</v>
      </c>
      <c r="H63" s="75">
        <v>133.75</v>
      </c>
      <c r="I63" s="75">
        <f t="shared" si="1"/>
        <v>2885.45</v>
      </c>
      <c r="J63" s="75">
        <v>0</v>
      </c>
    </row>
    <row r="64" spans="1:10" ht="24.95" customHeight="1" x14ac:dyDescent="0.2">
      <c r="A64" s="88">
        <v>57</v>
      </c>
      <c r="B64" s="74" t="s">
        <v>548</v>
      </c>
      <c r="C64" s="74" t="s">
        <v>16</v>
      </c>
      <c r="D64" s="75">
        <v>2142</v>
      </c>
      <c r="E64" s="75">
        <v>250</v>
      </c>
      <c r="F64" s="119">
        <v>500</v>
      </c>
      <c r="G64" s="75">
        <f t="shared" si="0"/>
        <v>2892</v>
      </c>
      <c r="H64" s="75">
        <v>127.61</v>
      </c>
      <c r="I64" s="75">
        <f t="shared" si="1"/>
        <v>2764.39</v>
      </c>
      <c r="J64" s="75">
        <v>0</v>
      </c>
    </row>
    <row r="65" spans="1:10" ht="24.95" customHeight="1" x14ac:dyDescent="0.2">
      <c r="A65" s="88">
        <v>58</v>
      </c>
      <c r="B65" s="76" t="s">
        <v>557</v>
      </c>
      <c r="C65" s="77" t="s">
        <v>17</v>
      </c>
      <c r="D65" s="78">
        <v>2425.8000000000002</v>
      </c>
      <c r="E65" s="75">
        <v>250</v>
      </c>
      <c r="F65" s="119">
        <v>500</v>
      </c>
      <c r="G65" s="75">
        <f t="shared" si="0"/>
        <v>3175.8</v>
      </c>
      <c r="H65" s="75">
        <f>141.32+321.83</f>
        <v>463.15</v>
      </c>
      <c r="I65" s="75">
        <f t="shared" si="1"/>
        <v>2712.65</v>
      </c>
      <c r="J65" s="75">
        <v>0</v>
      </c>
    </row>
    <row r="66" spans="1:10" ht="24.95" customHeight="1" x14ac:dyDescent="0.2">
      <c r="A66" s="88">
        <v>59</v>
      </c>
      <c r="B66" s="74" t="s">
        <v>555</v>
      </c>
      <c r="C66" s="74" t="s">
        <v>104</v>
      </c>
      <c r="D66" s="75">
        <v>2207.7000000000003</v>
      </c>
      <c r="E66" s="75">
        <v>250</v>
      </c>
      <c r="F66" s="119">
        <v>500</v>
      </c>
      <c r="G66" s="75">
        <f t="shared" si="0"/>
        <v>2957.7000000000003</v>
      </c>
      <c r="H66" s="75">
        <v>130.78</v>
      </c>
      <c r="I66" s="75">
        <f t="shared" si="1"/>
        <v>2826.92</v>
      </c>
      <c r="J66" s="75">
        <v>0</v>
      </c>
    </row>
    <row r="67" spans="1:10" ht="24.95" customHeight="1" x14ac:dyDescent="0.2">
      <c r="A67" s="88">
        <v>60</v>
      </c>
      <c r="B67" s="74" t="s">
        <v>550</v>
      </c>
      <c r="C67" s="74" t="s">
        <v>16</v>
      </c>
      <c r="D67" s="75">
        <v>2142</v>
      </c>
      <c r="E67" s="75">
        <v>250</v>
      </c>
      <c r="F67" s="119">
        <v>500</v>
      </c>
      <c r="G67" s="75">
        <f t="shared" si="0"/>
        <v>2892</v>
      </c>
      <c r="H67" s="75">
        <v>127.61</v>
      </c>
      <c r="I67" s="75">
        <f t="shared" si="1"/>
        <v>2764.39</v>
      </c>
      <c r="J67" s="75">
        <v>0</v>
      </c>
    </row>
    <row r="68" spans="1:10" ht="24.95" customHeight="1" x14ac:dyDescent="0.2">
      <c r="A68" s="88">
        <v>61</v>
      </c>
      <c r="B68" s="74" t="s">
        <v>554</v>
      </c>
      <c r="C68" s="74" t="s">
        <v>216</v>
      </c>
      <c r="D68" s="75">
        <v>2269.1999999999998</v>
      </c>
      <c r="E68" s="75">
        <v>250</v>
      </c>
      <c r="F68" s="119">
        <v>500</v>
      </c>
      <c r="G68" s="75">
        <f t="shared" si="0"/>
        <v>3019.2</v>
      </c>
      <c r="H68" s="75">
        <v>438.36</v>
      </c>
      <c r="I68" s="75">
        <f t="shared" si="1"/>
        <v>2580.8399999999997</v>
      </c>
      <c r="J68" s="75">
        <v>0</v>
      </c>
    </row>
    <row r="69" spans="1:10" ht="24.95" customHeight="1" x14ac:dyDescent="0.2">
      <c r="A69" s="88">
        <v>62</v>
      </c>
      <c r="B69" s="74" t="s">
        <v>547</v>
      </c>
      <c r="C69" s="74" t="s">
        <v>14</v>
      </c>
      <c r="D69" s="75">
        <v>2176.2000000000003</v>
      </c>
      <c r="E69" s="75">
        <v>250</v>
      </c>
      <c r="F69" s="119">
        <v>500</v>
      </c>
      <c r="G69" s="75">
        <f t="shared" si="0"/>
        <v>2926.2000000000003</v>
      </c>
      <c r="H69" s="75">
        <v>129.26</v>
      </c>
      <c r="I69" s="75">
        <f t="shared" si="1"/>
        <v>2796.9400000000005</v>
      </c>
      <c r="J69" s="75">
        <v>0</v>
      </c>
    </row>
    <row r="70" spans="1:10" ht="24.95" customHeight="1" x14ac:dyDescent="0.2">
      <c r="A70" s="88">
        <v>63</v>
      </c>
      <c r="B70" s="76" t="s">
        <v>220</v>
      </c>
      <c r="C70" s="74" t="s">
        <v>216</v>
      </c>
      <c r="D70" s="78">
        <v>2425.8000000000002</v>
      </c>
      <c r="E70" s="75">
        <v>250</v>
      </c>
      <c r="F70" s="119">
        <v>500</v>
      </c>
      <c r="G70" s="75">
        <f t="shared" si="0"/>
        <v>3175.8</v>
      </c>
      <c r="H70" s="75">
        <v>133.75</v>
      </c>
      <c r="I70" s="75">
        <f t="shared" si="1"/>
        <v>3042.05</v>
      </c>
      <c r="J70" s="75">
        <v>0</v>
      </c>
    </row>
    <row r="71" spans="1:10" ht="24.95" customHeight="1" x14ac:dyDescent="0.2">
      <c r="A71" s="88">
        <v>64</v>
      </c>
      <c r="B71" s="76" t="s">
        <v>558</v>
      </c>
      <c r="C71" s="77" t="s">
        <v>216</v>
      </c>
      <c r="D71" s="78">
        <v>2269.1999999999998</v>
      </c>
      <c r="E71" s="75">
        <v>250</v>
      </c>
      <c r="F71" s="119">
        <v>500</v>
      </c>
      <c r="G71" s="75">
        <f t="shared" si="0"/>
        <v>3019.2</v>
      </c>
      <c r="H71" s="75">
        <v>133.75</v>
      </c>
      <c r="I71" s="75">
        <f t="shared" si="1"/>
        <v>2885.45</v>
      </c>
      <c r="J71" s="75">
        <v>0</v>
      </c>
    </row>
    <row r="72" spans="1:10" ht="24.95" customHeight="1" x14ac:dyDescent="0.2">
      <c r="A72" s="88">
        <v>65</v>
      </c>
      <c r="B72" s="74" t="s">
        <v>150</v>
      </c>
      <c r="C72" s="74" t="s">
        <v>662</v>
      </c>
      <c r="D72" s="75">
        <v>2142</v>
      </c>
      <c r="E72" s="75">
        <v>250</v>
      </c>
      <c r="F72" s="119">
        <v>500</v>
      </c>
      <c r="G72" s="75">
        <f t="shared" si="0"/>
        <v>2892</v>
      </c>
      <c r="H72" s="75">
        <v>127.61</v>
      </c>
      <c r="I72" s="75">
        <f t="shared" si="1"/>
        <v>2764.39</v>
      </c>
      <c r="J72" s="75">
        <v>0</v>
      </c>
    </row>
    <row r="73" spans="1:10" ht="24.95" customHeight="1" x14ac:dyDescent="0.2">
      <c r="A73" s="88">
        <v>66</v>
      </c>
      <c r="B73" s="74" t="s">
        <v>559</v>
      </c>
      <c r="C73" s="74" t="s">
        <v>16</v>
      </c>
      <c r="D73" s="75">
        <v>2142</v>
      </c>
      <c r="E73" s="75">
        <v>250</v>
      </c>
      <c r="F73" s="119">
        <v>500</v>
      </c>
      <c r="G73" s="75">
        <f t="shared" si="0"/>
        <v>2892</v>
      </c>
      <c r="H73" s="75">
        <v>127.61</v>
      </c>
      <c r="I73" s="75">
        <f t="shared" si="1"/>
        <v>2764.39</v>
      </c>
      <c r="J73" s="75">
        <v>0</v>
      </c>
    </row>
    <row r="74" spans="1:10" ht="24.95" customHeight="1" x14ac:dyDescent="0.2">
      <c r="A74" s="88">
        <v>67</v>
      </c>
      <c r="B74" s="74" t="s">
        <v>153</v>
      </c>
      <c r="C74" s="74" t="s">
        <v>16</v>
      </c>
      <c r="D74" s="75">
        <v>2142</v>
      </c>
      <c r="E74" s="75">
        <v>250</v>
      </c>
      <c r="F74" s="119">
        <v>500</v>
      </c>
      <c r="G74" s="75">
        <f t="shared" ref="G74:G137" si="2">+D74+E74+F74</f>
        <v>2892</v>
      </c>
      <c r="H74" s="75">
        <v>127.61</v>
      </c>
      <c r="I74" s="75">
        <f t="shared" si="1"/>
        <v>2764.39</v>
      </c>
      <c r="J74" s="75">
        <v>0</v>
      </c>
    </row>
    <row r="75" spans="1:10" ht="24.95" customHeight="1" x14ac:dyDescent="0.2">
      <c r="A75" s="88">
        <v>68</v>
      </c>
      <c r="B75" s="74" t="s">
        <v>561</v>
      </c>
      <c r="C75" s="74" t="s">
        <v>16</v>
      </c>
      <c r="D75" s="75">
        <v>2142</v>
      </c>
      <c r="E75" s="75">
        <v>250</v>
      </c>
      <c r="F75" s="119">
        <v>500</v>
      </c>
      <c r="G75" s="75">
        <f t="shared" si="2"/>
        <v>2892</v>
      </c>
      <c r="H75" s="75">
        <v>127.61</v>
      </c>
      <c r="I75" s="75">
        <f t="shared" si="1"/>
        <v>2764.39</v>
      </c>
      <c r="J75" s="75">
        <v>0</v>
      </c>
    </row>
    <row r="76" spans="1:10" ht="24.95" customHeight="1" x14ac:dyDescent="0.2">
      <c r="A76" s="88">
        <v>69</v>
      </c>
      <c r="B76" s="76" t="s">
        <v>562</v>
      </c>
      <c r="C76" s="77" t="s">
        <v>216</v>
      </c>
      <c r="D76" s="78">
        <v>2269.1999999999998</v>
      </c>
      <c r="E76" s="75">
        <v>250</v>
      </c>
      <c r="F76" s="119">
        <v>500</v>
      </c>
      <c r="G76" s="75">
        <f t="shared" si="2"/>
        <v>3019.2</v>
      </c>
      <c r="H76" s="75">
        <v>133.75</v>
      </c>
      <c r="I76" s="75">
        <f t="shared" ref="I76:I139" si="3">+G76-H76</f>
        <v>2885.45</v>
      </c>
      <c r="J76" s="75">
        <v>0</v>
      </c>
    </row>
    <row r="77" spans="1:10" ht="24.95" customHeight="1" x14ac:dyDescent="0.2">
      <c r="A77" s="88">
        <v>70</v>
      </c>
      <c r="B77" s="74" t="s">
        <v>60</v>
      </c>
      <c r="C77" s="74" t="s">
        <v>14</v>
      </c>
      <c r="D77" s="75">
        <v>2176.2000000000003</v>
      </c>
      <c r="E77" s="75">
        <v>250</v>
      </c>
      <c r="F77" s="119">
        <v>500</v>
      </c>
      <c r="G77" s="75">
        <f t="shared" si="2"/>
        <v>2926.2000000000003</v>
      </c>
      <c r="H77" s="75">
        <v>129.26</v>
      </c>
      <c r="I77" s="75">
        <f t="shared" si="3"/>
        <v>2796.9400000000005</v>
      </c>
      <c r="J77" s="75">
        <v>0</v>
      </c>
    </row>
    <row r="78" spans="1:10" ht="24.95" customHeight="1" x14ac:dyDescent="0.2">
      <c r="A78" s="88">
        <v>71</v>
      </c>
      <c r="B78" s="74" t="s">
        <v>579</v>
      </c>
      <c r="C78" s="74" t="s">
        <v>662</v>
      </c>
      <c r="D78" s="75">
        <v>2142</v>
      </c>
      <c r="E78" s="75">
        <v>250</v>
      </c>
      <c r="F78" s="119">
        <v>500</v>
      </c>
      <c r="G78" s="75">
        <f t="shared" si="2"/>
        <v>2892</v>
      </c>
      <c r="H78" s="75">
        <v>127.61</v>
      </c>
      <c r="I78" s="75">
        <f t="shared" si="3"/>
        <v>2764.39</v>
      </c>
      <c r="J78" s="75">
        <v>0</v>
      </c>
    </row>
    <row r="79" spans="1:10" ht="24.95" customHeight="1" x14ac:dyDescent="0.2">
      <c r="A79" s="88">
        <v>72</v>
      </c>
      <c r="B79" s="74" t="s">
        <v>563</v>
      </c>
      <c r="C79" s="74" t="s">
        <v>102</v>
      </c>
      <c r="D79" s="75">
        <v>2142</v>
      </c>
      <c r="E79" s="75">
        <v>250</v>
      </c>
      <c r="F79" s="119">
        <v>500</v>
      </c>
      <c r="G79" s="75">
        <f t="shared" si="2"/>
        <v>2892</v>
      </c>
      <c r="H79" s="75">
        <v>127.61</v>
      </c>
      <c r="I79" s="75">
        <f t="shared" si="3"/>
        <v>2764.39</v>
      </c>
      <c r="J79" s="75">
        <v>0</v>
      </c>
    </row>
    <row r="80" spans="1:10" ht="24.95" customHeight="1" x14ac:dyDescent="0.2">
      <c r="A80" s="88">
        <v>73</v>
      </c>
      <c r="B80" s="74" t="s">
        <v>560</v>
      </c>
      <c r="C80" s="77" t="s">
        <v>17</v>
      </c>
      <c r="D80" s="78">
        <v>2425.8000000000002</v>
      </c>
      <c r="E80" s="75">
        <v>250</v>
      </c>
      <c r="F80" s="119">
        <v>500</v>
      </c>
      <c r="G80" s="75">
        <f t="shared" si="2"/>
        <v>3175.8</v>
      </c>
      <c r="H80" s="75">
        <v>141.32</v>
      </c>
      <c r="I80" s="75">
        <f t="shared" si="3"/>
        <v>3034.48</v>
      </c>
      <c r="J80" s="75">
        <v>0</v>
      </c>
    </row>
    <row r="81" spans="1:10" ht="24.95" customHeight="1" x14ac:dyDescent="0.2">
      <c r="A81" s="88">
        <v>74</v>
      </c>
      <c r="B81" s="74" t="s">
        <v>564</v>
      </c>
      <c r="C81" s="74" t="s">
        <v>16</v>
      </c>
      <c r="D81" s="75">
        <v>2142</v>
      </c>
      <c r="E81" s="75">
        <v>250</v>
      </c>
      <c r="F81" s="119">
        <v>500</v>
      </c>
      <c r="G81" s="75">
        <f t="shared" si="2"/>
        <v>2892</v>
      </c>
      <c r="H81" s="75">
        <v>127.61</v>
      </c>
      <c r="I81" s="75">
        <f t="shared" si="3"/>
        <v>2764.39</v>
      </c>
      <c r="J81" s="75">
        <v>0</v>
      </c>
    </row>
    <row r="82" spans="1:10" ht="24.95" customHeight="1" x14ac:dyDescent="0.2">
      <c r="A82" s="88">
        <v>75</v>
      </c>
      <c r="B82" s="74" t="s">
        <v>565</v>
      </c>
      <c r="C82" s="74" t="s">
        <v>14</v>
      </c>
      <c r="D82" s="75">
        <v>2176.2000000000003</v>
      </c>
      <c r="E82" s="75">
        <v>250</v>
      </c>
      <c r="F82" s="119">
        <v>500</v>
      </c>
      <c r="G82" s="75">
        <f t="shared" si="2"/>
        <v>2926.2000000000003</v>
      </c>
      <c r="H82" s="75">
        <v>129.26</v>
      </c>
      <c r="I82" s="75">
        <f t="shared" si="3"/>
        <v>2796.9400000000005</v>
      </c>
      <c r="J82" s="75">
        <v>0</v>
      </c>
    </row>
    <row r="83" spans="1:10" ht="24.95" customHeight="1" x14ac:dyDescent="0.2">
      <c r="A83" s="88">
        <v>76</v>
      </c>
      <c r="B83" s="74" t="s">
        <v>566</v>
      </c>
      <c r="C83" s="74" t="s">
        <v>662</v>
      </c>
      <c r="D83" s="75">
        <v>2142</v>
      </c>
      <c r="E83" s="75">
        <v>250</v>
      </c>
      <c r="F83" s="119">
        <v>500</v>
      </c>
      <c r="G83" s="75">
        <f t="shared" si="2"/>
        <v>2892</v>
      </c>
      <c r="H83" s="75">
        <v>127.61</v>
      </c>
      <c r="I83" s="75">
        <f t="shared" si="3"/>
        <v>2764.39</v>
      </c>
      <c r="J83" s="75">
        <v>0</v>
      </c>
    </row>
    <row r="84" spans="1:10" ht="24.95" customHeight="1" x14ac:dyDescent="0.2">
      <c r="A84" s="88">
        <v>77</v>
      </c>
      <c r="B84" s="76" t="s">
        <v>568</v>
      </c>
      <c r="C84" s="77" t="s">
        <v>216</v>
      </c>
      <c r="D84" s="78">
        <v>2269.1999999999998</v>
      </c>
      <c r="E84" s="75">
        <v>250</v>
      </c>
      <c r="F84" s="119">
        <v>500</v>
      </c>
      <c r="G84" s="75">
        <f t="shared" si="2"/>
        <v>3019.2</v>
      </c>
      <c r="H84" s="75">
        <v>133.75</v>
      </c>
      <c r="I84" s="75">
        <f t="shared" si="3"/>
        <v>2885.45</v>
      </c>
      <c r="J84" s="75">
        <v>0</v>
      </c>
    </row>
    <row r="85" spans="1:10" ht="24.95" customHeight="1" x14ac:dyDescent="0.2">
      <c r="A85" s="88">
        <v>78</v>
      </c>
      <c r="B85" s="74" t="s">
        <v>567</v>
      </c>
      <c r="C85" s="74" t="s">
        <v>14</v>
      </c>
      <c r="D85" s="75">
        <v>2176.2000000000003</v>
      </c>
      <c r="E85" s="75">
        <v>250</v>
      </c>
      <c r="F85" s="119">
        <v>500</v>
      </c>
      <c r="G85" s="75">
        <f t="shared" si="2"/>
        <v>2926.2000000000003</v>
      </c>
      <c r="H85" s="75">
        <v>129.26</v>
      </c>
      <c r="I85" s="75">
        <f t="shared" si="3"/>
        <v>2796.9400000000005</v>
      </c>
      <c r="J85" s="75">
        <v>0</v>
      </c>
    </row>
    <row r="86" spans="1:10" ht="24.95" customHeight="1" x14ac:dyDescent="0.2">
      <c r="A86" s="88">
        <v>79</v>
      </c>
      <c r="B86" s="74" t="s">
        <v>165</v>
      </c>
      <c r="C86" s="77" t="s">
        <v>17</v>
      </c>
      <c r="D86" s="78">
        <v>2425.8000000000002</v>
      </c>
      <c r="E86" s="75">
        <v>250</v>
      </c>
      <c r="F86" s="119">
        <v>500</v>
      </c>
      <c r="G86" s="75">
        <f t="shared" si="2"/>
        <v>3175.8</v>
      </c>
      <c r="H86" s="75">
        <v>141.32</v>
      </c>
      <c r="I86" s="75">
        <f t="shared" si="3"/>
        <v>3034.48</v>
      </c>
      <c r="J86" s="75">
        <v>0</v>
      </c>
    </row>
    <row r="87" spans="1:10" ht="24.95" customHeight="1" x14ac:dyDescent="0.2">
      <c r="A87" s="88">
        <v>80</v>
      </c>
      <c r="B87" s="74" t="s">
        <v>569</v>
      </c>
      <c r="C87" s="74" t="s">
        <v>16</v>
      </c>
      <c r="D87" s="75">
        <v>2142</v>
      </c>
      <c r="E87" s="75">
        <v>250</v>
      </c>
      <c r="F87" s="119">
        <v>500</v>
      </c>
      <c r="G87" s="75">
        <f t="shared" si="2"/>
        <v>2892</v>
      </c>
      <c r="H87" s="75">
        <v>127.61</v>
      </c>
      <c r="I87" s="75">
        <f t="shared" si="3"/>
        <v>2764.39</v>
      </c>
      <c r="J87" s="75">
        <v>0</v>
      </c>
    </row>
    <row r="88" spans="1:10" ht="24.95" customHeight="1" x14ac:dyDescent="0.2">
      <c r="A88" s="88">
        <v>81</v>
      </c>
      <c r="B88" s="74" t="s">
        <v>570</v>
      </c>
      <c r="C88" s="74" t="s">
        <v>14</v>
      </c>
      <c r="D88" s="75">
        <v>2176.2000000000003</v>
      </c>
      <c r="E88" s="75">
        <v>250</v>
      </c>
      <c r="F88" s="119">
        <v>500</v>
      </c>
      <c r="G88" s="75">
        <f t="shared" si="2"/>
        <v>2926.2000000000003</v>
      </c>
      <c r="H88" s="75">
        <v>129.26</v>
      </c>
      <c r="I88" s="75">
        <f t="shared" si="3"/>
        <v>2796.9400000000005</v>
      </c>
      <c r="J88" s="75">
        <v>0</v>
      </c>
    </row>
    <row r="89" spans="1:10" ht="24.95" customHeight="1" x14ac:dyDescent="0.2">
      <c r="A89" s="88">
        <v>82</v>
      </c>
      <c r="B89" s="76" t="s">
        <v>222</v>
      </c>
      <c r="C89" s="77" t="s">
        <v>16</v>
      </c>
      <c r="D89" s="79">
        <v>2142</v>
      </c>
      <c r="E89" s="75">
        <v>250</v>
      </c>
      <c r="F89" s="119">
        <v>500</v>
      </c>
      <c r="G89" s="75">
        <f t="shared" si="2"/>
        <v>2892</v>
      </c>
      <c r="H89" s="75">
        <v>127.61</v>
      </c>
      <c r="I89" s="75">
        <f t="shared" si="3"/>
        <v>2764.39</v>
      </c>
      <c r="J89" s="75">
        <v>0</v>
      </c>
    </row>
    <row r="90" spans="1:10" ht="24.95" customHeight="1" x14ac:dyDescent="0.2">
      <c r="A90" s="88">
        <v>83</v>
      </c>
      <c r="B90" s="74" t="s">
        <v>571</v>
      </c>
      <c r="C90" s="74" t="s">
        <v>16</v>
      </c>
      <c r="D90" s="75">
        <v>2142</v>
      </c>
      <c r="E90" s="75">
        <v>250</v>
      </c>
      <c r="F90" s="119">
        <v>500</v>
      </c>
      <c r="G90" s="75">
        <f t="shared" si="2"/>
        <v>2892</v>
      </c>
      <c r="H90" s="75">
        <v>127.61</v>
      </c>
      <c r="I90" s="75">
        <f t="shared" si="3"/>
        <v>2764.39</v>
      </c>
      <c r="J90" s="75">
        <v>0</v>
      </c>
    </row>
    <row r="91" spans="1:10" ht="24.95" customHeight="1" x14ac:dyDescent="0.2">
      <c r="A91" s="88">
        <v>84</v>
      </c>
      <c r="B91" s="76" t="s">
        <v>572</v>
      </c>
      <c r="C91" s="77" t="s">
        <v>14</v>
      </c>
      <c r="D91" s="78">
        <v>2176.2000000000003</v>
      </c>
      <c r="E91" s="75">
        <v>250</v>
      </c>
      <c r="F91" s="119">
        <v>500</v>
      </c>
      <c r="G91" s="75">
        <f t="shared" si="2"/>
        <v>2926.2000000000003</v>
      </c>
      <c r="H91" s="75">
        <v>129.26</v>
      </c>
      <c r="I91" s="75">
        <f t="shared" si="3"/>
        <v>2796.9400000000005</v>
      </c>
      <c r="J91" s="75">
        <v>0</v>
      </c>
    </row>
    <row r="92" spans="1:10" ht="24.95" customHeight="1" x14ac:dyDescent="0.2">
      <c r="A92" s="88">
        <v>85</v>
      </c>
      <c r="B92" s="74" t="s">
        <v>573</v>
      </c>
      <c r="C92" s="74" t="s">
        <v>662</v>
      </c>
      <c r="D92" s="75">
        <v>2142</v>
      </c>
      <c r="E92" s="75">
        <v>250</v>
      </c>
      <c r="F92" s="119">
        <v>500</v>
      </c>
      <c r="G92" s="75">
        <f t="shared" si="2"/>
        <v>2892</v>
      </c>
      <c r="H92" s="75">
        <v>127.61</v>
      </c>
      <c r="I92" s="75">
        <f t="shared" si="3"/>
        <v>2764.39</v>
      </c>
      <c r="J92" s="75">
        <v>0</v>
      </c>
    </row>
    <row r="93" spans="1:10" ht="24.95" customHeight="1" x14ac:dyDescent="0.2">
      <c r="A93" s="88">
        <v>86</v>
      </c>
      <c r="B93" s="74" t="s">
        <v>574</v>
      </c>
      <c r="C93" s="74" t="s">
        <v>14</v>
      </c>
      <c r="D93" s="75">
        <v>2176.2000000000003</v>
      </c>
      <c r="E93" s="75">
        <v>250</v>
      </c>
      <c r="F93" s="119">
        <v>500</v>
      </c>
      <c r="G93" s="75">
        <f t="shared" si="2"/>
        <v>2926.2000000000003</v>
      </c>
      <c r="H93" s="75">
        <v>129.26</v>
      </c>
      <c r="I93" s="75">
        <f t="shared" si="3"/>
        <v>2796.9400000000005</v>
      </c>
      <c r="J93" s="75">
        <v>0</v>
      </c>
    </row>
    <row r="94" spans="1:10" ht="24.95" customHeight="1" x14ac:dyDescent="0.2">
      <c r="A94" s="88">
        <v>87</v>
      </c>
      <c r="B94" s="74" t="s">
        <v>575</v>
      </c>
      <c r="C94" s="74" t="s">
        <v>14</v>
      </c>
      <c r="D94" s="75">
        <v>2176.2000000000003</v>
      </c>
      <c r="E94" s="75">
        <v>250</v>
      </c>
      <c r="F94" s="119">
        <v>500</v>
      </c>
      <c r="G94" s="75">
        <f t="shared" si="2"/>
        <v>2926.2000000000003</v>
      </c>
      <c r="H94" s="75">
        <v>129.26</v>
      </c>
      <c r="I94" s="75">
        <f t="shared" si="3"/>
        <v>2796.9400000000005</v>
      </c>
      <c r="J94" s="75">
        <v>0</v>
      </c>
    </row>
    <row r="95" spans="1:10" ht="24.95" customHeight="1" x14ac:dyDescent="0.2">
      <c r="A95" s="88">
        <v>88</v>
      </c>
      <c r="B95" s="76" t="s">
        <v>576</v>
      </c>
      <c r="C95" s="77" t="s">
        <v>216</v>
      </c>
      <c r="D95" s="78">
        <v>2269.1999999999998</v>
      </c>
      <c r="E95" s="75">
        <v>250</v>
      </c>
      <c r="F95" s="119">
        <v>500</v>
      </c>
      <c r="G95" s="75">
        <f t="shared" si="2"/>
        <v>3019.2</v>
      </c>
      <c r="H95" s="75">
        <v>133.75</v>
      </c>
      <c r="I95" s="75">
        <f t="shared" si="3"/>
        <v>2885.45</v>
      </c>
      <c r="J95" s="75">
        <v>0</v>
      </c>
    </row>
    <row r="96" spans="1:10" ht="24.95" customHeight="1" x14ac:dyDescent="0.2">
      <c r="A96" s="88">
        <v>89</v>
      </c>
      <c r="B96" s="76" t="s">
        <v>577</v>
      </c>
      <c r="C96" s="77" t="s">
        <v>216</v>
      </c>
      <c r="D96" s="78">
        <v>2269.1999999999998</v>
      </c>
      <c r="E96" s="75">
        <v>250</v>
      </c>
      <c r="F96" s="119">
        <v>500</v>
      </c>
      <c r="G96" s="75">
        <f t="shared" si="2"/>
        <v>3019.2</v>
      </c>
      <c r="H96" s="75">
        <v>133.75</v>
      </c>
      <c r="I96" s="75">
        <f t="shared" si="3"/>
        <v>2885.45</v>
      </c>
      <c r="J96" s="75">
        <v>0</v>
      </c>
    </row>
    <row r="97" spans="1:10" ht="24.95" customHeight="1" x14ac:dyDescent="0.2">
      <c r="A97" s="88">
        <v>90</v>
      </c>
      <c r="B97" s="74" t="s">
        <v>101</v>
      </c>
      <c r="C97" s="74" t="s">
        <v>664</v>
      </c>
      <c r="D97" s="75">
        <v>2207.7000000000003</v>
      </c>
      <c r="E97" s="75">
        <v>250</v>
      </c>
      <c r="F97" s="119">
        <v>500</v>
      </c>
      <c r="G97" s="75">
        <f t="shared" si="2"/>
        <v>2957.7000000000003</v>
      </c>
      <c r="H97" s="75">
        <v>130.78</v>
      </c>
      <c r="I97" s="75">
        <f t="shared" si="3"/>
        <v>2826.92</v>
      </c>
      <c r="J97" s="75">
        <v>0</v>
      </c>
    </row>
    <row r="98" spans="1:10" ht="24.95" customHeight="1" x14ac:dyDescent="0.2">
      <c r="A98" s="88">
        <v>91</v>
      </c>
      <c r="B98" s="74" t="s">
        <v>578</v>
      </c>
      <c r="C98" s="74" t="s">
        <v>14</v>
      </c>
      <c r="D98" s="75">
        <v>2176.2000000000003</v>
      </c>
      <c r="E98" s="75">
        <v>250</v>
      </c>
      <c r="F98" s="119">
        <v>500</v>
      </c>
      <c r="G98" s="75">
        <f t="shared" si="2"/>
        <v>2926.2000000000003</v>
      </c>
      <c r="H98" s="75">
        <v>129.26</v>
      </c>
      <c r="I98" s="75">
        <f t="shared" si="3"/>
        <v>2796.9400000000005</v>
      </c>
      <c r="J98" s="75">
        <v>0</v>
      </c>
    </row>
    <row r="99" spans="1:10" ht="24.95" customHeight="1" x14ac:dyDescent="0.2">
      <c r="A99" s="88">
        <v>92</v>
      </c>
      <c r="B99" s="74" t="s">
        <v>82</v>
      </c>
      <c r="C99" s="74" t="s">
        <v>14</v>
      </c>
      <c r="D99" s="75">
        <v>2176.2000000000003</v>
      </c>
      <c r="E99" s="75">
        <v>250</v>
      </c>
      <c r="F99" s="119">
        <v>500</v>
      </c>
      <c r="G99" s="75">
        <f t="shared" si="2"/>
        <v>2926.2000000000003</v>
      </c>
      <c r="H99" s="75">
        <v>129.26</v>
      </c>
      <c r="I99" s="75">
        <f t="shared" si="3"/>
        <v>2796.9400000000005</v>
      </c>
      <c r="J99" s="75">
        <v>0</v>
      </c>
    </row>
    <row r="100" spans="1:10" ht="24.95" customHeight="1" x14ac:dyDescent="0.2">
      <c r="A100" s="88">
        <v>93</v>
      </c>
      <c r="B100" s="74" t="s">
        <v>614</v>
      </c>
      <c r="C100" s="74" t="s">
        <v>16</v>
      </c>
      <c r="D100" s="75">
        <v>2142</v>
      </c>
      <c r="E100" s="75">
        <v>250</v>
      </c>
      <c r="F100" s="119">
        <v>500</v>
      </c>
      <c r="G100" s="75">
        <f t="shared" si="2"/>
        <v>2892</v>
      </c>
      <c r="H100" s="75">
        <v>127.61</v>
      </c>
      <c r="I100" s="75">
        <f t="shared" si="3"/>
        <v>2764.39</v>
      </c>
      <c r="J100" s="75">
        <v>0</v>
      </c>
    </row>
    <row r="101" spans="1:10" ht="24.95" customHeight="1" x14ac:dyDescent="0.2">
      <c r="A101" s="88">
        <v>94</v>
      </c>
      <c r="B101" s="74" t="s">
        <v>61</v>
      </c>
      <c r="C101" s="74" t="s">
        <v>16</v>
      </c>
      <c r="D101" s="75">
        <v>2142</v>
      </c>
      <c r="E101" s="75">
        <v>250</v>
      </c>
      <c r="F101" s="119">
        <v>500</v>
      </c>
      <c r="G101" s="75">
        <f t="shared" si="2"/>
        <v>2892</v>
      </c>
      <c r="H101" s="75">
        <v>127.61</v>
      </c>
      <c r="I101" s="75">
        <f t="shared" si="3"/>
        <v>2764.39</v>
      </c>
      <c r="J101" s="75">
        <v>0</v>
      </c>
    </row>
    <row r="102" spans="1:10" ht="24.95" customHeight="1" x14ac:dyDescent="0.2">
      <c r="A102" s="88">
        <v>95</v>
      </c>
      <c r="B102" s="76" t="s">
        <v>611</v>
      </c>
      <c r="C102" s="77" t="s">
        <v>216</v>
      </c>
      <c r="D102" s="78">
        <v>2269.1999999999998</v>
      </c>
      <c r="E102" s="75">
        <v>250</v>
      </c>
      <c r="F102" s="119">
        <v>500</v>
      </c>
      <c r="G102" s="75">
        <f t="shared" si="2"/>
        <v>3019.2</v>
      </c>
      <c r="H102" s="75">
        <v>133.75</v>
      </c>
      <c r="I102" s="75">
        <f t="shared" si="3"/>
        <v>2885.45</v>
      </c>
      <c r="J102" s="75">
        <v>0</v>
      </c>
    </row>
    <row r="103" spans="1:10" ht="24.95" customHeight="1" x14ac:dyDescent="0.2">
      <c r="A103" s="88">
        <v>96</v>
      </c>
      <c r="B103" s="74" t="s">
        <v>588</v>
      </c>
      <c r="C103" s="74" t="s">
        <v>16</v>
      </c>
      <c r="D103" s="75">
        <v>2142</v>
      </c>
      <c r="E103" s="75">
        <v>250</v>
      </c>
      <c r="F103" s="119">
        <v>500</v>
      </c>
      <c r="G103" s="75">
        <f t="shared" si="2"/>
        <v>2892</v>
      </c>
      <c r="H103" s="75">
        <v>127.61</v>
      </c>
      <c r="I103" s="75">
        <f t="shared" si="3"/>
        <v>2764.39</v>
      </c>
      <c r="J103" s="75">
        <v>0</v>
      </c>
    </row>
    <row r="104" spans="1:10" ht="24.95" customHeight="1" x14ac:dyDescent="0.2">
      <c r="A104" s="88">
        <v>97</v>
      </c>
      <c r="B104" s="76" t="s">
        <v>505</v>
      </c>
      <c r="C104" s="74" t="s">
        <v>216</v>
      </c>
      <c r="D104" s="78">
        <v>2269.1999999999998</v>
      </c>
      <c r="E104" s="75">
        <v>250</v>
      </c>
      <c r="F104" s="119">
        <v>500</v>
      </c>
      <c r="G104" s="75">
        <f t="shared" si="2"/>
        <v>3019.2</v>
      </c>
      <c r="H104" s="75">
        <v>133.75</v>
      </c>
      <c r="I104" s="75">
        <f t="shared" si="3"/>
        <v>2885.45</v>
      </c>
      <c r="J104" s="75">
        <v>0</v>
      </c>
    </row>
    <row r="105" spans="1:10" ht="24.95" customHeight="1" x14ac:dyDescent="0.2">
      <c r="A105" s="88">
        <v>98</v>
      </c>
      <c r="B105" s="76" t="s">
        <v>608</v>
      </c>
      <c r="C105" s="77" t="s">
        <v>216</v>
      </c>
      <c r="D105" s="78">
        <v>2269.1999999999998</v>
      </c>
      <c r="E105" s="75">
        <v>250</v>
      </c>
      <c r="F105" s="119">
        <v>500</v>
      </c>
      <c r="G105" s="75">
        <f t="shared" si="2"/>
        <v>3019.2</v>
      </c>
      <c r="H105" s="75">
        <v>133.75</v>
      </c>
      <c r="I105" s="75">
        <f t="shared" si="3"/>
        <v>2885.45</v>
      </c>
      <c r="J105" s="75">
        <v>0</v>
      </c>
    </row>
    <row r="106" spans="1:10" ht="24.95" customHeight="1" x14ac:dyDescent="0.2">
      <c r="A106" s="88">
        <v>99</v>
      </c>
      <c r="B106" s="74" t="s">
        <v>599</v>
      </c>
      <c r="C106" s="74" t="s">
        <v>16</v>
      </c>
      <c r="D106" s="75">
        <v>2142</v>
      </c>
      <c r="E106" s="75">
        <v>250</v>
      </c>
      <c r="F106" s="119">
        <v>500</v>
      </c>
      <c r="G106" s="75">
        <f t="shared" si="2"/>
        <v>2892</v>
      </c>
      <c r="H106" s="75">
        <v>127.61</v>
      </c>
      <c r="I106" s="75">
        <f t="shared" si="3"/>
        <v>2764.39</v>
      </c>
      <c r="J106" s="75">
        <v>0</v>
      </c>
    </row>
    <row r="107" spans="1:10" ht="24.95" customHeight="1" x14ac:dyDescent="0.2">
      <c r="A107" s="88">
        <v>100</v>
      </c>
      <c r="B107" s="74" t="s">
        <v>149</v>
      </c>
      <c r="C107" s="74" t="s">
        <v>102</v>
      </c>
      <c r="D107" s="75">
        <v>2142</v>
      </c>
      <c r="E107" s="75">
        <v>250</v>
      </c>
      <c r="F107" s="119">
        <v>500</v>
      </c>
      <c r="G107" s="75">
        <f t="shared" si="2"/>
        <v>2892</v>
      </c>
      <c r="H107" s="75">
        <v>127.61</v>
      </c>
      <c r="I107" s="75">
        <f t="shared" si="3"/>
        <v>2764.39</v>
      </c>
      <c r="J107" s="75">
        <v>0</v>
      </c>
    </row>
    <row r="108" spans="1:10" ht="24.95" customHeight="1" x14ac:dyDescent="0.2">
      <c r="A108" s="88">
        <v>101</v>
      </c>
      <c r="B108" s="74" t="s">
        <v>615</v>
      </c>
      <c r="C108" s="74" t="s">
        <v>16</v>
      </c>
      <c r="D108" s="75">
        <v>2142</v>
      </c>
      <c r="E108" s="75">
        <v>250</v>
      </c>
      <c r="F108" s="119">
        <v>500</v>
      </c>
      <c r="G108" s="75">
        <f t="shared" si="2"/>
        <v>2892</v>
      </c>
      <c r="H108" s="75">
        <v>127.61</v>
      </c>
      <c r="I108" s="75">
        <f t="shared" si="3"/>
        <v>2764.39</v>
      </c>
      <c r="J108" s="75">
        <v>0</v>
      </c>
    </row>
    <row r="109" spans="1:10" ht="24.95" customHeight="1" x14ac:dyDescent="0.2">
      <c r="A109" s="88">
        <v>102</v>
      </c>
      <c r="B109" s="74" t="s">
        <v>90</v>
      </c>
      <c r="C109" s="74" t="s">
        <v>14</v>
      </c>
      <c r="D109" s="75">
        <v>2176.2000000000003</v>
      </c>
      <c r="E109" s="75">
        <v>250</v>
      </c>
      <c r="F109" s="119">
        <v>500</v>
      </c>
      <c r="G109" s="75">
        <f t="shared" si="2"/>
        <v>2926.2000000000003</v>
      </c>
      <c r="H109" s="75">
        <v>129.26</v>
      </c>
      <c r="I109" s="75">
        <f t="shared" si="3"/>
        <v>2796.9400000000005</v>
      </c>
      <c r="J109" s="75">
        <v>0</v>
      </c>
    </row>
    <row r="110" spans="1:10" ht="24.95" customHeight="1" x14ac:dyDescent="0.2">
      <c r="A110" s="88">
        <v>103</v>
      </c>
      <c r="B110" s="74" t="s">
        <v>603</v>
      </c>
      <c r="C110" s="74" t="s">
        <v>102</v>
      </c>
      <c r="D110" s="75">
        <v>2142</v>
      </c>
      <c r="E110" s="75">
        <v>250</v>
      </c>
      <c r="F110" s="119">
        <v>500</v>
      </c>
      <c r="G110" s="75">
        <f t="shared" si="2"/>
        <v>2892</v>
      </c>
      <c r="H110" s="75">
        <v>127.61</v>
      </c>
      <c r="I110" s="75">
        <f t="shared" si="3"/>
        <v>2764.39</v>
      </c>
      <c r="J110" s="75">
        <v>0</v>
      </c>
    </row>
    <row r="111" spans="1:10" ht="24.95" customHeight="1" x14ac:dyDescent="0.2">
      <c r="A111" s="88">
        <v>104</v>
      </c>
      <c r="B111" s="74" t="s">
        <v>616</v>
      </c>
      <c r="C111" s="74" t="s">
        <v>14</v>
      </c>
      <c r="D111" s="75">
        <v>2176.2000000000003</v>
      </c>
      <c r="E111" s="75">
        <v>250</v>
      </c>
      <c r="F111" s="119">
        <v>500</v>
      </c>
      <c r="G111" s="75">
        <f t="shared" si="2"/>
        <v>2926.2000000000003</v>
      </c>
      <c r="H111" s="75">
        <v>129.26</v>
      </c>
      <c r="I111" s="75">
        <f t="shared" si="3"/>
        <v>2796.9400000000005</v>
      </c>
      <c r="J111" s="75">
        <v>0</v>
      </c>
    </row>
    <row r="112" spans="1:10" ht="24.95" customHeight="1" x14ac:dyDescent="0.2">
      <c r="A112" s="88">
        <v>105</v>
      </c>
      <c r="B112" s="74" t="s">
        <v>593</v>
      </c>
      <c r="C112" s="74" t="s">
        <v>14</v>
      </c>
      <c r="D112" s="75">
        <v>2176.2000000000003</v>
      </c>
      <c r="E112" s="75">
        <v>250</v>
      </c>
      <c r="F112" s="119">
        <v>500</v>
      </c>
      <c r="G112" s="75">
        <f t="shared" si="2"/>
        <v>2926.2000000000003</v>
      </c>
      <c r="H112" s="75">
        <v>129.26</v>
      </c>
      <c r="I112" s="75">
        <f t="shared" si="3"/>
        <v>2796.9400000000005</v>
      </c>
      <c r="J112" s="75">
        <v>0</v>
      </c>
    </row>
    <row r="113" spans="1:10" ht="24.95" customHeight="1" x14ac:dyDescent="0.2">
      <c r="A113" s="88">
        <v>106</v>
      </c>
      <c r="B113" s="74" t="s">
        <v>151</v>
      </c>
      <c r="C113" s="74" t="s">
        <v>14</v>
      </c>
      <c r="D113" s="75">
        <v>2176.2000000000003</v>
      </c>
      <c r="E113" s="75">
        <v>250</v>
      </c>
      <c r="F113" s="119">
        <v>500</v>
      </c>
      <c r="G113" s="75">
        <f t="shared" si="2"/>
        <v>2926.2000000000003</v>
      </c>
      <c r="H113" s="75">
        <v>129.26</v>
      </c>
      <c r="I113" s="75">
        <f t="shared" si="3"/>
        <v>2796.9400000000005</v>
      </c>
      <c r="J113" s="75">
        <v>0</v>
      </c>
    </row>
    <row r="114" spans="1:10" ht="24.95" customHeight="1" x14ac:dyDescent="0.2">
      <c r="A114" s="88">
        <v>107</v>
      </c>
      <c r="B114" s="74" t="s">
        <v>617</v>
      </c>
      <c r="C114" s="74" t="s">
        <v>14</v>
      </c>
      <c r="D114" s="75">
        <v>2176.2000000000003</v>
      </c>
      <c r="E114" s="75">
        <v>250</v>
      </c>
      <c r="F114" s="119">
        <v>500</v>
      </c>
      <c r="G114" s="75">
        <f t="shared" si="2"/>
        <v>2926.2000000000003</v>
      </c>
      <c r="H114" s="75">
        <v>129.26</v>
      </c>
      <c r="I114" s="75">
        <f t="shared" si="3"/>
        <v>2796.9400000000005</v>
      </c>
      <c r="J114" s="75">
        <v>0</v>
      </c>
    </row>
    <row r="115" spans="1:10" ht="24.95" customHeight="1" x14ac:dyDescent="0.2">
      <c r="A115" s="88">
        <v>108</v>
      </c>
      <c r="B115" s="76" t="s">
        <v>605</v>
      </c>
      <c r="C115" s="74" t="s">
        <v>216</v>
      </c>
      <c r="D115" s="78">
        <v>2269.1999999999998</v>
      </c>
      <c r="E115" s="75">
        <v>250</v>
      </c>
      <c r="F115" s="119">
        <v>500</v>
      </c>
      <c r="G115" s="75">
        <f t="shared" si="2"/>
        <v>3019.2</v>
      </c>
      <c r="H115" s="75">
        <v>133.75</v>
      </c>
      <c r="I115" s="75">
        <f t="shared" si="3"/>
        <v>2885.45</v>
      </c>
      <c r="J115" s="75">
        <v>0</v>
      </c>
    </row>
    <row r="116" spans="1:10" ht="24.95" customHeight="1" x14ac:dyDescent="0.2">
      <c r="A116" s="88">
        <v>109</v>
      </c>
      <c r="B116" s="76" t="s">
        <v>743</v>
      </c>
      <c r="C116" s="77" t="s">
        <v>216</v>
      </c>
      <c r="D116" s="78">
        <v>2269.1999999999998</v>
      </c>
      <c r="E116" s="75">
        <v>250</v>
      </c>
      <c r="F116" s="119">
        <v>500</v>
      </c>
      <c r="G116" s="75">
        <f t="shared" si="2"/>
        <v>3019.2</v>
      </c>
      <c r="H116" s="75">
        <v>145.82736</v>
      </c>
      <c r="I116" s="75">
        <f t="shared" si="3"/>
        <v>2873.3726399999996</v>
      </c>
      <c r="J116" s="75">
        <v>0</v>
      </c>
    </row>
    <row r="117" spans="1:10" ht="24.95" customHeight="1" x14ac:dyDescent="0.2">
      <c r="A117" s="88">
        <v>110</v>
      </c>
      <c r="B117" s="74" t="s">
        <v>606</v>
      </c>
      <c r="C117" s="74" t="s">
        <v>662</v>
      </c>
      <c r="D117" s="75">
        <v>2142</v>
      </c>
      <c r="E117" s="75">
        <v>250</v>
      </c>
      <c r="F117" s="119">
        <v>500</v>
      </c>
      <c r="G117" s="75">
        <f t="shared" si="2"/>
        <v>2892</v>
      </c>
      <c r="H117" s="75">
        <v>127.61</v>
      </c>
      <c r="I117" s="75">
        <f t="shared" si="3"/>
        <v>2764.39</v>
      </c>
      <c r="J117" s="75">
        <v>0</v>
      </c>
    </row>
    <row r="118" spans="1:10" ht="24.95" customHeight="1" x14ac:dyDescent="0.2">
      <c r="A118" s="88">
        <v>111</v>
      </c>
      <c r="B118" s="76" t="s">
        <v>210</v>
      </c>
      <c r="C118" s="74" t="s">
        <v>216</v>
      </c>
      <c r="D118" s="78">
        <v>2269.1999999999998</v>
      </c>
      <c r="E118" s="75">
        <v>250</v>
      </c>
      <c r="F118" s="119">
        <v>500</v>
      </c>
      <c r="G118" s="75">
        <f t="shared" si="2"/>
        <v>3019.2</v>
      </c>
      <c r="H118" s="75">
        <v>133.75</v>
      </c>
      <c r="I118" s="75">
        <f t="shared" si="3"/>
        <v>2885.45</v>
      </c>
      <c r="J118" s="75">
        <v>0</v>
      </c>
    </row>
    <row r="119" spans="1:10" ht="24.95" customHeight="1" x14ac:dyDescent="0.2">
      <c r="A119" s="88">
        <v>112</v>
      </c>
      <c r="B119" s="74" t="s">
        <v>618</v>
      </c>
      <c r="C119" s="74" t="s">
        <v>14</v>
      </c>
      <c r="D119" s="75">
        <v>2176.2000000000003</v>
      </c>
      <c r="E119" s="75">
        <v>250</v>
      </c>
      <c r="F119" s="119">
        <v>500</v>
      </c>
      <c r="G119" s="75">
        <f t="shared" si="2"/>
        <v>2926.2000000000003</v>
      </c>
      <c r="H119" s="75">
        <v>129.26</v>
      </c>
      <c r="I119" s="75">
        <f t="shared" si="3"/>
        <v>2796.9400000000005</v>
      </c>
      <c r="J119" s="75">
        <v>0</v>
      </c>
    </row>
    <row r="120" spans="1:10" ht="24.95" customHeight="1" x14ac:dyDescent="0.2">
      <c r="A120" s="88">
        <v>113</v>
      </c>
      <c r="B120" s="76" t="s">
        <v>628</v>
      </c>
      <c r="C120" s="77" t="s">
        <v>17</v>
      </c>
      <c r="D120" s="78">
        <v>2425.8000000000002</v>
      </c>
      <c r="E120" s="75">
        <v>250</v>
      </c>
      <c r="F120" s="119">
        <v>500</v>
      </c>
      <c r="G120" s="75">
        <f t="shared" si="2"/>
        <v>3175.8</v>
      </c>
      <c r="H120" s="75">
        <v>141.32</v>
      </c>
      <c r="I120" s="75">
        <f t="shared" si="3"/>
        <v>3034.48</v>
      </c>
      <c r="J120" s="75">
        <v>0</v>
      </c>
    </row>
    <row r="121" spans="1:10" ht="24.95" customHeight="1" x14ac:dyDescent="0.2">
      <c r="A121" s="88">
        <v>114</v>
      </c>
      <c r="B121" s="76" t="s">
        <v>631</v>
      </c>
      <c r="C121" s="77" t="s">
        <v>662</v>
      </c>
      <c r="D121" s="78">
        <v>2425.8000000000002</v>
      </c>
      <c r="E121" s="75">
        <v>250</v>
      </c>
      <c r="F121" s="119">
        <v>500</v>
      </c>
      <c r="G121" s="75">
        <f t="shared" si="2"/>
        <v>3175.8</v>
      </c>
      <c r="H121" s="75">
        <v>141.32</v>
      </c>
      <c r="I121" s="75">
        <f t="shared" si="3"/>
        <v>3034.48</v>
      </c>
      <c r="J121" s="75">
        <v>0</v>
      </c>
    </row>
    <row r="122" spans="1:10" ht="24.95" customHeight="1" x14ac:dyDescent="0.2">
      <c r="A122" s="88">
        <v>115</v>
      </c>
      <c r="B122" s="74" t="s">
        <v>602</v>
      </c>
      <c r="C122" s="74" t="s">
        <v>109</v>
      </c>
      <c r="D122" s="75">
        <v>2142</v>
      </c>
      <c r="E122" s="75">
        <v>250</v>
      </c>
      <c r="F122" s="119">
        <v>500</v>
      </c>
      <c r="G122" s="75">
        <f t="shared" si="2"/>
        <v>2892</v>
      </c>
      <c r="H122" s="75">
        <v>127.61</v>
      </c>
      <c r="I122" s="75">
        <f t="shared" si="3"/>
        <v>2764.39</v>
      </c>
      <c r="J122" s="75">
        <v>0</v>
      </c>
    </row>
    <row r="123" spans="1:10" ht="24.95" customHeight="1" x14ac:dyDescent="0.2">
      <c r="A123" s="88">
        <v>116</v>
      </c>
      <c r="B123" s="76" t="s">
        <v>744</v>
      </c>
      <c r="C123" s="77" t="s">
        <v>216</v>
      </c>
      <c r="D123" s="78">
        <v>2269.1999999999998</v>
      </c>
      <c r="E123" s="75">
        <v>250</v>
      </c>
      <c r="F123" s="119">
        <v>500</v>
      </c>
      <c r="G123" s="75">
        <f t="shared" si="2"/>
        <v>3019.2</v>
      </c>
      <c r="H123" s="75">
        <v>145.82736</v>
      </c>
      <c r="I123" s="75">
        <f t="shared" si="3"/>
        <v>2873.3726399999996</v>
      </c>
      <c r="J123" s="75">
        <v>0</v>
      </c>
    </row>
    <row r="124" spans="1:10" ht="24.95" customHeight="1" x14ac:dyDescent="0.2">
      <c r="A124" s="88">
        <v>117</v>
      </c>
      <c r="B124" s="74" t="s">
        <v>619</v>
      </c>
      <c r="C124" s="74" t="s">
        <v>16</v>
      </c>
      <c r="D124" s="75">
        <v>2142</v>
      </c>
      <c r="E124" s="75">
        <v>250</v>
      </c>
      <c r="F124" s="119">
        <v>500</v>
      </c>
      <c r="G124" s="75">
        <f t="shared" si="2"/>
        <v>2892</v>
      </c>
      <c r="H124" s="75">
        <v>127.61</v>
      </c>
      <c r="I124" s="75">
        <f t="shared" si="3"/>
        <v>2764.39</v>
      </c>
      <c r="J124" s="75">
        <v>0</v>
      </c>
    </row>
    <row r="125" spans="1:10" ht="24.95" customHeight="1" x14ac:dyDescent="0.2">
      <c r="A125" s="88">
        <v>118</v>
      </c>
      <c r="B125" s="74" t="s">
        <v>620</v>
      </c>
      <c r="C125" s="74" t="s">
        <v>14</v>
      </c>
      <c r="D125" s="75">
        <v>2176.2000000000003</v>
      </c>
      <c r="E125" s="75">
        <v>250</v>
      </c>
      <c r="F125" s="119">
        <v>500</v>
      </c>
      <c r="G125" s="75">
        <f t="shared" si="2"/>
        <v>2926.2000000000003</v>
      </c>
      <c r="H125" s="75">
        <v>129.26</v>
      </c>
      <c r="I125" s="75">
        <f t="shared" si="3"/>
        <v>2796.9400000000005</v>
      </c>
      <c r="J125" s="75">
        <v>0</v>
      </c>
    </row>
    <row r="126" spans="1:10" ht="24.95" customHeight="1" x14ac:dyDescent="0.2">
      <c r="A126" s="88">
        <v>119</v>
      </c>
      <c r="B126" s="76" t="s">
        <v>226</v>
      </c>
      <c r="C126" s="74" t="s">
        <v>216</v>
      </c>
      <c r="D126" s="79">
        <v>2269.1999999999998</v>
      </c>
      <c r="E126" s="75">
        <v>250</v>
      </c>
      <c r="F126" s="119">
        <v>500</v>
      </c>
      <c r="G126" s="75">
        <f t="shared" si="2"/>
        <v>3019.2</v>
      </c>
      <c r="H126" s="75">
        <v>133.75</v>
      </c>
      <c r="I126" s="75">
        <f t="shared" si="3"/>
        <v>2885.45</v>
      </c>
      <c r="J126" s="75">
        <v>0</v>
      </c>
    </row>
    <row r="127" spans="1:10" ht="24.95" customHeight="1" x14ac:dyDescent="0.2">
      <c r="A127" s="88">
        <v>120</v>
      </c>
      <c r="B127" s="74" t="s">
        <v>584</v>
      </c>
      <c r="C127" s="74" t="s">
        <v>14</v>
      </c>
      <c r="D127" s="75">
        <v>2176.2000000000003</v>
      </c>
      <c r="E127" s="75">
        <v>250</v>
      </c>
      <c r="F127" s="119">
        <v>500</v>
      </c>
      <c r="G127" s="75">
        <f t="shared" si="2"/>
        <v>2926.2000000000003</v>
      </c>
      <c r="H127" s="75">
        <v>129.26</v>
      </c>
      <c r="I127" s="75">
        <f t="shared" si="3"/>
        <v>2796.9400000000005</v>
      </c>
      <c r="J127" s="75">
        <v>0</v>
      </c>
    </row>
    <row r="128" spans="1:10" ht="24.95" customHeight="1" x14ac:dyDescent="0.2">
      <c r="A128" s="88">
        <v>121</v>
      </c>
      <c r="B128" s="76" t="s">
        <v>506</v>
      </c>
      <c r="C128" s="77" t="s">
        <v>16</v>
      </c>
      <c r="D128" s="75">
        <v>2142</v>
      </c>
      <c r="E128" s="75">
        <v>250</v>
      </c>
      <c r="F128" s="119">
        <v>500</v>
      </c>
      <c r="G128" s="75">
        <f t="shared" si="2"/>
        <v>2892</v>
      </c>
      <c r="H128" s="75">
        <v>127.61</v>
      </c>
      <c r="I128" s="75">
        <f t="shared" si="3"/>
        <v>2764.39</v>
      </c>
      <c r="J128" s="75">
        <v>0</v>
      </c>
    </row>
    <row r="129" spans="1:10" ht="24.95" customHeight="1" x14ac:dyDescent="0.2">
      <c r="A129" s="88">
        <v>122</v>
      </c>
      <c r="B129" s="76" t="s">
        <v>613</v>
      </c>
      <c r="C129" s="77" t="s">
        <v>216</v>
      </c>
      <c r="D129" s="78">
        <v>2269.1999999999998</v>
      </c>
      <c r="E129" s="75">
        <v>250</v>
      </c>
      <c r="F129" s="119">
        <v>500</v>
      </c>
      <c r="G129" s="75">
        <f t="shared" si="2"/>
        <v>3019.2</v>
      </c>
      <c r="H129" s="75">
        <v>133.75</v>
      </c>
      <c r="I129" s="75">
        <f t="shared" si="3"/>
        <v>2885.45</v>
      </c>
      <c r="J129" s="75">
        <v>0</v>
      </c>
    </row>
    <row r="130" spans="1:10" ht="24.95" customHeight="1" x14ac:dyDescent="0.2">
      <c r="A130" s="88">
        <v>123</v>
      </c>
      <c r="B130" s="76" t="s">
        <v>745</v>
      </c>
      <c r="C130" s="77" t="s">
        <v>216</v>
      </c>
      <c r="D130" s="78">
        <v>2269.1999999999998</v>
      </c>
      <c r="E130" s="75">
        <v>250</v>
      </c>
      <c r="F130" s="119">
        <v>500</v>
      </c>
      <c r="G130" s="75">
        <f t="shared" si="2"/>
        <v>3019.2</v>
      </c>
      <c r="H130" s="75">
        <v>145.82736</v>
      </c>
      <c r="I130" s="75">
        <f t="shared" si="3"/>
        <v>2873.3726399999996</v>
      </c>
      <c r="J130" s="75">
        <v>0</v>
      </c>
    </row>
    <row r="131" spans="1:10" ht="24.95" customHeight="1" x14ac:dyDescent="0.2">
      <c r="A131" s="88">
        <v>124</v>
      </c>
      <c r="B131" s="76" t="s">
        <v>630</v>
      </c>
      <c r="C131" s="77" t="s">
        <v>662</v>
      </c>
      <c r="D131" s="78">
        <v>2425.8000000000002</v>
      </c>
      <c r="E131" s="75">
        <v>250</v>
      </c>
      <c r="F131" s="119">
        <v>500</v>
      </c>
      <c r="G131" s="75">
        <f t="shared" si="2"/>
        <v>3175.8</v>
      </c>
      <c r="H131" s="75">
        <v>141.32</v>
      </c>
      <c r="I131" s="75">
        <f t="shared" si="3"/>
        <v>3034.48</v>
      </c>
      <c r="J131" s="75">
        <v>0</v>
      </c>
    </row>
    <row r="132" spans="1:10" ht="24.95" customHeight="1" x14ac:dyDescent="0.2">
      <c r="A132" s="88">
        <v>125</v>
      </c>
      <c r="B132" s="74" t="s">
        <v>600</v>
      </c>
      <c r="C132" s="74" t="s">
        <v>16</v>
      </c>
      <c r="D132" s="75">
        <v>2142</v>
      </c>
      <c r="E132" s="75">
        <v>250</v>
      </c>
      <c r="F132" s="119">
        <v>500</v>
      </c>
      <c r="G132" s="75">
        <f t="shared" si="2"/>
        <v>2892</v>
      </c>
      <c r="H132" s="75">
        <v>127.61</v>
      </c>
      <c r="I132" s="75">
        <f t="shared" si="3"/>
        <v>2764.39</v>
      </c>
      <c r="J132" s="75">
        <v>0</v>
      </c>
    </row>
    <row r="133" spans="1:10" ht="24.95" customHeight="1" x14ac:dyDescent="0.2">
      <c r="A133" s="88">
        <v>126</v>
      </c>
      <c r="B133" s="76" t="s">
        <v>629</v>
      </c>
      <c r="C133" s="77" t="s">
        <v>17</v>
      </c>
      <c r="D133" s="78">
        <v>2425.8000000000002</v>
      </c>
      <c r="E133" s="75">
        <v>250</v>
      </c>
      <c r="F133" s="119">
        <v>500</v>
      </c>
      <c r="G133" s="75">
        <f t="shared" si="2"/>
        <v>3175.8</v>
      </c>
      <c r="H133" s="75">
        <v>141.32</v>
      </c>
      <c r="I133" s="75">
        <f t="shared" si="3"/>
        <v>3034.48</v>
      </c>
      <c r="J133" s="75">
        <v>0</v>
      </c>
    </row>
    <row r="134" spans="1:10" ht="24.95" customHeight="1" x14ac:dyDescent="0.2">
      <c r="A134" s="88">
        <v>127</v>
      </c>
      <c r="B134" s="76" t="s">
        <v>632</v>
      </c>
      <c r="C134" s="77" t="s">
        <v>662</v>
      </c>
      <c r="D134" s="75">
        <v>2142</v>
      </c>
      <c r="E134" s="75">
        <v>250</v>
      </c>
      <c r="F134" s="119">
        <v>500</v>
      </c>
      <c r="G134" s="75">
        <f t="shared" si="2"/>
        <v>2892</v>
      </c>
      <c r="H134" s="75">
        <v>127.61</v>
      </c>
      <c r="I134" s="75">
        <f t="shared" si="3"/>
        <v>2764.39</v>
      </c>
      <c r="J134" s="75">
        <v>0</v>
      </c>
    </row>
    <row r="135" spans="1:10" ht="24.95" customHeight="1" x14ac:dyDescent="0.2">
      <c r="A135" s="88">
        <v>128</v>
      </c>
      <c r="B135" s="74" t="s">
        <v>596</v>
      </c>
      <c r="C135" s="74" t="s">
        <v>14</v>
      </c>
      <c r="D135" s="75">
        <v>2176.2000000000003</v>
      </c>
      <c r="E135" s="75">
        <v>250</v>
      </c>
      <c r="F135" s="119">
        <v>500</v>
      </c>
      <c r="G135" s="75">
        <f t="shared" si="2"/>
        <v>2926.2000000000003</v>
      </c>
      <c r="H135" s="75">
        <v>129.26</v>
      </c>
      <c r="I135" s="75">
        <f t="shared" si="3"/>
        <v>2796.9400000000005</v>
      </c>
      <c r="J135" s="75">
        <v>0</v>
      </c>
    </row>
    <row r="136" spans="1:10" ht="24.95" customHeight="1" x14ac:dyDescent="0.2">
      <c r="A136" s="88">
        <v>129</v>
      </c>
      <c r="B136" s="74" t="s">
        <v>625</v>
      </c>
      <c r="C136" s="74" t="s">
        <v>662</v>
      </c>
      <c r="D136" s="75">
        <v>2142</v>
      </c>
      <c r="E136" s="75">
        <v>250</v>
      </c>
      <c r="F136" s="119">
        <v>500</v>
      </c>
      <c r="G136" s="75">
        <f t="shared" si="2"/>
        <v>2892</v>
      </c>
      <c r="H136" s="75">
        <v>127.61</v>
      </c>
      <c r="I136" s="75">
        <f t="shared" si="3"/>
        <v>2764.39</v>
      </c>
      <c r="J136" s="75">
        <v>0</v>
      </c>
    </row>
    <row r="137" spans="1:10" ht="24.95" customHeight="1" x14ac:dyDescent="0.2">
      <c r="A137" s="88">
        <v>130</v>
      </c>
      <c r="B137" s="74" t="s">
        <v>598</v>
      </c>
      <c r="C137" s="74" t="s">
        <v>16</v>
      </c>
      <c r="D137" s="75">
        <v>2142</v>
      </c>
      <c r="E137" s="75">
        <v>250</v>
      </c>
      <c r="F137" s="119">
        <v>500</v>
      </c>
      <c r="G137" s="75">
        <f t="shared" si="2"/>
        <v>2892</v>
      </c>
      <c r="H137" s="75">
        <v>127.61</v>
      </c>
      <c r="I137" s="75">
        <f t="shared" si="3"/>
        <v>2764.39</v>
      </c>
      <c r="J137" s="75">
        <v>0</v>
      </c>
    </row>
    <row r="138" spans="1:10" ht="24.95" customHeight="1" x14ac:dyDescent="0.2">
      <c r="A138" s="88">
        <v>131</v>
      </c>
      <c r="B138" s="76" t="s">
        <v>633</v>
      </c>
      <c r="C138" s="77" t="s">
        <v>16</v>
      </c>
      <c r="D138" s="79">
        <v>2142</v>
      </c>
      <c r="E138" s="75">
        <v>250</v>
      </c>
      <c r="F138" s="119">
        <v>500</v>
      </c>
      <c r="G138" s="75">
        <f t="shared" ref="G138:G201" si="4">+D138+E138+F138</f>
        <v>2892</v>
      </c>
      <c r="H138" s="75">
        <v>127.61</v>
      </c>
      <c r="I138" s="75">
        <f t="shared" si="3"/>
        <v>2764.39</v>
      </c>
      <c r="J138" s="75">
        <v>0</v>
      </c>
    </row>
    <row r="139" spans="1:10" ht="24.95" customHeight="1" x14ac:dyDescent="0.2">
      <c r="A139" s="88">
        <v>132</v>
      </c>
      <c r="B139" s="74" t="s">
        <v>594</v>
      </c>
      <c r="C139" s="74" t="s">
        <v>14</v>
      </c>
      <c r="D139" s="75">
        <v>2176.2000000000003</v>
      </c>
      <c r="E139" s="75">
        <v>250</v>
      </c>
      <c r="F139" s="119">
        <v>500</v>
      </c>
      <c r="G139" s="75">
        <f t="shared" si="4"/>
        <v>2926.2000000000003</v>
      </c>
      <c r="H139" s="75">
        <v>129.26</v>
      </c>
      <c r="I139" s="75">
        <f t="shared" si="3"/>
        <v>2796.9400000000005</v>
      </c>
      <c r="J139" s="75">
        <v>0</v>
      </c>
    </row>
    <row r="140" spans="1:10" ht="24.95" customHeight="1" x14ac:dyDescent="0.2">
      <c r="A140" s="88">
        <v>133</v>
      </c>
      <c r="B140" s="74" t="s">
        <v>595</v>
      </c>
      <c r="C140" s="74" t="s">
        <v>14</v>
      </c>
      <c r="D140" s="75">
        <v>2176.2000000000003</v>
      </c>
      <c r="E140" s="75">
        <v>250</v>
      </c>
      <c r="F140" s="119">
        <v>500</v>
      </c>
      <c r="G140" s="75">
        <f t="shared" si="4"/>
        <v>2926.2000000000003</v>
      </c>
      <c r="H140" s="75">
        <v>129.26</v>
      </c>
      <c r="I140" s="75">
        <f t="shared" ref="I140:I203" si="5">+G140-H140</f>
        <v>2796.9400000000005</v>
      </c>
      <c r="J140" s="75">
        <v>0</v>
      </c>
    </row>
    <row r="141" spans="1:10" ht="24.95" customHeight="1" x14ac:dyDescent="0.2">
      <c r="A141" s="88">
        <v>134</v>
      </c>
      <c r="B141" s="76" t="s">
        <v>612</v>
      </c>
      <c r="C141" s="77" t="s">
        <v>216</v>
      </c>
      <c r="D141" s="78">
        <v>2269.1999999999998</v>
      </c>
      <c r="E141" s="75">
        <v>250</v>
      </c>
      <c r="F141" s="119">
        <v>500</v>
      </c>
      <c r="G141" s="75">
        <f t="shared" si="4"/>
        <v>3019.2</v>
      </c>
      <c r="H141" s="75">
        <v>133.75</v>
      </c>
      <c r="I141" s="75">
        <f t="shared" si="5"/>
        <v>2885.45</v>
      </c>
      <c r="J141" s="75">
        <v>0</v>
      </c>
    </row>
    <row r="142" spans="1:10" ht="24.95" customHeight="1" x14ac:dyDescent="0.2">
      <c r="A142" s="88">
        <v>135</v>
      </c>
      <c r="B142" s="74" t="s">
        <v>624</v>
      </c>
      <c r="C142" s="74" t="s">
        <v>14</v>
      </c>
      <c r="D142" s="75">
        <v>2176.2000000000003</v>
      </c>
      <c r="E142" s="75">
        <v>250</v>
      </c>
      <c r="F142" s="119">
        <v>500</v>
      </c>
      <c r="G142" s="75">
        <f t="shared" si="4"/>
        <v>2926.2000000000003</v>
      </c>
      <c r="H142" s="75">
        <v>129.26</v>
      </c>
      <c r="I142" s="75">
        <f t="shared" si="5"/>
        <v>2796.9400000000005</v>
      </c>
      <c r="J142" s="75">
        <v>0</v>
      </c>
    </row>
    <row r="143" spans="1:10" ht="24.95" customHeight="1" x14ac:dyDescent="0.2">
      <c r="A143" s="88">
        <v>136</v>
      </c>
      <c r="B143" s="74" t="s">
        <v>161</v>
      </c>
      <c r="C143" s="74" t="s">
        <v>102</v>
      </c>
      <c r="D143" s="75">
        <v>2142</v>
      </c>
      <c r="E143" s="75">
        <v>250</v>
      </c>
      <c r="F143" s="119">
        <v>500</v>
      </c>
      <c r="G143" s="75">
        <f t="shared" si="4"/>
        <v>2892</v>
      </c>
      <c r="H143" s="75">
        <v>127.61</v>
      </c>
      <c r="I143" s="75">
        <f t="shared" si="5"/>
        <v>2764.39</v>
      </c>
      <c r="J143" s="75">
        <v>0</v>
      </c>
    </row>
    <row r="144" spans="1:10" ht="24.95" customHeight="1" x14ac:dyDescent="0.2">
      <c r="A144" s="88">
        <v>137</v>
      </c>
      <c r="B144" s="74" t="s">
        <v>582</v>
      </c>
      <c r="C144" s="74" t="s">
        <v>14</v>
      </c>
      <c r="D144" s="75">
        <v>2176.2000000000003</v>
      </c>
      <c r="E144" s="75">
        <v>250</v>
      </c>
      <c r="F144" s="119">
        <v>500</v>
      </c>
      <c r="G144" s="75">
        <f t="shared" si="4"/>
        <v>2926.2000000000003</v>
      </c>
      <c r="H144" s="75">
        <v>129.26</v>
      </c>
      <c r="I144" s="75">
        <f t="shared" si="5"/>
        <v>2796.9400000000005</v>
      </c>
      <c r="J144" s="75">
        <v>0</v>
      </c>
    </row>
    <row r="145" spans="1:10" ht="24.95" customHeight="1" x14ac:dyDescent="0.2">
      <c r="A145" s="88">
        <v>138</v>
      </c>
      <c r="B145" s="74" t="s">
        <v>585</v>
      </c>
      <c r="C145" s="74" t="s">
        <v>14</v>
      </c>
      <c r="D145" s="75">
        <v>2176.2000000000003</v>
      </c>
      <c r="E145" s="75">
        <v>250</v>
      </c>
      <c r="F145" s="119">
        <v>500</v>
      </c>
      <c r="G145" s="75">
        <f t="shared" si="4"/>
        <v>2926.2000000000003</v>
      </c>
      <c r="H145" s="75">
        <v>129.26</v>
      </c>
      <c r="I145" s="75">
        <f t="shared" si="5"/>
        <v>2796.9400000000005</v>
      </c>
      <c r="J145" s="75">
        <v>0</v>
      </c>
    </row>
    <row r="146" spans="1:10" ht="24.95" customHeight="1" x14ac:dyDescent="0.2">
      <c r="A146" s="88">
        <v>139</v>
      </c>
      <c r="B146" s="76" t="s">
        <v>746</v>
      </c>
      <c r="C146" s="77" t="s">
        <v>216</v>
      </c>
      <c r="D146" s="78">
        <v>2269.1999999999998</v>
      </c>
      <c r="E146" s="75">
        <v>250</v>
      </c>
      <c r="F146" s="119">
        <v>500</v>
      </c>
      <c r="G146" s="75">
        <f t="shared" si="4"/>
        <v>3019.2</v>
      </c>
      <c r="H146" s="75">
        <v>145.82736</v>
      </c>
      <c r="I146" s="75">
        <f t="shared" si="5"/>
        <v>2873.3726399999996</v>
      </c>
      <c r="J146" s="75">
        <v>0</v>
      </c>
    </row>
    <row r="147" spans="1:10" ht="24.95" customHeight="1" x14ac:dyDescent="0.2">
      <c r="A147" s="88">
        <v>140</v>
      </c>
      <c r="B147" s="74" t="s">
        <v>592</v>
      </c>
      <c r="C147" s="74" t="s">
        <v>14</v>
      </c>
      <c r="D147" s="75">
        <v>2176.2000000000003</v>
      </c>
      <c r="E147" s="75">
        <v>250</v>
      </c>
      <c r="F147" s="119">
        <v>500</v>
      </c>
      <c r="G147" s="75">
        <f t="shared" si="4"/>
        <v>2926.2000000000003</v>
      </c>
      <c r="H147" s="75">
        <v>129.26</v>
      </c>
      <c r="I147" s="75">
        <f t="shared" si="5"/>
        <v>2796.9400000000005</v>
      </c>
      <c r="J147" s="75">
        <v>0</v>
      </c>
    </row>
    <row r="148" spans="1:10" ht="24.95" customHeight="1" x14ac:dyDescent="0.2">
      <c r="A148" s="88">
        <v>141</v>
      </c>
      <c r="B148" s="74" t="s">
        <v>587</v>
      </c>
      <c r="C148" s="74" t="s">
        <v>16</v>
      </c>
      <c r="D148" s="75">
        <v>2142</v>
      </c>
      <c r="E148" s="75">
        <v>250</v>
      </c>
      <c r="F148" s="119">
        <v>500</v>
      </c>
      <c r="G148" s="75">
        <f t="shared" si="4"/>
        <v>2892</v>
      </c>
      <c r="H148" s="75">
        <v>127.61</v>
      </c>
      <c r="I148" s="75">
        <f t="shared" si="5"/>
        <v>2764.39</v>
      </c>
      <c r="J148" s="75">
        <v>0</v>
      </c>
    </row>
    <row r="149" spans="1:10" ht="24.95" customHeight="1" x14ac:dyDescent="0.2">
      <c r="A149" s="88">
        <v>142</v>
      </c>
      <c r="B149" s="76" t="s">
        <v>634</v>
      </c>
      <c r="C149" s="74" t="s">
        <v>216</v>
      </c>
      <c r="D149" s="79">
        <v>2269.1999999999998</v>
      </c>
      <c r="E149" s="75">
        <v>250</v>
      </c>
      <c r="F149" s="119">
        <v>500</v>
      </c>
      <c r="G149" s="75">
        <f t="shared" si="4"/>
        <v>3019.2</v>
      </c>
      <c r="H149" s="75">
        <v>133.75</v>
      </c>
      <c r="I149" s="75">
        <f t="shared" si="5"/>
        <v>2885.45</v>
      </c>
      <c r="J149" s="75">
        <v>0</v>
      </c>
    </row>
    <row r="150" spans="1:10" ht="24.95" customHeight="1" x14ac:dyDescent="0.2">
      <c r="A150" s="88">
        <v>143</v>
      </c>
      <c r="B150" s="74" t="s">
        <v>590</v>
      </c>
      <c r="C150" s="74" t="s">
        <v>16</v>
      </c>
      <c r="D150" s="75">
        <v>2142</v>
      </c>
      <c r="E150" s="75">
        <v>250</v>
      </c>
      <c r="F150" s="119">
        <v>500</v>
      </c>
      <c r="G150" s="75">
        <f t="shared" si="4"/>
        <v>2892</v>
      </c>
      <c r="H150" s="75">
        <v>127.61</v>
      </c>
      <c r="I150" s="75">
        <f t="shared" si="5"/>
        <v>2764.39</v>
      </c>
      <c r="J150" s="75">
        <v>0</v>
      </c>
    </row>
    <row r="151" spans="1:10" ht="24.95" customHeight="1" x14ac:dyDescent="0.2">
      <c r="A151" s="88">
        <v>144</v>
      </c>
      <c r="B151" s="76" t="s">
        <v>607</v>
      </c>
      <c r="C151" s="77" t="s">
        <v>216</v>
      </c>
      <c r="D151" s="78">
        <v>2269.1999999999998</v>
      </c>
      <c r="E151" s="75">
        <v>250</v>
      </c>
      <c r="F151" s="119">
        <v>500</v>
      </c>
      <c r="G151" s="75">
        <f t="shared" si="4"/>
        <v>3019.2</v>
      </c>
      <c r="H151" s="75">
        <v>133.75</v>
      </c>
      <c r="I151" s="75">
        <f t="shared" si="5"/>
        <v>2885.45</v>
      </c>
      <c r="J151" s="75">
        <v>0</v>
      </c>
    </row>
    <row r="152" spans="1:10" ht="24.95" customHeight="1" x14ac:dyDescent="0.2">
      <c r="A152" s="88">
        <v>145</v>
      </c>
      <c r="B152" s="74" t="s">
        <v>623</v>
      </c>
      <c r="C152" s="74" t="s">
        <v>662</v>
      </c>
      <c r="D152" s="75">
        <v>2142</v>
      </c>
      <c r="E152" s="75">
        <v>250</v>
      </c>
      <c r="F152" s="119">
        <v>500</v>
      </c>
      <c r="G152" s="75">
        <f t="shared" si="4"/>
        <v>2892</v>
      </c>
      <c r="H152" s="75">
        <v>127.61</v>
      </c>
      <c r="I152" s="75">
        <f t="shared" si="5"/>
        <v>2764.39</v>
      </c>
      <c r="J152" s="75">
        <v>0</v>
      </c>
    </row>
    <row r="153" spans="1:10" ht="24.95" customHeight="1" x14ac:dyDescent="0.2">
      <c r="A153" s="88">
        <v>146</v>
      </c>
      <c r="B153" s="74" t="s">
        <v>589</v>
      </c>
      <c r="C153" s="74" t="s">
        <v>16</v>
      </c>
      <c r="D153" s="75">
        <v>2142</v>
      </c>
      <c r="E153" s="75">
        <v>250</v>
      </c>
      <c r="F153" s="119">
        <v>500</v>
      </c>
      <c r="G153" s="75">
        <f t="shared" si="4"/>
        <v>2892</v>
      </c>
      <c r="H153" s="75">
        <v>127.61</v>
      </c>
      <c r="I153" s="75">
        <f t="shared" si="5"/>
        <v>2764.39</v>
      </c>
      <c r="J153" s="75">
        <v>0</v>
      </c>
    </row>
    <row r="154" spans="1:10" ht="24.95" customHeight="1" x14ac:dyDescent="0.2">
      <c r="A154" s="88">
        <v>147</v>
      </c>
      <c r="B154" s="74" t="s">
        <v>168</v>
      </c>
      <c r="C154" s="74" t="s">
        <v>16</v>
      </c>
      <c r="D154" s="75">
        <v>2142</v>
      </c>
      <c r="E154" s="75">
        <v>250</v>
      </c>
      <c r="F154" s="119">
        <v>500</v>
      </c>
      <c r="G154" s="75">
        <f t="shared" si="4"/>
        <v>2892</v>
      </c>
      <c r="H154" s="75">
        <v>127.61</v>
      </c>
      <c r="I154" s="75">
        <f t="shared" si="5"/>
        <v>2764.39</v>
      </c>
      <c r="J154" s="75">
        <v>0</v>
      </c>
    </row>
    <row r="155" spans="1:10" ht="24.95" customHeight="1" x14ac:dyDescent="0.2">
      <c r="A155" s="88">
        <v>148</v>
      </c>
      <c r="B155" s="74" t="s">
        <v>604</v>
      </c>
      <c r="C155" s="74" t="s">
        <v>14</v>
      </c>
      <c r="D155" s="75">
        <v>2176.2000000000003</v>
      </c>
      <c r="E155" s="75">
        <v>250</v>
      </c>
      <c r="F155" s="119">
        <v>500</v>
      </c>
      <c r="G155" s="75">
        <f t="shared" si="4"/>
        <v>2926.2000000000003</v>
      </c>
      <c r="H155" s="75">
        <v>129.26</v>
      </c>
      <c r="I155" s="75">
        <f t="shared" si="5"/>
        <v>2796.9400000000005</v>
      </c>
      <c r="J155" s="75">
        <v>0</v>
      </c>
    </row>
    <row r="156" spans="1:10" ht="24.95" customHeight="1" x14ac:dyDescent="0.2">
      <c r="A156" s="88">
        <v>149</v>
      </c>
      <c r="B156" s="74" t="s">
        <v>601</v>
      </c>
      <c r="C156" s="74" t="s">
        <v>14</v>
      </c>
      <c r="D156" s="75">
        <v>2176.2000000000003</v>
      </c>
      <c r="E156" s="75">
        <v>250</v>
      </c>
      <c r="F156" s="119">
        <v>500</v>
      </c>
      <c r="G156" s="75">
        <f t="shared" si="4"/>
        <v>2926.2000000000003</v>
      </c>
      <c r="H156" s="75">
        <v>129.26</v>
      </c>
      <c r="I156" s="75">
        <f t="shared" si="5"/>
        <v>2796.9400000000005</v>
      </c>
      <c r="J156" s="75">
        <v>0</v>
      </c>
    </row>
    <row r="157" spans="1:10" ht="24.95" customHeight="1" x14ac:dyDescent="0.2">
      <c r="A157" s="88">
        <v>150</v>
      </c>
      <c r="B157" s="76" t="s">
        <v>610</v>
      </c>
      <c r="C157" s="77" t="s">
        <v>216</v>
      </c>
      <c r="D157" s="78">
        <v>2269.1999999999998</v>
      </c>
      <c r="E157" s="75">
        <v>250</v>
      </c>
      <c r="F157" s="119">
        <v>500</v>
      </c>
      <c r="G157" s="75">
        <f t="shared" si="4"/>
        <v>3019.2</v>
      </c>
      <c r="H157" s="75">
        <v>133.75</v>
      </c>
      <c r="I157" s="75">
        <f t="shared" si="5"/>
        <v>2885.45</v>
      </c>
      <c r="J157" s="75">
        <v>0</v>
      </c>
    </row>
    <row r="158" spans="1:10" ht="24.95" customHeight="1" x14ac:dyDescent="0.2">
      <c r="A158" s="88">
        <v>151</v>
      </c>
      <c r="B158" s="74" t="s">
        <v>580</v>
      </c>
      <c r="C158" s="74" t="s">
        <v>14</v>
      </c>
      <c r="D158" s="75">
        <v>2176.2000000000003</v>
      </c>
      <c r="E158" s="75">
        <v>250</v>
      </c>
      <c r="F158" s="119">
        <v>500</v>
      </c>
      <c r="G158" s="75">
        <f t="shared" si="4"/>
        <v>2926.2000000000003</v>
      </c>
      <c r="H158" s="75">
        <v>129.26</v>
      </c>
      <c r="I158" s="75">
        <f t="shared" si="5"/>
        <v>2796.9400000000005</v>
      </c>
      <c r="J158" s="75">
        <v>0</v>
      </c>
    </row>
    <row r="159" spans="1:10" ht="24.95" customHeight="1" x14ac:dyDescent="0.2">
      <c r="A159" s="88">
        <v>152</v>
      </c>
      <c r="B159" s="74" t="s">
        <v>591</v>
      </c>
      <c r="C159" s="74" t="s">
        <v>14</v>
      </c>
      <c r="D159" s="75">
        <v>2176.2000000000003</v>
      </c>
      <c r="E159" s="75">
        <v>250</v>
      </c>
      <c r="F159" s="119">
        <v>500</v>
      </c>
      <c r="G159" s="75">
        <f t="shared" si="4"/>
        <v>2926.2000000000003</v>
      </c>
      <c r="H159" s="75">
        <v>129.26</v>
      </c>
      <c r="I159" s="75">
        <f t="shared" si="5"/>
        <v>2796.9400000000005</v>
      </c>
      <c r="J159" s="75">
        <v>0</v>
      </c>
    </row>
    <row r="160" spans="1:10" ht="24.95" customHeight="1" x14ac:dyDescent="0.2">
      <c r="A160" s="88">
        <v>153</v>
      </c>
      <c r="B160" s="74" t="s">
        <v>67</v>
      </c>
      <c r="C160" s="74" t="s">
        <v>14</v>
      </c>
      <c r="D160" s="75">
        <v>2176.2000000000003</v>
      </c>
      <c r="E160" s="75">
        <v>250</v>
      </c>
      <c r="F160" s="119">
        <v>500</v>
      </c>
      <c r="G160" s="75">
        <f t="shared" si="4"/>
        <v>2926.2000000000003</v>
      </c>
      <c r="H160" s="75">
        <v>129.26</v>
      </c>
      <c r="I160" s="75">
        <f t="shared" si="5"/>
        <v>2796.9400000000005</v>
      </c>
      <c r="J160" s="75">
        <v>0</v>
      </c>
    </row>
    <row r="161" spans="1:10" ht="24.95" customHeight="1" x14ac:dyDescent="0.2">
      <c r="A161" s="88">
        <v>154</v>
      </c>
      <c r="B161" s="76" t="s">
        <v>221</v>
      </c>
      <c r="C161" s="77" t="s">
        <v>216</v>
      </c>
      <c r="D161" s="75">
        <v>2142</v>
      </c>
      <c r="E161" s="75">
        <v>250</v>
      </c>
      <c r="F161" s="119">
        <v>500</v>
      </c>
      <c r="G161" s="75">
        <f t="shared" si="4"/>
        <v>2892</v>
      </c>
      <c r="H161" s="75">
        <v>127.61</v>
      </c>
      <c r="I161" s="75">
        <f t="shared" si="5"/>
        <v>2764.39</v>
      </c>
      <c r="J161" s="75">
        <v>0</v>
      </c>
    </row>
    <row r="162" spans="1:10" ht="24.95" customHeight="1" x14ac:dyDescent="0.2">
      <c r="A162" s="88">
        <v>155</v>
      </c>
      <c r="B162" s="74" t="s">
        <v>108</v>
      </c>
      <c r="C162" s="74" t="s">
        <v>720</v>
      </c>
      <c r="D162" s="75">
        <v>2142</v>
      </c>
      <c r="E162" s="75">
        <v>250</v>
      </c>
      <c r="F162" s="119">
        <v>500</v>
      </c>
      <c r="G162" s="75">
        <f t="shared" si="4"/>
        <v>2892</v>
      </c>
      <c r="H162" s="75">
        <v>127.61</v>
      </c>
      <c r="I162" s="75">
        <f t="shared" si="5"/>
        <v>2764.39</v>
      </c>
      <c r="J162" s="75">
        <v>0</v>
      </c>
    </row>
    <row r="163" spans="1:10" ht="24.95" customHeight="1" x14ac:dyDescent="0.2">
      <c r="A163" s="88">
        <v>156</v>
      </c>
      <c r="B163" s="76" t="s">
        <v>224</v>
      </c>
      <c r="C163" s="74" t="s">
        <v>216</v>
      </c>
      <c r="D163" s="79">
        <v>2269.1999999999998</v>
      </c>
      <c r="E163" s="75">
        <v>250</v>
      </c>
      <c r="F163" s="119">
        <v>500</v>
      </c>
      <c r="G163" s="75">
        <f t="shared" si="4"/>
        <v>3019.2</v>
      </c>
      <c r="H163" s="75">
        <v>133.75</v>
      </c>
      <c r="I163" s="75">
        <f t="shared" si="5"/>
        <v>2885.45</v>
      </c>
      <c r="J163" s="75">
        <v>0</v>
      </c>
    </row>
    <row r="164" spans="1:10" ht="24.95" customHeight="1" x14ac:dyDescent="0.2">
      <c r="A164" s="88">
        <v>157</v>
      </c>
      <c r="B164" s="74" t="s">
        <v>622</v>
      </c>
      <c r="C164" s="74" t="s">
        <v>14</v>
      </c>
      <c r="D164" s="75">
        <v>2176.2000000000003</v>
      </c>
      <c r="E164" s="75">
        <v>250</v>
      </c>
      <c r="F164" s="119">
        <v>500</v>
      </c>
      <c r="G164" s="75">
        <f t="shared" si="4"/>
        <v>2926.2000000000003</v>
      </c>
      <c r="H164" s="75">
        <v>129.26</v>
      </c>
      <c r="I164" s="75">
        <f t="shared" si="5"/>
        <v>2796.9400000000005</v>
      </c>
      <c r="J164" s="75">
        <v>0</v>
      </c>
    </row>
    <row r="165" spans="1:10" ht="24.95" customHeight="1" x14ac:dyDescent="0.2">
      <c r="A165" s="88">
        <v>158</v>
      </c>
      <c r="B165" s="76" t="s">
        <v>609</v>
      </c>
      <c r="C165" s="77" t="s">
        <v>216</v>
      </c>
      <c r="D165" s="78">
        <v>2269.1999999999998</v>
      </c>
      <c r="E165" s="75">
        <v>250</v>
      </c>
      <c r="F165" s="119">
        <v>500</v>
      </c>
      <c r="G165" s="75">
        <f t="shared" si="4"/>
        <v>3019.2</v>
      </c>
      <c r="H165" s="75">
        <v>133.75</v>
      </c>
      <c r="I165" s="75">
        <f t="shared" si="5"/>
        <v>2885.45</v>
      </c>
      <c r="J165" s="75">
        <v>0</v>
      </c>
    </row>
    <row r="166" spans="1:10" ht="24.95" customHeight="1" x14ac:dyDescent="0.2">
      <c r="A166" s="88">
        <v>159</v>
      </c>
      <c r="B166" s="74" t="s">
        <v>583</v>
      </c>
      <c r="C166" s="74" t="s">
        <v>14</v>
      </c>
      <c r="D166" s="75">
        <v>2176.2000000000003</v>
      </c>
      <c r="E166" s="75">
        <v>250</v>
      </c>
      <c r="F166" s="119">
        <v>500</v>
      </c>
      <c r="G166" s="75">
        <f t="shared" si="4"/>
        <v>2926.2000000000003</v>
      </c>
      <c r="H166" s="75">
        <v>129.26</v>
      </c>
      <c r="I166" s="75">
        <f t="shared" si="5"/>
        <v>2796.9400000000005</v>
      </c>
      <c r="J166" s="75">
        <v>0</v>
      </c>
    </row>
    <row r="167" spans="1:10" ht="24.95" customHeight="1" x14ac:dyDescent="0.2">
      <c r="A167" s="88">
        <v>160</v>
      </c>
      <c r="B167" s="76" t="s">
        <v>640</v>
      </c>
      <c r="C167" s="80" t="s">
        <v>17</v>
      </c>
      <c r="D167" s="78">
        <v>2425.8000000000002</v>
      </c>
      <c r="E167" s="75">
        <v>250</v>
      </c>
      <c r="F167" s="119">
        <v>500</v>
      </c>
      <c r="G167" s="75">
        <f t="shared" si="4"/>
        <v>3175.8</v>
      </c>
      <c r="H167" s="75">
        <v>141.32</v>
      </c>
      <c r="I167" s="75">
        <f t="shared" si="5"/>
        <v>3034.48</v>
      </c>
      <c r="J167" s="75">
        <v>0</v>
      </c>
    </row>
    <row r="168" spans="1:10" ht="24.95" customHeight="1" x14ac:dyDescent="0.2">
      <c r="A168" s="88">
        <v>161</v>
      </c>
      <c r="B168" s="74" t="s">
        <v>586</v>
      </c>
      <c r="C168" s="74" t="s">
        <v>14</v>
      </c>
      <c r="D168" s="75">
        <v>2176.2000000000003</v>
      </c>
      <c r="E168" s="75">
        <v>250</v>
      </c>
      <c r="F168" s="119">
        <v>500</v>
      </c>
      <c r="G168" s="75">
        <f t="shared" si="4"/>
        <v>2926.2000000000003</v>
      </c>
      <c r="H168" s="75">
        <v>129.26</v>
      </c>
      <c r="I168" s="75">
        <f t="shared" si="5"/>
        <v>2796.9400000000005</v>
      </c>
      <c r="J168" s="75">
        <v>0</v>
      </c>
    </row>
    <row r="169" spans="1:10" ht="24.95" customHeight="1" x14ac:dyDescent="0.2">
      <c r="A169" s="88">
        <v>162</v>
      </c>
      <c r="B169" s="76" t="s">
        <v>747</v>
      </c>
      <c r="C169" s="77" t="s">
        <v>17</v>
      </c>
      <c r="D169" s="78">
        <v>2425.8000000000002</v>
      </c>
      <c r="E169" s="75">
        <v>250</v>
      </c>
      <c r="F169" s="119">
        <v>500</v>
      </c>
      <c r="G169" s="75">
        <f t="shared" si="4"/>
        <v>3175.8</v>
      </c>
      <c r="H169" s="75">
        <v>153.39114000000001</v>
      </c>
      <c r="I169" s="75">
        <f t="shared" si="5"/>
        <v>3022.40886</v>
      </c>
      <c r="J169" s="75">
        <v>0</v>
      </c>
    </row>
    <row r="170" spans="1:10" ht="24.95" customHeight="1" x14ac:dyDescent="0.2">
      <c r="A170" s="88">
        <v>163</v>
      </c>
      <c r="B170" s="74" t="s">
        <v>173</v>
      </c>
      <c r="C170" s="74" t="s">
        <v>16</v>
      </c>
      <c r="D170" s="75">
        <v>2142</v>
      </c>
      <c r="E170" s="75">
        <v>250</v>
      </c>
      <c r="F170" s="119">
        <v>500</v>
      </c>
      <c r="G170" s="75">
        <f t="shared" si="4"/>
        <v>2892</v>
      </c>
      <c r="H170" s="75">
        <v>127.61</v>
      </c>
      <c r="I170" s="75">
        <f t="shared" si="5"/>
        <v>2764.39</v>
      </c>
      <c r="J170" s="75">
        <v>0</v>
      </c>
    </row>
    <row r="171" spans="1:10" ht="24.95" customHeight="1" x14ac:dyDescent="0.2">
      <c r="A171" s="88">
        <v>164</v>
      </c>
      <c r="B171" s="74" t="s">
        <v>597</v>
      </c>
      <c r="C171" s="74" t="s">
        <v>14</v>
      </c>
      <c r="D171" s="75">
        <v>2176.2000000000003</v>
      </c>
      <c r="E171" s="75">
        <v>250</v>
      </c>
      <c r="F171" s="119">
        <v>500</v>
      </c>
      <c r="G171" s="75">
        <f t="shared" si="4"/>
        <v>2926.2000000000003</v>
      </c>
      <c r="H171" s="75">
        <v>129.26</v>
      </c>
      <c r="I171" s="75">
        <f t="shared" si="5"/>
        <v>2796.9400000000005</v>
      </c>
      <c r="J171" s="75">
        <v>0</v>
      </c>
    </row>
    <row r="172" spans="1:10" ht="24.95" customHeight="1" x14ac:dyDescent="0.2">
      <c r="A172" s="88">
        <v>165</v>
      </c>
      <c r="B172" s="76" t="s">
        <v>748</v>
      </c>
      <c r="C172" s="77" t="s">
        <v>216</v>
      </c>
      <c r="D172" s="78">
        <v>2269.1999999999998</v>
      </c>
      <c r="E172" s="75">
        <v>250</v>
      </c>
      <c r="F172" s="119">
        <v>500</v>
      </c>
      <c r="G172" s="75">
        <f t="shared" si="4"/>
        <v>3019.2</v>
      </c>
      <c r="H172" s="75">
        <v>145.82736</v>
      </c>
      <c r="I172" s="75">
        <f t="shared" si="5"/>
        <v>2873.3726399999996</v>
      </c>
      <c r="J172" s="75">
        <v>0</v>
      </c>
    </row>
    <row r="173" spans="1:10" ht="24.95" customHeight="1" x14ac:dyDescent="0.2">
      <c r="A173" s="88">
        <v>166</v>
      </c>
      <c r="B173" s="74" t="s">
        <v>68</v>
      </c>
      <c r="C173" s="74" t="s">
        <v>14</v>
      </c>
      <c r="D173" s="75">
        <v>2176.2000000000003</v>
      </c>
      <c r="E173" s="75">
        <v>250</v>
      </c>
      <c r="F173" s="119">
        <v>500</v>
      </c>
      <c r="G173" s="75">
        <f t="shared" si="4"/>
        <v>2926.2000000000003</v>
      </c>
      <c r="H173" s="75">
        <v>129.26</v>
      </c>
      <c r="I173" s="75">
        <f t="shared" si="5"/>
        <v>2796.9400000000005</v>
      </c>
      <c r="J173" s="75">
        <v>0</v>
      </c>
    </row>
    <row r="174" spans="1:10" ht="24.95" customHeight="1" x14ac:dyDescent="0.2">
      <c r="A174" s="88">
        <v>167</v>
      </c>
      <c r="B174" s="76" t="s">
        <v>223</v>
      </c>
      <c r="C174" s="74" t="s">
        <v>216</v>
      </c>
      <c r="D174" s="79">
        <v>2269.1999999999998</v>
      </c>
      <c r="E174" s="75">
        <v>250</v>
      </c>
      <c r="F174" s="119">
        <v>500</v>
      </c>
      <c r="G174" s="75">
        <f t="shared" si="4"/>
        <v>3019.2</v>
      </c>
      <c r="H174" s="75">
        <v>133.75</v>
      </c>
      <c r="I174" s="75">
        <f t="shared" si="5"/>
        <v>2885.45</v>
      </c>
      <c r="J174" s="75">
        <v>0</v>
      </c>
    </row>
    <row r="175" spans="1:10" ht="24.95" customHeight="1" x14ac:dyDescent="0.2">
      <c r="A175" s="88">
        <v>168</v>
      </c>
      <c r="B175" s="74" t="s">
        <v>69</v>
      </c>
      <c r="C175" s="74" t="s">
        <v>16</v>
      </c>
      <c r="D175" s="75">
        <v>2142</v>
      </c>
      <c r="E175" s="75">
        <v>250</v>
      </c>
      <c r="F175" s="119">
        <v>500</v>
      </c>
      <c r="G175" s="75">
        <f t="shared" si="4"/>
        <v>2892</v>
      </c>
      <c r="H175" s="75">
        <v>127.61</v>
      </c>
      <c r="I175" s="75">
        <f t="shared" si="5"/>
        <v>2764.39</v>
      </c>
      <c r="J175" s="75">
        <v>0</v>
      </c>
    </row>
    <row r="176" spans="1:10" ht="24.95" customHeight="1" x14ac:dyDescent="0.2">
      <c r="A176" s="88">
        <v>169</v>
      </c>
      <c r="B176" s="74" t="s">
        <v>175</v>
      </c>
      <c r="C176" s="74" t="s">
        <v>16</v>
      </c>
      <c r="D176" s="75">
        <v>2142</v>
      </c>
      <c r="E176" s="75">
        <v>250</v>
      </c>
      <c r="F176" s="119">
        <v>500</v>
      </c>
      <c r="G176" s="75">
        <f t="shared" si="4"/>
        <v>2892</v>
      </c>
      <c r="H176" s="75">
        <v>127.61</v>
      </c>
      <c r="I176" s="75">
        <f t="shared" si="5"/>
        <v>2764.39</v>
      </c>
      <c r="J176" s="75">
        <v>0</v>
      </c>
    </row>
    <row r="177" spans="1:10" ht="24.95" customHeight="1" x14ac:dyDescent="0.2">
      <c r="A177" s="88">
        <v>170</v>
      </c>
      <c r="B177" s="74" t="s">
        <v>581</v>
      </c>
      <c r="C177" s="74" t="s">
        <v>16</v>
      </c>
      <c r="D177" s="75">
        <v>2142</v>
      </c>
      <c r="E177" s="75">
        <v>250</v>
      </c>
      <c r="F177" s="119">
        <v>500</v>
      </c>
      <c r="G177" s="75">
        <f t="shared" si="4"/>
        <v>2892</v>
      </c>
      <c r="H177" s="75">
        <v>127.61</v>
      </c>
      <c r="I177" s="75">
        <f t="shared" si="5"/>
        <v>2764.39</v>
      </c>
      <c r="J177" s="75">
        <v>0</v>
      </c>
    </row>
    <row r="178" spans="1:10" ht="24.95" customHeight="1" x14ac:dyDescent="0.2">
      <c r="A178" s="88">
        <v>171</v>
      </c>
      <c r="B178" s="74" t="s">
        <v>99</v>
      </c>
      <c r="C178" s="74" t="s">
        <v>662</v>
      </c>
      <c r="D178" s="75">
        <v>2142</v>
      </c>
      <c r="E178" s="75">
        <v>250</v>
      </c>
      <c r="F178" s="119">
        <v>500</v>
      </c>
      <c r="G178" s="75">
        <f t="shared" si="4"/>
        <v>2892</v>
      </c>
      <c r="H178" s="75">
        <v>127.61</v>
      </c>
      <c r="I178" s="75">
        <f t="shared" si="5"/>
        <v>2764.39</v>
      </c>
      <c r="J178" s="75">
        <v>0</v>
      </c>
    </row>
    <row r="179" spans="1:10" ht="24.95" customHeight="1" x14ac:dyDescent="0.2">
      <c r="A179" s="88">
        <v>172</v>
      </c>
      <c r="B179" s="76" t="s">
        <v>170</v>
      </c>
      <c r="C179" s="77" t="s">
        <v>17</v>
      </c>
      <c r="D179" s="78">
        <v>2425.8000000000002</v>
      </c>
      <c r="E179" s="75">
        <v>250</v>
      </c>
      <c r="F179" s="119">
        <v>500</v>
      </c>
      <c r="G179" s="75">
        <f t="shared" si="4"/>
        <v>3175.8</v>
      </c>
      <c r="H179" s="75">
        <v>141.32</v>
      </c>
      <c r="I179" s="75">
        <f t="shared" si="5"/>
        <v>3034.48</v>
      </c>
      <c r="J179" s="75">
        <v>0</v>
      </c>
    </row>
    <row r="180" spans="1:10" ht="24.95" customHeight="1" x14ac:dyDescent="0.2">
      <c r="A180" s="88">
        <v>173</v>
      </c>
      <c r="B180" s="74" t="s">
        <v>641</v>
      </c>
      <c r="C180" s="74" t="s">
        <v>17</v>
      </c>
      <c r="D180" s="78">
        <v>2425.8000000000002</v>
      </c>
      <c r="E180" s="75">
        <v>250</v>
      </c>
      <c r="F180" s="119">
        <v>500</v>
      </c>
      <c r="G180" s="75">
        <f t="shared" si="4"/>
        <v>3175.8</v>
      </c>
      <c r="H180" s="75">
        <v>141.32</v>
      </c>
      <c r="I180" s="75">
        <f t="shared" si="5"/>
        <v>3034.48</v>
      </c>
      <c r="J180" s="75">
        <v>0</v>
      </c>
    </row>
    <row r="181" spans="1:10" ht="24.95" customHeight="1" x14ac:dyDescent="0.2">
      <c r="A181" s="88">
        <v>174</v>
      </c>
      <c r="B181" s="74" t="s">
        <v>474</v>
      </c>
      <c r="C181" s="74" t="s">
        <v>707</v>
      </c>
      <c r="D181" s="75">
        <v>2142</v>
      </c>
      <c r="E181" s="75">
        <v>250</v>
      </c>
      <c r="F181" s="119">
        <v>500</v>
      </c>
      <c r="G181" s="75">
        <f t="shared" si="4"/>
        <v>2892</v>
      </c>
      <c r="H181" s="75">
        <v>127.61</v>
      </c>
      <c r="I181" s="75">
        <f t="shared" si="5"/>
        <v>2764.39</v>
      </c>
      <c r="J181" s="75">
        <v>0</v>
      </c>
    </row>
    <row r="182" spans="1:10" ht="24.95" customHeight="1" x14ac:dyDescent="0.2">
      <c r="A182" s="88">
        <v>175</v>
      </c>
      <c r="B182" s="76" t="s">
        <v>627</v>
      </c>
      <c r="C182" s="77" t="s">
        <v>707</v>
      </c>
      <c r="D182" s="78">
        <v>2142</v>
      </c>
      <c r="E182" s="75">
        <v>250</v>
      </c>
      <c r="F182" s="119">
        <v>500</v>
      </c>
      <c r="G182" s="75">
        <f t="shared" si="4"/>
        <v>2892</v>
      </c>
      <c r="H182" s="75">
        <v>127.61</v>
      </c>
      <c r="I182" s="75">
        <f t="shared" si="5"/>
        <v>2764.39</v>
      </c>
      <c r="J182" s="75">
        <v>0</v>
      </c>
    </row>
    <row r="183" spans="1:10" ht="24.95" customHeight="1" x14ac:dyDescent="0.2">
      <c r="A183" s="88">
        <v>176</v>
      </c>
      <c r="B183" s="74" t="s">
        <v>87</v>
      </c>
      <c r="C183" s="74" t="s">
        <v>707</v>
      </c>
      <c r="D183" s="75">
        <v>2142</v>
      </c>
      <c r="E183" s="75">
        <v>250</v>
      </c>
      <c r="F183" s="119">
        <v>500</v>
      </c>
      <c r="G183" s="75">
        <f t="shared" si="4"/>
        <v>2892</v>
      </c>
      <c r="H183" s="75">
        <v>127.61</v>
      </c>
      <c r="I183" s="75">
        <f t="shared" si="5"/>
        <v>2764.39</v>
      </c>
      <c r="J183" s="75">
        <v>0</v>
      </c>
    </row>
    <row r="184" spans="1:10" ht="24.95" customHeight="1" x14ac:dyDescent="0.2">
      <c r="A184" s="88">
        <v>177</v>
      </c>
      <c r="B184" s="74" t="s">
        <v>472</v>
      </c>
      <c r="C184" s="74" t="s">
        <v>707</v>
      </c>
      <c r="D184" s="75">
        <v>2142</v>
      </c>
      <c r="E184" s="75">
        <v>250</v>
      </c>
      <c r="F184" s="119">
        <v>500</v>
      </c>
      <c r="G184" s="75">
        <f t="shared" si="4"/>
        <v>2892</v>
      </c>
      <c r="H184" s="75">
        <v>127.61</v>
      </c>
      <c r="I184" s="75">
        <f t="shared" si="5"/>
        <v>2764.39</v>
      </c>
      <c r="J184" s="75">
        <v>0</v>
      </c>
    </row>
    <row r="185" spans="1:10" ht="24.95" customHeight="1" x14ac:dyDescent="0.2">
      <c r="A185" s="88">
        <v>178</v>
      </c>
      <c r="B185" s="74" t="s">
        <v>160</v>
      </c>
      <c r="C185" s="74" t="s">
        <v>719</v>
      </c>
      <c r="D185" s="81">
        <v>2142</v>
      </c>
      <c r="E185" s="75">
        <v>250</v>
      </c>
      <c r="F185" s="119">
        <v>500</v>
      </c>
      <c r="G185" s="75">
        <f t="shared" si="4"/>
        <v>2892</v>
      </c>
      <c r="H185" s="75">
        <v>127.61</v>
      </c>
      <c r="I185" s="75">
        <f t="shared" si="5"/>
        <v>2764.39</v>
      </c>
      <c r="J185" s="75">
        <v>0</v>
      </c>
    </row>
    <row r="186" spans="1:10" ht="24.95" customHeight="1" x14ac:dyDescent="0.2">
      <c r="A186" s="88">
        <v>179</v>
      </c>
      <c r="B186" s="76" t="s">
        <v>509</v>
      </c>
      <c r="C186" s="77" t="s">
        <v>707</v>
      </c>
      <c r="D186" s="78">
        <v>2142</v>
      </c>
      <c r="E186" s="75">
        <v>250</v>
      </c>
      <c r="F186" s="119">
        <v>500</v>
      </c>
      <c r="G186" s="75">
        <f t="shared" si="4"/>
        <v>2892</v>
      </c>
      <c r="H186" s="75">
        <v>127.61</v>
      </c>
      <c r="I186" s="75">
        <f t="shared" si="5"/>
        <v>2764.39</v>
      </c>
      <c r="J186" s="75">
        <v>0</v>
      </c>
    </row>
    <row r="187" spans="1:10" ht="24.95" customHeight="1" x14ac:dyDescent="0.2">
      <c r="A187" s="88">
        <v>180</v>
      </c>
      <c r="B187" s="74" t="s">
        <v>476</v>
      </c>
      <c r="C187" s="74" t="s">
        <v>719</v>
      </c>
      <c r="D187" s="81">
        <v>2142</v>
      </c>
      <c r="E187" s="75">
        <v>250</v>
      </c>
      <c r="F187" s="119">
        <v>500</v>
      </c>
      <c r="G187" s="75">
        <f t="shared" si="4"/>
        <v>2892</v>
      </c>
      <c r="H187" s="75">
        <v>127.61</v>
      </c>
      <c r="I187" s="75">
        <f t="shared" si="5"/>
        <v>2764.39</v>
      </c>
      <c r="J187" s="75">
        <v>0</v>
      </c>
    </row>
    <row r="188" spans="1:10" ht="24.95" customHeight="1" x14ac:dyDescent="0.2">
      <c r="A188" s="88">
        <v>181</v>
      </c>
      <c r="B188" s="76" t="s">
        <v>718</v>
      </c>
      <c r="C188" s="77" t="s">
        <v>17</v>
      </c>
      <c r="D188" s="78">
        <v>2425.8000000000002</v>
      </c>
      <c r="E188" s="75">
        <v>250</v>
      </c>
      <c r="F188" s="119">
        <v>500</v>
      </c>
      <c r="G188" s="75">
        <f t="shared" si="4"/>
        <v>3175.8</v>
      </c>
      <c r="H188" s="75">
        <v>141.32</v>
      </c>
      <c r="I188" s="75">
        <f t="shared" si="5"/>
        <v>3034.48</v>
      </c>
      <c r="J188" s="75">
        <v>0</v>
      </c>
    </row>
    <row r="189" spans="1:10" ht="24.95" customHeight="1" x14ac:dyDescent="0.2">
      <c r="A189" s="88">
        <v>182</v>
      </c>
      <c r="B189" s="74" t="s">
        <v>657</v>
      </c>
      <c r="C189" s="82" t="s">
        <v>662</v>
      </c>
      <c r="D189" s="75">
        <v>2142</v>
      </c>
      <c r="E189" s="75">
        <v>250</v>
      </c>
      <c r="F189" s="119">
        <v>500</v>
      </c>
      <c r="G189" s="75">
        <f t="shared" si="4"/>
        <v>2892</v>
      </c>
      <c r="H189" s="75">
        <v>127.61</v>
      </c>
      <c r="I189" s="75">
        <f t="shared" si="5"/>
        <v>2764.39</v>
      </c>
      <c r="J189" s="75">
        <f>2895</f>
        <v>2895</v>
      </c>
    </row>
    <row r="190" spans="1:10" ht="24.95" customHeight="1" x14ac:dyDescent="0.2">
      <c r="A190" s="88">
        <v>183</v>
      </c>
      <c r="B190" s="74" t="s">
        <v>152</v>
      </c>
      <c r="C190" s="82" t="s">
        <v>17</v>
      </c>
      <c r="D190" s="78">
        <v>2425.8000000000002</v>
      </c>
      <c r="E190" s="75">
        <v>250</v>
      </c>
      <c r="F190" s="119">
        <v>500</v>
      </c>
      <c r="G190" s="75">
        <f t="shared" si="4"/>
        <v>3175.8</v>
      </c>
      <c r="H190" s="75">
        <v>141.32</v>
      </c>
      <c r="I190" s="75">
        <f t="shared" si="5"/>
        <v>3034.48</v>
      </c>
      <c r="J190" s="75">
        <f>3510+3090</f>
        <v>6600</v>
      </c>
    </row>
    <row r="191" spans="1:10" ht="24.95" customHeight="1" x14ac:dyDescent="0.2">
      <c r="A191" s="88">
        <v>184</v>
      </c>
      <c r="B191" s="74" t="s">
        <v>656</v>
      </c>
      <c r="C191" s="82" t="s">
        <v>177</v>
      </c>
      <c r="D191" s="78">
        <v>2425.8000000000002</v>
      </c>
      <c r="E191" s="75">
        <v>250</v>
      </c>
      <c r="F191" s="119">
        <v>500</v>
      </c>
      <c r="G191" s="75">
        <f t="shared" si="4"/>
        <v>3175.8</v>
      </c>
      <c r="H191" s="75">
        <v>141.32</v>
      </c>
      <c r="I191" s="75">
        <f t="shared" si="5"/>
        <v>3034.48</v>
      </c>
      <c r="J191" s="75">
        <f>3510+3100</f>
        <v>6610</v>
      </c>
    </row>
    <row r="192" spans="1:10" ht="24.95" customHeight="1" x14ac:dyDescent="0.2">
      <c r="A192" s="88">
        <v>185</v>
      </c>
      <c r="B192" s="76" t="s">
        <v>639</v>
      </c>
      <c r="C192" s="80" t="s">
        <v>177</v>
      </c>
      <c r="D192" s="78">
        <v>2425.8000000000002</v>
      </c>
      <c r="E192" s="75">
        <v>250</v>
      </c>
      <c r="F192" s="119">
        <v>500</v>
      </c>
      <c r="G192" s="75">
        <f t="shared" si="4"/>
        <v>3175.8</v>
      </c>
      <c r="H192" s="75">
        <v>141.32</v>
      </c>
      <c r="I192" s="75">
        <f t="shared" si="5"/>
        <v>3034.48</v>
      </c>
      <c r="J192" s="75">
        <f>990+609+623</f>
        <v>2222</v>
      </c>
    </row>
    <row r="193" spans="1:10" ht="24.95" customHeight="1" x14ac:dyDescent="0.2">
      <c r="A193" s="88">
        <v>186</v>
      </c>
      <c r="B193" s="74" t="s">
        <v>638</v>
      </c>
      <c r="C193" s="82" t="s">
        <v>662</v>
      </c>
      <c r="D193" s="75">
        <v>2142</v>
      </c>
      <c r="E193" s="75">
        <v>250</v>
      </c>
      <c r="F193" s="119">
        <v>500</v>
      </c>
      <c r="G193" s="75">
        <f t="shared" si="4"/>
        <v>2892</v>
      </c>
      <c r="H193" s="75">
        <v>127.61</v>
      </c>
      <c r="I193" s="75">
        <f t="shared" si="5"/>
        <v>2764.39</v>
      </c>
      <c r="J193" s="75">
        <f>627</f>
        <v>627</v>
      </c>
    </row>
    <row r="194" spans="1:10" ht="24.95" customHeight="1" x14ac:dyDescent="0.2">
      <c r="A194" s="88">
        <v>187</v>
      </c>
      <c r="B194" s="74" t="s">
        <v>156</v>
      </c>
      <c r="C194" s="82" t="s">
        <v>17</v>
      </c>
      <c r="D194" s="78">
        <v>2425.8000000000002</v>
      </c>
      <c r="E194" s="75">
        <v>250</v>
      </c>
      <c r="F194" s="119">
        <v>500</v>
      </c>
      <c r="G194" s="75">
        <f t="shared" si="4"/>
        <v>3175.8</v>
      </c>
      <c r="H194" s="75">
        <v>141.32</v>
      </c>
      <c r="I194" s="75">
        <f t="shared" si="5"/>
        <v>3034.48</v>
      </c>
      <c r="J194" s="75">
        <f>3090+1890+1890</f>
        <v>6870</v>
      </c>
    </row>
    <row r="195" spans="1:10" ht="24.95" customHeight="1" x14ac:dyDescent="0.2">
      <c r="A195" s="88">
        <v>188</v>
      </c>
      <c r="B195" s="76" t="s">
        <v>191</v>
      </c>
      <c r="C195" s="80" t="s">
        <v>17</v>
      </c>
      <c r="D195" s="78">
        <v>2425.8000000000002</v>
      </c>
      <c r="E195" s="75">
        <v>250</v>
      </c>
      <c r="F195" s="119">
        <v>500</v>
      </c>
      <c r="G195" s="75">
        <f t="shared" si="4"/>
        <v>3175.8</v>
      </c>
      <c r="H195" s="75">
        <v>141.32</v>
      </c>
      <c r="I195" s="75">
        <f t="shared" si="5"/>
        <v>3034.48</v>
      </c>
      <c r="J195" s="75">
        <v>0</v>
      </c>
    </row>
    <row r="196" spans="1:10" ht="24.95" customHeight="1" x14ac:dyDescent="0.2">
      <c r="A196" s="88">
        <v>189</v>
      </c>
      <c r="B196" s="74" t="s">
        <v>159</v>
      </c>
      <c r="C196" s="82" t="s">
        <v>17</v>
      </c>
      <c r="D196" s="78">
        <v>2425.8000000000002</v>
      </c>
      <c r="E196" s="75">
        <v>250</v>
      </c>
      <c r="F196" s="119">
        <v>500</v>
      </c>
      <c r="G196" s="75">
        <f t="shared" si="4"/>
        <v>3175.8</v>
      </c>
      <c r="H196" s="75">
        <v>141.32</v>
      </c>
      <c r="I196" s="75">
        <f t="shared" si="5"/>
        <v>3034.48</v>
      </c>
      <c r="J196" s="75">
        <v>0</v>
      </c>
    </row>
    <row r="197" spans="1:10" ht="24.95" customHeight="1" x14ac:dyDescent="0.2">
      <c r="A197" s="88">
        <v>190</v>
      </c>
      <c r="B197" s="74" t="s">
        <v>717</v>
      </c>
      <c r="C197" s="82" t="s">
        <v>17</v>
      </c>
      <c r="D197" s="78">
        <v>2425.8000000000002</v>
      </c>
      <c r="E197" s="75">
        <v>250</v>
      </c>
      <c r="F197" s="119">
        <v>500</v>
      </c>
      <c r="G197" s="75">
        <f t="shared" si="4"/>
        <v>3175.8</v>
      </c>
      <c r="H197" s="75">
        <v>141.32</v>
      </c>
      <c r="I197" s="75">
        <f t="shared" si="5"/>
        <v>3034.48</v>
      </c>
      <c r="J197" s="75">
        <f>1460+3510+3100</f>
        <v>8070</v>
      </c>
    </row>
    <row r="198" spans="1:10" ht="24.95" customHeight="1" x14ac:dyDescent="0.2">
      <c r="A198" s="88">
        <v>191</v>
      </c>
      <c r="B198" s="74" t="s">
        <v>164</v>
      </c>
      <c r="C198" s="82" t="s">
        <v>17</v>
      </c>
      <c r="D198" s="78">
        <v>2425.8000000000002</v>
      </c>
      <c r="E198" s="75">
        <v>250</v>
      </c>
      <c r="F198" s="119">
        <v>500</v>
      </c>
      <c r="G198" s="75">
        <f t="shared" si="4"/>
        <v>3175.8</v>
      </c>
      <c r="H198" s="75">
        <v>141.32</v>
      </c>
      <c r="I198" s="75">
        <f t="shared" si="5"/>
        <v>3034.48</v>
      </c>
      <c r="J198" s="75">
        <f>3510</f>
        <v>3510</v>
      </c>
    </row>
    <row r="199" spans="1:10" ht="24.95" customHeight="1" x14ac:dyDescent="0.2">
      <c r="A199" s="88">
        <v>192</v>
      </c>
      <c r="B199" s="76" t="s">
        <v>658</v>
      </c>
      <c r="C199" s="80" t="s">
        <v>17</v>
      </c>
      <c r="D199" s="78">
        <v>2425.8000000000002</v>
      </c>
      <c r="E199" s="75">
        <v>250</v>
      </c>
      <c r="F199" s="119">
        <v>500</v>
      </c>
      <c r="G199" s="75">
        <f t="shared" si="4"/>
        <v>3175.8</v>
      </c>
      <c r="H199" s="75">
        <v>141.32</v>
      </c>
      <c r="I199" s="75">
        <f t="shared" si="5"/>
        <v>3034.48</v>
      </c>
      <c r="J199" s="75">
        <v>0</v>
      </c>
    </row>
    <row r="200" spans="1:10" ht="24.95" customHeight="1" x14ac:dyDescent="0.2">
      <c r="A200" s="88">
        <v>193</v>
      </c>
      <c r="B200" s="74" t="s">
        <v>637</v>
      </c>
      <c r="C200" s="82" t="s">
        <v>17</v>
      </c>
      <c r="D200" s="78">
        <v>2425.8000000000002</v>
      </c>
      <c r="E200" s="75">
        <v>250</v>
      </c>
      <c r="F200" s="119">
        <v>500</v>
      </c>
      <c r="G200" s="75">
        <f t="shared" si="4"/>
        <v>3175.8</v>
      </c>
      <c r="H200" s="75">
        <v>141.32</v>
      </c>
      <c r="I200" s="75">
        <f t="shared" si="5"/>
        <v>3034.48</v>
      </c>
      <c r="J200" s="75">
        <v>0</v>
      </c>
    </row>
    <row r="201" spans="1:10" ht="24.95" customHeight="1" x14ac:dyDescent="0.2">
      <c r="A201" s="88">
        <v>194</v>
      </c>
      <c r="B201" s="74" t="s">
        <v>661</v>
      </c>
      <c r="C201" s="83" t="s">
        <v>17</v>
      </c>
      <c r="D201" s="78">
        <v>2425.8000000000002</v>
      </c>
      <c r="E201" s="75">
        <v>250</v>
      </c>
      <c r="F201" s="119">
        <v>500</v>
      </c>
      <c r="G201" s="75">
        <f t="shared" si="4"/>
        <v>3175.8</v>
      </c>
      <c r="H201" s="75">
        <v>141.32</v>
      </c>
      <c r="I201" s="75">
        <f t="shared" si="5"/>
        <v>3034.48</v>
      </c>
      <c r="J201" s="75">
        <v>0</v>
      </c>
    </row>
    <row r="202" spans="1:10" ht="24.95" customHeight="1" x14ac:dyDescent="0.2">
      <c r="A202" s="88">
        <v>195</v>
      </c>
      <c r="B202" s="76" t="s">
        <v>626</v>
      </c>
      <c r="C202" s="77" t="s">
        <v>662</v>
      </c>
      <c r="D202" s="78">
        <v>2142</v>
      </c>
      <c r="E202" s="75">
        <v>250</v>
      </c>
      <c r="F202" s="119">
        <v>500</v>
      </c>
      <c r="G202" s="75">
        <f t="shared" ref="G202:G265" si="6">+D202+E202+F202</f>
        <v>2892</v>
      </c>
      <c r="H202" s="75">
        <v>127.61</v>
      </c>
      <c r="I202" s="75">
        <f t="shared" si="5"/>
        <v>2764.39</v>
      </c>
      <c r="J202" s="75">
        <v>0</v>
      </c>
    </row>
    <row r="203" spans="1:10" ht="24.95" customHeight="1" x14ac:dyDescent="0.2">
      <c r="A203" s="88">
        <v>196</v>
      </c>
      <c r="B203" s="82" t="s">
        <v>172</v>
      </c>
      <c r="C203" s="82" t="s">
        <v>102</v>
      </c>
      <c r="D203" s="75">
        <v>2142</v>
      </c>
      <c r="E203" s="75">
        <v>250</v>
      </c>
      <c r="F203" s="119">
        <v>500</v>
      </c>
      <c r="G203" s="75">
        <f t="shared" si="6"/>
        <v>2892</v>
      </c>
      <c r="H203" s="75">
        <v>127.61</v>
      </c>
      <c r="I203" s="75">
        <f t="shared" si="5"/>
        <v>2764.39</v>
      </c>
      <c r="J203" s="75">
        <v>0</v>
      </c>
    </row>
    <row r="204" spans="1:10" ht="24.95" customHeight="1" x14ac:dyDescent="0.2">
      <c r="A204" s="88">
        <v>197</v>
      </c>
      <c r="B204" s="74" t="s">
        <v>636</v>
      </c>
      <c r="C204" s="74" t="s">
        <v>17</v>
      </c>
      <c r="D204" s="78">
        <v>2425.8000000000002</v>
      </c>
      <c r="E204" s="75">
        <v>250</v>
      </c>
      <c r="F204" s="119">
        <v>500</v>
      </c>
      <c r="G204" s="75">
        <f t="shared" si="6"/>
        <v>3175.8</v>
      </c>
      <c r="H204" s="75">
        <v>141.32</v>
      </c>
      <c r="I204" s="75">
        <f t="shared" ref="I204:I267" si="7">+G204-H204</f>
        <v>3034.48</v>
      </c>
      <c r="J204" s="75">
        <f>940</f>
        <v>940</v>
      </c>
    </row>
    <row r="205" spans="1:10" ht="24.95" customHeight="1" x14ac:dyDescent="0.2">
      <c r="A205" s="88">
        <v>198</v>
      </c>
      <c r="B205" s="76" t="s">
        <v>192</v>
      </c>
      <c r="C205" s="77" t="s">
        <v>662</v>
      </c>
      <c r="D205" s="78">
        <v>2142</v>
      </c>
      <c r="E205" s="75">
        <v>250</v>
      </c>
      <c r="F205" s="119">
        <v>500</v>
      </c>
      <c r="G205" s="75">
        <f t="shared" si="6"/>
        <v>2892</v>
      </c>
      <c r="H205" s="75">
        <v>127.61</v>
      </c>
      <c r="I205" s="75">
        <f t="shared" si="7"/>
        <v>2764.39</v>
      </c>
      <c r="J205" s="75">
        <v>0</v>
      </c>
    </row>
    <row r="206" spans="1:10" ht="24.95" customHeight="1" x14ac:dyDescent="0.2">
      <c r="A206" s="88">
        <v>199</v>
      </c>
      <c r="B206" s="76" t="s">
        <v>217</v>
      </c>
      <c r="C206" s="84" t="s">
        <v>721</v>
      </c>
      <c r="D206" s="78">
        <v>2425.8000000000002</v>
      </c>
      <c r="E206" s="75">
        <v>250</v>
      </c>
      <c r="F206" s="119">
        <v>500</v>
      </c>
      <c r="G206" s="75">
        <f t="shared" si="6"/>
        <v>3175.8</v>
      </c>
      <c r="H206" s="75">
        <v>141.32</v>
      </c>
      <c r="I206" s="75">
        <f t="shared" si="7"/>
        <v>3034.48</v>
      </c>
      <c r="J206" s="75">
        <v>0</v>
      </c>
    </row>
    <row r="207" spans="1:10" ht="24.95" customHeight="1" x14ac:dyDescent="0.2">
      <c r="A207" s="88">
        <v>200</v>
      </c>
      <c r="B207" s="74" t="s">
        <v>471</v>
      </c>
      <c r="C207" s="74" t="s">
        <v>16</v>
      </c>
      <c r="D207" s="75">
        <v>2142</v>
      </c>
      <c r="E207" s="75">
        <v>250</v>
      </c>
      <c r="F207" s="119">
        <v>500</v>
      </c>
      <c r="G207" s="75">
        <f t="shared" si="6"/>
        <v>2892</v>
      </c>
      <c r="H207" s="75">
        <v>127.61</v>
      </c>
      <c r="I207" s="75">
        <f t="shared" si="7"/>
        <v>2764.39</v>
      </c>
      <c r="J207" s="75">
        <v>0</v>
      </c>
    </row>
    <row r="208" spans="1:10" ht="24.95" customHeight="1" x14ac:dyDescent="0.2">
      <c r="A208" s="88">
        <v>201</v>
      </c>
      <c r="B208" s="74" t="s">
        <v>479</v>
      </c>
      <c r="C208" s="74" t="s">
        <v>707</v>
      </c>
      <c r="D208" s="75">
        <v>2142</v>
      </c>
      <c r="E208" s="75">
        <v>250</v>
      </c>
      <c r="F208" s="119">
        <v>500</v>
      </c>
      <c r="G208" s="75">
        <f t="shared" si="6"/>
        <v>2892</v>
      </c>
      <c r="H208" s="75">
        <v>127.61</v>
      </c>
      <c r="I208" s="75">
        <f t="shared" si="7"/>
        <v>2764.39</v>
      </c>
      <c r="J208" s="75">
        <v>0</v>
      </c>
    </row>
    <row r="209" spans="1:10" ht="24.95" customHeight="1" x14ac:dyDescent="0.2">
      <c r="A209" s="88">
        <v>202</v>
      </c>
      <c r="B209" s="76" t="s">
        <v>201</v>
      </c>
      <c r="C209" s="77" t="s">
        <v>707</v>
      </c>
      <c r="D209" s="78">
        <v>2142</v>
      </c>
      <c r="E209" s="75">
        <v>250</v>
      </c>
      <c r="F209" s="119">
        <v>500</v>
      </c>
      <c r="G209" s="75">
        <f t="shared" si="6"/>
        <v>2892</v>
      </c>
      <c r="H209" s="75">
        <v>127.61</v>
      </c>
      <c r="I209" s="75">
        <f t="shared" si="7"/>
        <v>2764.39</v>
      </c>
      <c r="J209" s="75">
        <v>0</v>
      </c>
    </row>
    <row r="210" spans="1:10" ht="24.95" customHeight="1" x14ac:dyDescent="0.2">
      <c r="A210" s="88">
        <v>203</v>
      </c>
      <c r="B210" s="74" t="s">
        <v>510</v>
      </c>
      <c r="C210" s="74" t="s">
        <v>17</v>
      </c>
      <c r="D210" s="78">
        <v>2425.8000000000002</v>
      </c>
      <c r="E210" s="75">
        <v>250</v>
      </c>
      <c r="F210" s="119">
        <v>500</v>
      </c>
      <c r="G210" s="75">
        <f t="shared" si="6"/>
        <v>3175.8</v>
      </c>
      <c r="H210" s="75">
        <v>141.32</v>
      </c>
      <c r="I210" s="75">
        <f t="shared" si="7"/>
        <v>3034.48</v>
      </c>
      <c r="J210" s="75">
        <f>3510</f>
        <v>3510</v>
      </c>
    </row>
    <row r="211" spans="1:10" ht="24.95" customHeight="1" x14ac:dyDescent="0.2">
      <c r="A211" s="88">
        <v>204</v>
      </c>
      <c r="B211" s="74" t="s">
        <v>511</v>
      </c>
      <c r="C211" s="74" t="s">
        <v>17</v>
      </c>
      <c r="D211" s="78">
        <v>2425.8000000000002</v>
      </c>
      <c r="E211" s="75">
        <v>250</v>
      </c>
      <c r="F211" s="119">
        <v>500</v>
      </c>
      <c r="G211" s="75">
        <f t="shared" si="6"/>
        <v>3175.8</v>
      </c>
      <c r="H211" s="75">
        <v>141.32</v>
      </c>
      <c r="I211" s="75">
        <f t="shared" si="7"/>
        <v>3034.48</v>
      </c>
      <c r="J211" s="75">
        <f>1050</f>
        <v>1050</v>
      </c>
    </row>
    <row r="212" spans="1:10" ht="24.95" customHeight="1" x14ac:dyDescent="0.2">
      <c r="A212" s="88">
        <v>205</v>
      </c>
      <c r="B212" s="74" t="s">
        <v>512</v>
      </c>
      <c r="C212" s="74" t="s">
        <v>707</v>
      </c>
      <c r="D212" s="75">
        <v>2142</v>
      </c>
      <c r="E212" s="75">
        <v>250</v>
      </c>
      <c r="F212" s="119">
        <v>500</v>
      </c>
      <c r="G212" s="75">
        <f t="shared" si="6"/>
        <v>2892</v>
      </c>
      <c r="H212" s="75">
        <v>127.61</v>
      </c>
      <c r="I212" s="75">
        <f t="shared" si="7"/>
        <v>2764.39</v>
      </c>
      <c r="J212" s="75">
        <v>0</v>
      </c>
    </row>
    <row r="213" spans="1:10" ht="24.95" customHeight="1" x14ac:dyDescent="0.2">
      <c r="A213" s="88">
        <v>206</v>
      </c>
      <c r="B213" s="85" t="s">
        <v>218</v>
      </c>
      <c r="C213" s="86" t="s">
        <v>17</v>
      </c>
      <c r="D213" s="78">
        <v>2425.8000000000002</v>
      </c>
      <c r="E213" s="75">
        <v>250</v>
      </c>
      <c r="F213" s="119">
        <v>500</v>
      </c>
      <c r="G213" s="75">
        <f t="shared" si="6"/>
        <v>3175.8</v>
      </c>
      <c r="H213" s="75">
        <v>141.32</v>
      </c>
      <c r="I213" s="75">
        <f t="shared" si="7"/>
        <v>3034.48</v>
      </c>
      <c r="J213" s="75">
        <f>1890</f>
        <v>1890</v>
      </c>
    </row>
    <row r="214" spans="1:10" ht="24.95" customHeight="1" x14ac:dyDescent="0.2">
      <c r="A214" s="88">
        <v>207</v>
      </c>
      <c r="B214" s="76" t="s">
        <v>749</v>
      </c>
      <c r="C214" s="77" t="s">
        <v>14</v>
      </c>
      <c r="D214" s="78">
        <v>2176.2000000000003</v>
      </c>
      <c r="E214" s="75">
        <v>250</v>
      </c>
      <c r="F214" s="119">
        <v>500</v>
      </c>
      <c r="G214" s="75">
        <f t="shared" si="6"/>
        <v>2926.2000000000003</v>
      </c>
      <c r="H214" s="75">
        <v>141.33546000000001</v>
      </c>
      <c r="I214" s="75">
        <f t="shared" si="7"/>
        <v>2784.8645400000005</v>
      </c>
      <c r="J214" s="75">
        <v>0</v>
      </c>
    </row>
    <row r="215" spans="1:10" ht="24.95" customHeight="1" x14ac:dyDescent="0.2">
      <c r="A215" s="88">
        <v>208</v>
      </c>
      <c r="B215" s="76" t="s">
        <v>208</v>
      </c>
      <c r="C215" s="77" t="s">
        <v>17</v>
      </c>
      <c r="D215" s="78">
        <v>2425.8000000000002</v>
      </c>
      <c r="E215" s="75">
        <v>250</v>
      </c>
      <c r="F215" s="119">
        <v>500</v>
      </c>
      <c r="G215" s="75">
        <f t="shared" si="6"/>
        <v>3175.8</v>
      </c>
      <c r="H215" s="75">
        <v>141.32</v>
      </c>
      <c r="I215" s="75">
        <f t="shared" si="7"/>
        <v>3034.48</v>
      </c>
      <c r="J215" s="75">
        <v>0</v>
      </c>
    </row>
    <row r="216" spans="1:10" ht="24.95" customHeight="1" x14ac:dyDescent="0.2">
      <c r="A216" s="88">
        <v>209</v>
      </c>
      <c r="B216" s="74" t="s">
        <v>652</v>
      </c>
      <c r="C216" s="74" t="s">
        <v>177</v>
      </c>
      <c r="D216" s="78">
        <v>2425.8000000000002</v>
      </c>
      <c r="E216" s="75">
        <v>250</v>
      </c>
      <c r="F216" s="119">
        <v>500</v>
      </c>
      <c r="G216" s="75">
        <f t="shared" si="6"/>
        <v>3175.8</v>
      </c>
      <c r="H216" s="75">
        <v>141.32</v>
      </c>
      <c r="I216" s="75">
        <f t="shared" si="7"/>
        <v>3034.48</v>
      </c>
      <c r="J216" s="75">
        <v>0</v>
      </c>
    </row>
    <row r="217" spans="1:10" ht="24.95" customHeight="1" x14ac:dyDescent="0.2">
      <c r="A217" s="88">
        <v>210</v>
      </c>
      <c r="B217" s="76" t="s">
        <v>219</v>
      </c>
      <c r="C217" s="77" t="s">
        <v>17</v>
      </c>
      <c r="D217" s="78">
        <v>2425.8000000000002</v>
      </c>
      <c r="E217" s="75">
        <v>250</v>
      </c>
      <c r="F217" s="119">
        <v>500</v>
      </c>
      <c r="G217" s="75">
        <f t="shared" si="6"/>
        <v>3175.8</v>
      </c>
      <c r="H217" s="75">
        <v>141.32</v>
      </c>
      <c r="I217" s="75">
        <f t="shared" si="7"/>
        <v>3034.48</v>
      </c>
      <c r="J217" s="75">
        <v>0</v>
      </c>
    </row>
    <row r="218" spans="1:10" ht="24.95" customHeight="1" x14ac:dyDescent="0.2">
      <c r="A218" s="88">
        <v>211</v>
      </c>
      <c r="B218" s="74" t="s">
        <v>157</v>
      </c>
      <c r="C218" s="74" t="s">
        <v>17</v>
      </c>
      <c r="D218" s="78">
        <v>2425.8000000000002</v>
      </c>
      <c r="E218" s="75">
        <v>250</v>
      </c>
      <c r="F218" s="119">
        <v>500</v>
      </c>
      <c r="G218" s="75">
        <f t="shared" si="6"/>
        <v>3175.8</v>
      </c>
      <c r="H218" s="75">
        <v>141.32</v>
      </c>
      <c r="I218" s="75">
        <f t="shared" si="7"/>
        <v>3034.48</v>
      </c>
      <c r="J218" s="75">
        <v>0</v>
      </c>
    </row>
    <row r="219" spans="1:10" ht="24.95" customHeight="1" x14ac:dyDescent="0.2">
      <c r="A219" s="88">
        <v>212</v>
      </c>
      <c r="B219" s="74" t="s">
        <v>134</v>
      </c>
      <c r="C219" s="74" t="s">
        <v>177</v>
      </c>
      <c r="D219" s="78">
        <v>2425.8000000000002</v>
      </c>
      <c r="E219" s="75">
        <v>250</v>
      </c>
      <c r="F219" s="119">
        <v>500</v>
      </c>
      <c r="G219" s="75">
        <f t="shared" si="6"/>
        <v>3175.8</v>
      </c>
      <c r="H219" s="75">
        <v>141.32</v>
      </c>
      <c r="I219" s="75">
        <f t="shared" si="7"/>
        <v>3034.48</v>
      </c>
      <c r="J219" s="75">
        <v>0</v>
      </c>
    </row>
    <row r="220" spans="1:10" ht="24.95" customHeight="1" x14ac:dyDescent="0.2">
      <c r="A220" s="88">
        <v>213</v>
      </c>
      <c r="B220" s="74" t="s">
        <v>478</v>
      </c>
      <c r="C220" s="74" t="s">
        <v>707</v>
      </c>
      <c r="D220" s="81">
        <v>2142</v>
      </c>
      <c r="E220" s="75">
        <v>250</v>
      </c>
      <c r="F220" s="119">
        <v>500</v>
      </c>
      <c r="G220" s="75">
        <f t="shared" si="6"/>
        <v>2892</v>
      </c>
      <c r="H220" s="75">
        <v>127.61</v>
      </c>
      <c r="I220" s="75">
        <f t="shared" si="7"/>
        <v>2764.39</v>
      </c>
      <c r="J220" s="75">
        <v>0</v>
      </c>
    </row>
    <row r="221" spans="1:10" ht="24.95" customHeight="1" x14ac:dyDescent="0.2">
      <c r="A221" s="88">
        <v>214</v>
      </c>
      <c r="B221" s="74" t="s">
        <v>477</v>
      </c>
      <c r="C221" s="74" t="s">
        <v>707</v>
      </c>
      <c r="D221" s="81">
        <v>2142</v>
      </c>
      <c r="E221" s="75">
        <v>250</v>
      </c>
      <c r="F221" s="119">
        <v>500</v>
      </c>
      <c r="G221" s="75">
        <f t="shared" si="6"/>
        <v>2892</v>
      </c>
      <c r="H221" s="75">
        <v>127.61</v>
      </c>
      <c r="I221" s="75">
        <f t="shared" si="7"/>
        <v>2764.39</v>
      </c>
      <c r="J221" s="75">
        <v>0</v>
      </c>
    </row>
    <row r="222" spans="1:10" ht="24.95" customHeight="1" x14ac:dyDescent="0.2">
      <c r="A222" s="88">
        <v>215</v>
      </c>
      <c r="B222" s="74" t="s">
        <v>647</v>
      </c>
      <c r="C222" s="74" t="s">
        <v>17</v>
      </c>
      <c r="D222" s="78">
        <v>2425.8000000000002</v>
      </c>
      <c r="E222" s="75">
        <v>250</v>
      </c>
      <c r="F222" s="119">
        <v>500</v>
      </c>
      <c r="G222" s="75">
        <f t="shared" si="6"/>
        <v>3175.8</v>
      </c>
      <c r="H222" s="75">
        <v>141.32</v>
      </c>
      <c r="I222" s="75">
        <f t="shared" si="7"/>
        <v>3034.48</v>
      </c>
      <c r="J222" s="75">
        <f>3065+800+1390+1050+3100</f>
        <v>9405</v>
      </c>
    </row>
    <row r="223" spans="1:10" ht="24.95" customHeight="1" x14ac:dyDescent="0.2">
      <c r="A223" s="88">
        <v>216</v>
      </c>
      <c r="B223" s="74" t="s">
        <v>650</v>
      </c>
      <c r="C223" s="74" t="s">
        <v>662</v>
      </c>
      <c r="D223" s="75">
        <v>2142</v>
      </c>
      <c r="E223" s="75">
        <v>250</v>
      </c>
      <c r="F223" s="119">
        <v>500</v>
      </c>
      <c r="G223" s="75">
        <f t="shared" si="6"/>
        <v>2892</v>
      </c>
      <c r="H223" s="75">
        <v>127.61</v>
      </c>
      <c r="I223" s="75">
        <f t="shared" si="7"/>
        <v>2764.39</v>
      </c>
      <c r="J223" s="75">
        <f>587.4</f>
        <v>587.4</v>
      </c>
    </row>
    <row r="224" spans="1:10" ht="24.95" customHeight="1" x14ac:dyDescent="0.2">
      <c r="A224" s="88">
        <v>217</v>
      </c>
      <c r="B224" s="74" t="s">
        <v>649</v>
      </c>
      <c r="C224" s="74" t="s">
        <v>177</v>
      </c>
      <c r="D224" s="78">
        <v>2425.8000000000002</v>
      </c>
      <c r="E224" s="75">
        <v>250</v>
      </c>
      <c r="F224" s="119">
        <v>500</v>
      </c>
      <c r="G224" s="75">
        <f t="shared" si="6"/>
        <v>3175.8</v>
      </c>
      <c r="H224" s="75">
        <v>141.32</v>
      </c>
      <c r="I224" s="75">
        <f t="shared" si="7"/>
        <v>3034.48</v>
      </c>
      <c r="J224" s="75">
        <v>0</v>
      </c>
    </row>
    <row r="225" spans="1:10" ht="24.95" customHeight="1" x14ac:dyDescent="0.2">
      <c r="A225" s="88">
        <v>218</v>
      </c>
      <c r="B225" s="76" t="s">
        <v>645</v>
      </c>
      <c r="C225" s="74" t="s">
        <v>17</v>
      </c>
      <c r="D225" s="78">
        <v>2425.8000000000002</v>
      </c>
      <c r="E225" s="75">
        <v>250</v>
      </c>
      <c r="F225" s="119">
        <v>500</v>
      </c>
      <c r="G225" s="75">
        <f t="shared" si="6"/>
        <v>3175.8</v>
      </c>
      <c r="H225" s="75">
        <v>141.32</v>
      </c>
      <c r="I225" s="75">
        <f t="shared" si="7"/>
        <v>3034.48</v>
      </c>
      <c r="J225" s="75">
        <v>0</v>
      </c>
    </row>
    <row r="226" spans="1:10" ht="24.95" customHeight="1" x14ac:dyDescent="0.2">
      <c r="A226" s="88">
        <v>219</v>
      </c>
      <c r="B226" s="74" t="s">
        <v>163</v>
      </c>
      <c r="C226" s="74" t="s">
        <v>177</v>
      </c>
      <c r="D226" s="78">
        <v>2425.8000000000002</v>
      </c>
      <c r="E226" s="75">
        <v>250</v>
      </c>
      <c r="F226" s="119">
        <v>500</v>
      </c>
      <c r="G226" s="75">
        <f t="shared" si="6"/>
        <v>3175.8</v>
      </c>
      <c r="H226" s="75">
        <v>141.32</v>
      </c>
      <c r="I226" s="75">
        <f t="shared" si="7"/>
        <v>3034.48</v>
      </c>
      <c r="J226" s="75">
        <f>1165</f>
        <v>1165</v>
      </c>
    </row>
    <row r="227" spans="1:10" ht="24.95" customHeight="1" x14ac:dyDescent="0.2">
      <c r="A227" s="88">
        <v>220</v>
      </c>
      <c r="B227" s="74" t="s">
        <v>651</v>
      </c>
      <c r="C227" s="74" t="s">
        <v>17</v>
      </c>
      <c r="D227" s="78">
        <v>2425.8000000000002</v>
      </c>
      <c r="E227" s="75">
        <v>250</v>
      </c>
      <c r="F227" s="119">
        <v>500</v>
      </c>
      <c r="G227" s="75">
        <f t="shared" si="6"/>
        <v>3175.8</v>
      </c>
      <c r="H227" s="75">
        <v>141.32</v>
      </c>
      <c r="I227" s="75">
        <f t="shared" si="7"/>
        <v>3034.48</v>
      </c>
      <c r="J227" s="75">
        <v>0</v>
      </c>
    </row>
    <row r="228" spans="1:10" ht="24.95" customHeight="1" x14ac:dyDescent="0.2">
      <c r="A228" s="88">
        <v>221</v>
      </c>
      <c r="B228" s="74" t="s">
        <v>648</v>
      </c>
      <c r="C228" s="74" t="s">
        <v>17</v>
      </c>
      <c r="D228" s="78">
        <v>2425.8000000000002</v>
      </c>
      <c r="E228" s="75">
        <v>250</v>
      </c>
      <c r="F228" s="119">
        <v>500</v>
      </c>
      <c r="G228" s="75">
        <f t="shared" si="6"/>
        <v>3175.8</v>
      </c>
      <c r="H228" s="75">
        <v>141.32</v>
      </c>
      <c r="I228" s="75">
        <f t="shared" si="7"/>
        <v>3034.48</v>
      </c>
      <c r="J228" s="75">
        <v>0</v>
      </c>
    </row>
    <row r="229" spans="1:10" ht="24.95" customHeight="1" x14ac:dyDescent="0.2">
      <c r="A229" s="88">
        <v>222</v>
      </c>
      <c r="B229" s="74" t="s">
        <v>154</v>
      </c>
      <c r="C229" s="74" t="s">
        <v>177</v>
      </c>
      <c r="D229" s="78">
        <v>2425.8000000000002</v>
      </c>
      <c r="E229" s="75">
        <v>250</v>
      </c>
      <c r="F229" s="119">
        <v>500</v>
      </c>
      <c r="G229" s="75">
        <f t="shared" si="6"/>
        <v>3175.8</v>
      </c>
      <c r="H229" s="75">
        <v>141.32</v>
      </c>
      <c r="I229" s="75">
        <f t="shared" si="7"/>
        <v>3034.48</v>
      </c>
      <c r="J229" s="75">
        <f>1400+1050</f>
        <v>2450</v>
      </c>
    </row>
    <row r="230" spans="1:10" ht="24.95" customHeight="1" x14ac:dyDescent="0.2">
      <c r="A230" s="88">
        <v>223</v>
      </c>
      <c r="B230" s="76" t="s">
        <v>158</v>
      </c>
      <c r="C230" s="77" t="s">
        <v>17</v>
      </c>
      <c r="D230" s="78">
        <v>2425.8000000000002</v>
      </c>
      <c r="E230" s="75">
        <v>250</v>
      </c>
      <c r="F230" s="119">
        <v>500</v>
      </c>
      <c r="G230" s="75">
        <f t="shared" si="6"/>
        <v>3175.8</v>
      </c>
      <c r="H230" s="75">
        <v>141.32</v>
      </c>
      <c r="I230" s="75">
        <f t="shared" si="7"/>
        <v>3034.48</v>
      </c>
      <c r="J230" s="75">
        <v>0</v>
      </c>
    </row>
    <row r="231" spans="1:10" ht="24.95" customHeight="1" x14ac:dyDescent="0.2">
      <c r="A231" s="88">
        <v>224</v>
      </c>
      <c r="B231" s="76" t="s">
        <v>209</v>
      </c>
      <c r="C231" s="77" t="s">
        <v>662</v>
      </c>
      <c r="D231" s="78">
        <v>2425.8000000000002</v>
      </c>
      <c r="E231" s="75">
        <v>250</v>
      </c>
      <c r="F231" s="119">
        <v>500</v>
      </c>
      <c r="G231" s="75">
        <f t="shared" si="6"/>
        <v>3175.8</v>
      </c>
      <c r="H231" s="75">
        <v>141.32</v>
      </c>
      <c r="I231" s="75">
        <f t="shared" si="7"/>
        <v>3034.48</v>
      </c>
      <c r="J231" s="75">
        <f>587.4</f>
        <v>587.4</v>
      </c>
    </row>
    <row r="232" spans="1:10" ht="24.95" customHeight="1" x14ac:dyDescent="0.2">
      <c r="A232" s="88">
        <v>225</v>
      </c>
      <c r="B232" s="74" t="s">
        <v>135</v>
      </c>
      <c r="C232" s="74" t="s">
        <v>662</v>
      </c>
      <c r="D232" s="75">
        <v>2142</v>
      </c>
      <c r="E232" s="75">
        <v>250</v>
      </c>
      <c r="F232" s="119">
        <v>500</v>
      </c>
      <c r="G232" s="75">
        <f t="shared" si="6"/>
        <v>2892</v>
      </c>
      <c r="H232" s="75">
        <v>127.61</v>
      </c>
      <c r="I232" s="75">
        <f t="shared" si="7"/>
        <v>2764.39</v>
      </c>
      <c r="J232" s="75">
        <v>0</v>
      </c>
    </row>
    <row r="233" spans="1:10" ht="24.95" customHeight="1" x14ac:dyDescent="0.2">
      <c r="A233" s="88">
        <v>226</v>
      </c>
      <c r="B233" s="74" t="s">
        <v>646</v>
      </c>
      <c r="C233" s="74" t="s">
        <v>17</v>
      </c>
      <c r="D233" s="78">
        <v>2425.8000000000002</v>
      </c>
      <c r="E233" s="75">
        <v>250</v>
      </c>
      <c r="F233" s="119">
        <v>500</v>
      </c>
      <c r="G233" s="75">
        <f t="shared" si="6"/>
        <v>3175.8</v>
      </c>
      <c r="H233" s="75">
        <v>141.32</v>
      </c>
      <c r="I233" s="75">
        <f t="shared" si="7"/>
        <v>3034.48</v>
      </c>
      <c r="J233" s="75">
        <v>0</v>
      </c>
    </row>
    <row r="234" spans="1:10" ht="24.95" customHeight="1" x14ac:dyDescent="0.2">
      <c r="A234" s="88">
        <v>227</v>
      </c>
      <c r="B234" s="74" t="s">
        <v>653</v>
      </c>
      <c r="C234" s="74" t="s">
        <v>17</v>
      </c>
      <c r="D234" s="78">
        <v>2425.8000000000002</v>
      </c>
      <c r="E234" s="75">
        <v>250</v>
      </c>
      <c r="F234" s="119">
        <v>500</v>
      </c>
      <c r="G234" s="75">
        <f t="shared" si="6"/>
        <v>3175.8</v>
      </c>
      <c r="H234" s="75">
        <v>141.32</v>
      </c>
      <c r="I234" s="75">
        <f t="shared" si="7"/>
        <v>3034.48</v>
      </c>
      <c r="J234" s="75">
        <v>0</v>
      </c>
    </row>
    <row r="235" spans="1:10" ht="24.95" customHeight="1" x14ac:dyDescent="0.2">
      <c r="A235" s="88">
        <v>228</v>
      </c>
      <c r="B235" s="74" t="s">
        <v>655</v>
      </c>
      <c r="C235" s="74" t="s">
        <v>17</v>
      </c>
      <c r="D235" s="78">
        <v>2425.8000000000002</v>
      </c>
      <c r="E235" s="75">
        <v>250</v>
      </c>
      <c r="F235" s="119">
        <v>500</v>
      </c>
      <c r="G235" s="75">
        <f t="shared" si="6"/>
        <v>3175.8</v>
      </c>
      <c r="H235" s="75">
        <v>141.32</v>
      </c>
      <c r="I235" s="75">
        <f t="shared" si="7"/>
        <v>3034.48</v>
      </c>
      <c r="J235" s="75">
        <f>609+940</f>
        <v>1549</v>
      </c>
    </row>
    <row r="236" spans="1:10" ht="24.95" customHeight="1" x14ac:dyDescent="0.2">
      <c r="A236" s="88">
        <v>229</v>
      </c>
      <c r="B236" s="74" t="s">
        <v>166</v>
      </c>
      <c r="C236" s="74" t="s">
        <v>17</v>
      </c>
      <c r="D236" s="78">
        <v>2425.8000000000002</v>
      </c>
      <c r="E236" s="75">
        <v>250</v>
      </c>
      <c r="F236" s="119">
        <v>500</v>
      </c>
      <c r="G236" s="75">
        <f t="shared" si="6"/>
        <v>3175.8</v>
      </c>
      <c r="H236" s="75">
        <v>141.32</v>
      </c>
      <c r="I236" s="75">
        <f t="shared" si="7"/>
        <v>3034.48</v>
      </c>
      <c r="J236" s="75">
        <v>0</v>
      </c>
    </row>
    <row r="237" spans="1:10" ht="24.95" customHeight="1" x14ac:dyDescent="0.2">
      <c r="A237" s="88">
        <v>230</v>
      </c>
      <c r="B237" s="74" t="s">
        <v>654</v>
      </c>
      <c r="C237" s="74" t="s">
        <v>17</v>
      </c>
      <c r="D237" s="78">
        <v>2425.8000000000002</v>
      </c>
      <c r="E237" s="75">
        <v>250</v>
      </c>
      <c r="F237" s="119">
        <v>500</v>
      </c>
      <c r="G237" s="75">
        <f t="shared" si="6"/>
        <v>3175.8</v>
      </c>
      <c r="H237" s="75">
        <v>141.32</v>
      </c>
      <c r="I237" s="75">
        <f t="shared" si="7"/>
        <v>3034.48</v>
      </c>
      <c r="J237" s="75">
        <f>1244.5</f>
        <v>1244.5</v>
      </c>
    </row>
    <row r="238" spans="1:10" ht="24.95" customHeight="1" x14ac:dyDescent="0.2">
      <c r="A238" s="88">
        <v>231</v>
      </c>
      <c r="B238" s="74" t="s">
        <v>174</v>
      </c>
      <c r="C238" s="74" t="s">
        <v>17</v>
      </c>
      <c r="D238" s="78">
        <v>2425.8000000000002</v>
      </c>
      <c r="E238" s="75">
        <v>250</v>
      </c>
      <c r="F238" s="119">
        <v>500</v>
      </c>
      <c r="G238" s="75">
        <f t="shared" si="6"/>
        <v>3175.8</v>
      </c>
      <c r="H238" s="75">
        <v>141.32</v>
      </c>
      <c r="I238" s="75">
        <f t="shared" si="7"/>
        <v>3034.48</v>
      </c>
      <c r="J238" s="75">
        <f>1470+940</f>
        <v>2410</v>
      </c>
    </row>
    <row r="239" spans="1:10" ht="24.95" customHeight="1" x14ac:dyDescent="0.2">
      <c r="A239" s="88">
        <v>232</v>
      </c>
      <c r="B239" s="74" t="s">
        <v>644</v>
      </c>
      <c r="C239" s="74" t="s">
        <v>17</v>
      </c>
      <c r="D239" s="78">
        <v>2425.8000000000002</v>
      </c>
      <c r="E239" s="75">
        <v>250</v>
      </c>
      <c r="F239" s="119">
        <v>500</v>
      </c>
      <c r="G239" s="75">
        <f t="shared" si="6"/>
        <v>3175.8</v>
      </c>
      <c r="H239" s="75">
        <v>141.32</v>
      </c>
      <c r="I239" s="75">
        <f t="shared" si="7"/>
        <v>3034.48</v>
      </c>
      <c r="J239" s="75">
        <f>1460+1890</f>
        <v>3350</v>
      </c>
    </row>
    <row r="240" spans="1:10" ht="24.95" customHeight="1" x14ac:dyDescent="0.2">
      <c r="A240" s="88">
        <v>233</v>
      </c>
      <c r="B240" s="74" t="s">
        <v>169</v>
      </c>
      <c r="C240" s="74" t="s">
        <v>662</v>
      </c>
      <c r="D240" s="75">
        <v>2142</v>
      </c>
      <c r="E240" s="75">
        <v>250</v>
      </c>
      <c r="F240" s="119">
        <v>500</v>
      </c>
      <c r="G240" s="75">
        <f t="shared" si="6"/>
        <v>2892</v>
      </c>
      <c r="H240" s="75">
        <v>127.61</v>
      </c>
      <c r="I240" s="75">
        <f t="shared" si="7"/>
        <v>2764.39</v>
      </c>
      <c r="J240" s="75">
        <f>1050</f>
        <v>1050</v>
      </c>
    </row>
    <row r="241" spans="1:10" ht="24.95" customHeight="1" x14ac:dyDescent="0.2">
      <c r="A241" s="88">
        <v>234</v>
      </c>
      <c r="B241" s="74" t="s">
        <v>643</v>
      </c>
      <c r="C241" s="74" t="s">
        <v>17</v>
      </c>
      <c r="D241" s="78">
        <v>2425.8000000000002</v>
      </c>
      <c r="E241" s="75">
        <v>250</v>
      </c>
      <c r="F241" s="119">
        <v>500</v>
      </c>
      <c r="G241" s="75">
        <f t="shared" si="6"/>
        <v>3175.8</v>
      </c>
      <c r="H241" s="75">
        <v>141.32</v>
      </c>
      <c r="I241" s="75">
        <f t="shared" si="7"/>
        <v>3034.48</v>
      </c>
      <c r="J241" s="75">
        <v>0</v>
      </c>
    </row>
    <row r="242" spans="1:10" ht="24.95" customHeight="1" x14ac:dyDescent="0.2">
      <c r="A242" s="88">
        <v>235</v>
      </c>
      <c r="B242" s="74" t="s">
        <v>642</v>
      </c>
      <c r="C242" s="74" t="s">
        <v>17</v>
      </c>
      <c r="D242" s="78">
        <v>2425.8000000000002</v>
      </c>
      <c r="E242" s="75">
        <v>250</v>
      </c>
      <c r="F242" s="119">
        <v>500</v>
      </c>
      <c r="G242" s="75">
        <f t="shared" si="6"/>
        <v>3175.8</v>
      </c>
      <c r="H242" s="75">
        <v>141.32</v>
      </c>
      <c r="I242" s="75">
        <f t="shared" si="7"/>
        <v>3034.48</v>
      </c>
      <c r="J242" s="75">
        <f>1890+990</f>
        <v>2880</v>
      </c>
    </row>
    <row r="243" spans="1:10" ht="24.95" customHeight="1" x14ac:dyDescent="0.2">
      <c r="A243" s="88">
        <v>236</v>
      </c>
      <c r="B243" s="74" t="s">
        <v>704</v>
      </c>
      <c r="C243" s="74" t="s">
        <v>662</v>
      </c>
      <c r="D243" s="75">
        <v>2142</v>
      </c>
      <c r="E243" s="75">
        <v>250</v>
      </c>
      <c r="F243" s="119">
        <v>500</v>
      </c>
      <c r="G243" s="75">
        <f t="shared" si="6"/>
        <v>2892</v>
      </c>
      <c r="H243" s="75">
        <v>127.61</v>
      </c>
      <c r="I243" s="75">
        <f t="shared" si="7"/>
        <v>2764.39</v>
      </c>
      <c r="J243" s="75">
        <v>0</v>
      </c>
    </row>
    <row r="244" spans="1:10" ht="24.95" customHeight="1" x14ac:dyDescent="0.2">
      <c r="A244" s="88">
        <v>237</v>
      </c>
      <c r="B244" s="74" t="s">
        <v>705</v>
      </c>
      <c r="C244" s="74" t="s">
        <v>662</v>
      </c>
      <c r="D244" s="75">
        <v>2142</v>
      </c>
      <c r="E244" s="75">
        <v>250</v>
      </c>
      <c r="F244" s="119">
        <v>500</v>
      </c>
      <c r="G244" s="75">
        <f t="shared" si="6"/>
        <v>2892</v>
      </c>
      <c r="H244" s="75">
        <v>127.61</v>
      </c>
      <c r="I244" s="75">
        <f t="shared" si="7"/>
        <v>2764.39</v>
      </c>
      <c r="J244" s="75">
        <v>0</v>
      </c>
    </row>
    <row r="245" spans="1:10" ht="24.95" customHeight="1" x14ac:dyDescent="0.2">
      <c r="A245" s="88">
        <v>238</v>
      </c>
      <c r="B245" s="74" t="s">
        <v>706</v>
      </c>
      <c r="C245" s="74" t="s">
        <v>662</v>
      </c>
      <c r="D245" s="75">
        <v>2142</v>
      </c>
      <c r="E245" s="75">
        <v>250</v>
      </c>
      <c r="F245" s="119">
        <v>500</v>
      </c>
      <c r="G245" s="75">
        <f t="shared" si="6"/>
        <v>2892</v>
      </c>
      <c r="H245" s="75">
        <v>127.61</v>
      </c>
      <c r="I245" s="75">
        <f t="shared" si="7"/>
        <v>2764.39</v>
      </c>
      <c r="J245" s="75">
        <v>0</v>
      </c>
    </row>
    <row r="246" spans="1:10" ht="24.95" customHeight="1" x14ac:dyDescent="0.2">
      <c r="A246" s="88">
        <v>239</v>
      </c>
      <c r="B246" s="74" t="s">
        <v>482</v>
      </c>
      <c r="C246" s="74" t="s">
        <v>719</v>
      </c>
      <c r="D246" s="75">
        <v>2142</v>
      </c>
      <c r="E246" s="75">
        <v>250</v>
      </c>
      <c r="F246" s="119">
        <v>500</v>
      </c>
      <c r="G246" s="75">
        <f t="shared" si="6"/>
        <v>2892</v>
      </c>
      <c r="H246" s="75">
        <v>127.61</v>
      </c>
      <c r="I246" s="75">
        <f t="shared" si="7"/>
        <v>2764.39</v>
      </c>
      <c r="J246" s="75">
        <v>0</v>
      </c>
    </row>
    <row r="247" spans="1:10" ht="24.95" customHeight="1" x14ac:dyDescent="0.2">
      <c r="A247" s="88">
        <v>240</v>
      </c>
      <c r="B247" s="74" t="s">
        <v>508</v>
      </c>
      <c r="C247" s="74" t="s">
        <v>707</v>
      </c>
      <c r="D247" s="75">
        <v>2142</v>
      </c>
      <c r="E247" s="75">
        <v>250</v>
      </c>
      <c r="F247" s="119">
        <v>500</v>
      </c>
      <c r="G247" s="75">
        <f t="shared" si="6"/>
        <v>2892</v>
      </c>
      <c r="H247" s="75">
        <v>127.61</v>
      </c>
      <c r="I247" s="75">
        <f t="shared" si="7"/>
        <v>2764.39</v>
      </c>
      <c r="J247" s="75">
        <v>0</v>
      </c>
    </row>
    <row r="248" spans="1:10" ht="24.95" customHeight="1" x14ac:dyDescent="0.2">
      <c r="A248" s="88">
        <v>241</v>
      </c>
      <c r="B248" s="74" t="s">
        <v>98</v>
      </c>
      <c r="C248" s="74" t="s">
        <v>707</v>
      </c>
      <c r="D248" s="75">
        <v>2142</v>
      </c>
      <c r="E248" s="75">
        <v>250</v>
      </c>
      <c r="F248" s="119">
        <v>500</v>
      </c>
      <c r="G248" s="75">
        <f t="shared" si="6"/>
        <v>2892</v>
      </c>
      <c r="H248" s="75">
        <v>127.61</v>
      </c>
      <c r="I248" s="75">
        <f t="shared" si="7"/>
        <v>2764.39</v>
      </c>
      <c r="J248" s="75">
        <v>0</v>
      </c>
    </row>
    <row r="249" spans="1:10" ht="24.95" customHeight="1" x14ac:dyDescent="0.2">
      <c r="A249" s="88">
        <v>242</v>
      </c>
      <c r="B249" s="74" t="s">
        <v>507</v>
      </c>
      <c r="C249" s="74" t="s">
        <v>707</v>
      </c>
      <c r="D249" s="75">
        <v>2142</v>
      </c>
      <c r="E249" s="75">
        <v>250</v>
      </c>
      <c r="F249" s="119">
        <v>500</v>
      </c>
      <c r="G249" s="75">
        <f t="shared" si="6"/>
        <v>2892</v>
      </c>
      <c r="H249" s="75">
        <v>127.61</v>
      </c>
      <c r="I249" s="75">
        <f t="shared" si="7"/>
        <v>2764.39</v>
      </c>
      <c r="J249" s="75">
        <v>0</v>
      </c>
    </row>
    <row r="250" spans="1:10" ht="24.95" customHeight="1" x14ac:dyDescent="0.2">
      <c r="A250" s="88">
        <v>243</v>
      </c>
      <c r="B250" s="74" t="s">
        <v>88</v>
      </c>
      <c r="C250" s="74" t="s">
        <v>707</v>
      </c>
      <c r="D250" s="75">
        <v>2142</v>
      </c>
      <c r="E250" s="75">
        <v>250</v>
      </c>
      <c r="F250" s="119">
        <v>500</v>
      </c>
      <c r="G250" s="75">
        <f t="shared" si="6"/>
        <v>2892</v>
      </c>
      <c r="H250" s="75">
        <v>127.61</v>
      </c>
      <c r="I250" s="75">
        <f t="shared" si="7"/>
        <v>2764.39</v>
      </c>
      <c r="J250" s="75">
        <v>0</v>
      </c>
    </row>
    <row r="251" spans="1:10" ht="24.95" customHeight="1" x14ac:dyDescent="0.2">
      <c r="A251" s="88">
        <v>244</v>
      </c>
      <c r="B251" s="74" t="s">
        <v>92</v>
      </c>
      <c r="C251" s="74" t="s">
        <v>707</v>
      </c>
      <c r="D251" s="75">
        <v>2142</v>
      </c>
      <c r="E251" s="75">
        <v>250</v>
      </c>
      <c r="F251" s="119">
        <v>500</v>
      </c>
      <c r="G251" s="75">
        <f t="shared" si="6"/>
        <v>2892</v>
      </c>
      <c r="H251" s="75">
        <v>127.61</v>
      </c>
      <c r="I251" s="75">
        <f t="shared" si="7"/>
        <v>2764.39</v>
      </c>
      <c r="J251" s="75">
        <v>0</v>
      </c>
    </row>
    <row r="252" spans="1:10" ht="24.95" customHeight="1" x14ac:dyDescent="0.2">
      <c r="A252" s="88">
        <v>245</v>
      </c>
      <c r="B252" s="74" t="s">
        <v>93</v>
      </c>
      <c r="C252" s="74" t="s">
        <v>707</v>
      </c>
      <c r="D252" s="75">
        <v>2142</v>
      </c>
      <c r="E252" s="75">
        <v>250</v>
      </c>
      <c r="F252" s="119">
        <v>500</v>
      </c>
      <c r="G252" s="75">
        <f t="shared" si="6"/>
        <v>2892</v>
      </c>
      <c r="H252" s="75">
        <v>127.61</v>
      </c>
      <c r="I252" s="75">
        <f t="shared" si="7"/>
        <v>2764.39</v>
      </c>
      <c r="J252" s="75">
        <v>0</v>
      </c>
    </row>
    <row r="253" spans="1:10" ht="24.95" customHeight="1" x14ac:dyDescent="0.2">
      <c r="A253" s="88">
        <v>246</v>
      </c>
      <c r="B253" s="74" t="s">
        <v>95</v>
      </c>
      <c r="C253" s="74" t="s">
        <v>707</v>
      </c>
      <c r="D253" s="75">
        <v>2142</v>
      </c>
      <c r="E253" s="75">
        <v>250</v>
      </c>
      <c r="F253" s="119">
        <v>500</v>
      </c>
      <c r="G253" s="75">
        <f t="shared" si="6"/>
        <v>2892</v>
      </c>
      <c r="H253" s="75">
        <v>127.61</v>
      </c>
      <c r="I253" s="75">
        <f t="shared" si="7"/>
        <v>2764.39</v>
      </c>
      <c r="J253" s="75">
        <v>0</v>
      </c>
    </row>
    <row r="254" spans="1:10" ht="24.95" customHeight="1" x14ac:dyDescent="0.2">
      <c r="A254" s="88">
        <v>247</v>
      </c>
      <c r="B254" s="74" t="s">
        <v>480</v>
      </c>
      <c r="C254" s="74" t="s">
        <v>719</v>
      </c>
      <c r="D254" s="75">
        <v>2142</v>
      </c>
      <c r="E254" s="75">
        <v>250</v>
      </c>
      <c r="F254" s="119">
        <v>500</v>
      </c>
      <c r="G254" s="75">
        <f t="shared" si="6"/>
        <v>2892</v>
      </c>
      <c r="H254" s="75">
        <v>127.61</v>
      </c>
      <c r="I254" s="75">
        <f t="shared" si="7"/>
        <v>2764.39</v>
      </c>
      <c r="J254" s="75">
        <v>0</v>
      </c>
    </row>
    <row r="255" spans="1:10" ht="24.95" customHeight="1" x14ac:dyDescent="0.2">
      <c r="A255" s="88">
        <v>248</v>
      </c>
      <c r="B255" s="74" t="s">
        <v>481</v>
      </c>
      <c r="C255" s="74" t="s">
        <v>707</v>
      </c>
      <c r="D255" s="75">
        <v>2142</v>
      </c>
      <c r="E255" s="75">
        <v>250</v>
      </c>
      <c r="F255" s="119">
        <v>500</v>
      </c>
      <c r="G255" s="75">
        <f t="shared" si="6"/>
        <v>2892</v>
      </c>
      <c r="H255" s="75">
        <v>127.61</v>
      </c>
      <c r="I255" s="75">
        <f t="shared" si="7"/>
        <v>2764.39</v>
      </c>
      <c r="J255" s="75">
        <v>0</v>
      </c>
    </row>
    <row r="256" spans="1:10" ht="24.95" customHeight="1" x14ac:dyDescent="0.2">
      <c r="A256" s="88">
        <v>249</v>
      </c>
      <c r="B256" s="76" t="s">
        <v>171</v>
      </c>
      <c r="C256" s="77" t="s">
        <v>707</v>
      </c>
      <c r="D256" s="78">
        <v>2142</v>
      </c>
      <c r="E256" s="75">
        <v>250</v>
      </c>
      <c r="F256" s="119">
        <v>500</v>
      </c>
      <c r="G256" s="75">
        <f t="shared" si="6"/>
        <v>2892</v>
      </c>
      <c r="H256" s="75">
        <v>106.91</v>
      </c>
      <c r="I256" s="75">
        <f t="shared" si="7"/>
        <v>2785.09</v>
      </c>
      <c r="J256" s="75">
        <v>0</v>
      </c>
    </row>
    <row r="257" spans="1:10" ht="24.95" customHeight="1" x14ac:dyDescent="0.2">
      <c r="A257" s="88">
        <v>250</v>
      </c>
      <c r="B257" s="74" t="s">
        <v>75</v>
      </c>
      <c r="C257" s="74" t="s">
        <v>176</v>
      </c>
      <c r="D257" s="75">
        <v>2207.7000000000003</v>
      </c>
      <c r="E257" s="75">
        <v>250</v>
      </c>
      <c r="F257" s="119">
        <v>500</v>
      </c>
      <c r="G257" s="75">
        <f t="shared" si="6"/>
        <v>2957.7000000000003</v>
      </c>
      <c r="H257" s="75">
        <v>130.78</v>
      </c>
      <c r="I257" s="75">
        <f t="shared" si="7"/>
        <v>2826.92</v>
      </c>
      <c r="J257" s="75">
        <v>0</v>
      </c>
    </row>
    <row r="258" spans="1:10" ht="24.95" customHeight="1" x14ac:dyDescent="0.2">
      <c r="A258" s="88">
        <v>251</v>
      </c>
      <c r="B258" s="74" t="s">
        <v>503</v>
      </c>
      <c r="C258" s="74" t="s">
        <v>14</v>
      </c>
      <c r="D258" s="75">
        <v>2176.2000000000003</v>
      </c>
      <c r="E258" s="75">
        <v>250</v>
      </c>
      <c r="F258" s="119">
        <v>500</v>
      </c>
      <c r="G258" s="75">
        <f t="shared" si="6"/>
        <v>2926.2000000000003</v>
      </c>
      <c r="H258" s="75">
        <v>129.26</v>
      </c>
      <c r="I258" s="75">
        <f t="shared" si="7"/>
        <v>2796.9400000000005</v>
      </c>
      <c r="J258" s="75">
        <v>0</v>
      </c>
    </row>
    <row r="259" spans="1:10" ht="24.95" customHeight="1" x14ac:dyDescent="0.2">
      <c r="A259" s="88">
        <v>252</v>
      </c>
      <c r="B259" s="76" t="s">
        <v>190</v>
      </c>
      <c r="C259" s="77" t="s">
        <v>707</v>
      </c>
      <c r="D259" s="78">
        <v>2425.8000000000002</v>
      </c>
      <c r="E259" s="75">
        <v>250</v>
      </c>
      <c r="F259" s="119">
        <v>500</v>
      </c>
      <c r="G259" s="75">
        <f t="shared" si="6"/>
        <v>3175.8</v>
      </c>
      <c r="H259" s="75">
        <v>141.32</v>
      </c>
      <c r="I259" s="75">
        <f t="shared" si="7"/>
        <v>3034.48</v>
      </c>
      <c r="J259" s="75">
        <v>0</v>
      </c>
    </row>
    <row r="260" spans="1:10" ht="24.95" customHeight="1" x14ac:dyDescent="0.2">
      <c r="A260" s="88">
        <v>253</v>
      </c>
      <c r="B260" s="74" t="s">
        <v>504</v>
      </c>
      <c r="C260" s="74" t="s">
        <v>16</v>
      </c>
      <c r="D260" s="75">
        <v>2142</v>
      </c>
      <c r="E260" s="75">
        <v>250</v>
      </c>
      <c r="F260" s="119">
        <v>500</v>
      </c>
      <c r="G260" s="75">
        <f t="shared" si="6"/>
        <v>2892</v>
      </c>
      <c r="H260" s="75">
        <v>127.61</v>
      </c>
      <c r="I260" s="75">
        <f t="shared" si="7"/>
        <v>2764.39</v>
      </c>
      <c r="J260" s="75">
        <v>0</v>
      </c>
    </row>
    <row r="261" spans="1:10" ht="24.95" customHeight="1" x14ac:dyDescent="0.2">
      <c r="A261" s="88">
        <v>254</v>
      </c>
      <c r="B261" s="74" t="s">
        <v>489</v>
      </c>
      <c r="C261" s="74" t="s">
        <v>176</v>
      </c>
      <c r="D261" s="75">
        <v>2207.7000000000003</v>
      </c>
      <c r="E261" s="75">
        <v>250</v>
      </c>
      <c r="F261" s="119">
        <v>500</v>
      </c>
      <c r="G261" s="75">
        <f t="shared" si="6"/>
        <v>2957.7000000000003</v>
      </c>
      <c r="H261" s="75">
        <v>130.78</v>
      </c>
      <c r="I261" s="75">
        <f t="shared" si="7"/>
        <v>2826.92</v>
      </c>
      <c r="J261" s="75">
        <v>0</v>
      </c>
    </row>
    <row r="262" spans="1:10" ht="24.95" customHeight="1" x14ac:dyDescent="0.2">
      <c r="A262" s="88">
        <v>255</v>
      </c>
      <c r="B262" s="74" t="s">
        <v>492</v>
      </c>
      <c r="C262" s="74" t="s">
        <v>103</v>
      </c>
      <c r="D262" s="75">
        <v>2176.2000000000003</v>
      </c>
      <c r="E262" s="75">
        <v>250</v>
      </c>
      <c r="F262" s="119">
        <v>500</v>
      </c>
      <c r="G262" s="75">
        <f t="shared" si="6"/>
        <v>2926.2000000000003</v>
      </c>
      <c r="H262" s="75">
        <v>129.26</v>
      </c>
      <c r="I262" s="75">
        <f t="shared" si="7"/>
        <v>2796.9400000000005</v>
      </c>
      <c r="J262" s="75">
        <v>0</v>
      </c>
    </row>
    <row r="263" spans="1:10" ht="24.95" customHeight="1" x14ac:dyDescent="0.2">
      <c r="A263" s="88">
        <v>256</v>
      </c>
      <c r="B263" s="76" t="s">
        <v>500</v>
      </c>
      <c r="C263" s="77" t="s">
        <v>465</v>
      </c>
      <c r="D263" s="78">
        <v>2269.1999999999998</v>
      </c>
      <c r="E263" s="75">
        <v>250</v>
      </c>
      <c r="F263" s="119">
        <v>500</v>
      </c>
      <c r="G263" s="75">
        <f t="shared" si="6"/>
        <v>3019.2</v>
      </c>
      <c r="H263" s="75">
        <v>133.75</v>
      </c>
      <c r="I263" s="75">
        <f t="shared" si="7"/>
        <v>2885.45</v>
      </c>
      <c r="J263" s="75">
        <f>630</f>
        <v>630</v>
      </c>
    </row>
    <row r="264" spans="1:10" ht="24.95" customHeight="1" x14ac:dyDescent="0.2">
      <c r="A264" s="88">
        <v>257</v>
      </c>
      <c r="B264" s="74" t="s">
        <v>485</v>
      </c>
      <c r="C264" s="74" t="s">
        <v>70</v>
      </c>
      <c r="D264" s="75">
        <v>2327.6999999999998</v>
      </c>
      <c r="E264" s="75">
        <v>250</v>
      </c>
      <c r="F264" s="119">
        <v>500</v>
      </c>
      <c r="G264" s="75">
        <f t="shared" si="6"/>
        <v>3077.7</v>
      </c>
      <c r="H264" s="75">
        <v>136.58000000000001</v>
      </c>
      <c r="I264" s="75">
        <f t="shared" si="7"/>
        <v>2941.12</v>
      </c>
      <c r="J264" s="75">
        <v>0</v>
      </c>
    </row>
    <row r="265" spans="1:10" ht="24.95" customHeight="1" x14ac:dyDescent="0.2">
      <c r="A265" s="88">
        <v>258</v>
      </c>
      <c r="B265" s="76" t="s">
        <v>483</v>
      </c>
      <c r="C265" s="77" t="s">
        <v>707</v>
      </c>
      <c r="D265" s="78">
        <v>2142</v>
      </c>
      <c r="E265" s="75">
        <v>250</v>
      </c>
      <c r="F265" s="119">
        <v>500</v>
      </c>
      <c r="G265" s="75">
        <f t="shared" si="6"/>
        <v>2892</v>
      </c>
      <c r="H265" s="75">
        <v>127.61</v>
      </c>
      <c r="I265" s="75">
        <f t="shared" si="7"/>
        <v>2764.39</v>
      </c>
      <c r="J265" s="75">
        <v>0</v>
      </c>
    </row>
    <row r="266" spans="1:10" ht="24.95" customHeight="1" x14ac:dyDescent="0.2">
      <c r="A266" s="88">
        <v>259</v>
      </c>
      <c r="B266" s="74" t="s">
        <v>501</v>
      </c>
      <c r="C266" s="74" t="s">
        <v>14</v>
      </c>
      <c r="D266" s="75">
        <v>2176.2000000000003</v>
      </c>
      <c r="E266" s="75">
        <v>250</v>
      </c>
      <c r="F266" s="119">
        <v>500</v>
      </c>
      <c r="G266" s="75">
        <f t="shared" ref="G266:G329" si="8">+D266+E266+F266</f>
        <v>2926.2000000000003</v>
      </c>
      <c r="H266" s="75">
        <v>129.26</v>
      </c>
      <c r="I266" s="75">
        <f t="shared" si="7"/>
        <v>2796.9400000000005</v>
      </c>
      <c r="J266" s="75">
        <v>0</v>
      </c>
    </row>
    <row r="267" spans="1:10" ht="24.95" customHeight="1" x14ac:dyDescent="0.2">
      <c r="A267" s="88">
        <v>260</v>
      </c>
      <c r="B267" s="76" t="s">
        <v>499</v>
      </c>
      <c r="C267" s="77" t="s">
        <v>663</v>
      </c>
      <c r="D267" s="78">
        <v>2269.1999999999998</v>
      </c>
      <c r="E267" s="75">
        <v>250</v>
      </c>
      <c r="F267" s="119">
        <v>500</v>
      </c>
      <c r="G267" s="75">
        <f t="shared" si="8"/>
        <v>3019.2</v>
      </c>
      <c r="H267" s="75">
        <v>133.75</v>
      </c>
      <c r="I267" s="75">
        <f t="shared" si="7"/>
        <v>2885.45</v>
      </c>
      <c r="J267" s="75">
        <f>210+1050</f>
        <v>1260</v>
      </c>
    </row>
    <row r="268" spans="1:10" ht="24.95" customHeight="1" x14ac:dyDescent="0.2">
      <c r="A268" s="88">
        <v>261</v>
      </c>
      <c r="B268" s="74" t="s">
        <v>496</v>
      </c>
      <c r="C268" s="74" t="s">
        <v>16</v>
      </c>
      <c r="D268" s="75">
        <v>2142</v>
      </c>
      <c r="E268" s="75">
        <v>250</v>
      </c>
      <c r="F268" s="119">
        <v>500</v>
      </c>
      <c r="G268" s="75">
        <f t="shared" si="8"/>
        <v>2892</v>
      </c>
      <c r="H268" s="75">
        <v>127.61</v>
      </c>
      <c r="I268" s="75">
        <f t="shared" ref="I268:I331" si="9">+G268-H268</f>
        <v>2764.39</v>
      </c>
      <c r="J268" s="75">
        <v>0</v>
      </c>
    </row>
    <row r="269" spans="1:10" ht="24.95" customHeight="1" x14ac:dyDescent="0.2">
      <c r="A269" s="88">
        <v>262</v>
      </c>
      <c r="B269" s="74" t="s">
        <v>494</v>
      </c>
      <c r="C269" s="74" t="s">
        <v>16</v>
      </c>
      <c r="D269" s="75">
        <v>2142</v>
      </c>
      <c r="E269" s="75">
        <v>250</v>
      </c>
      <c r="F269" s="119">
        <v>500</v>
      </c>
      <c r="G269" s="75">
        <f t="shared" si="8"/>
        <v>2892</v>
      </c>
      <c r="H269" s="75">
        <v>127.61</v>
      </c>
      <c r="I269" s="75">
        <f t="shared" si="9"/>
        <v>2764.39</v>
      </c>
      <c r="J269" s="75">
        <v>0</v>
      </c>
    </row>
    <row r="270" spans="1:10" ht="24.95" customHeight="1" x14ac:dyDescent="0.2">
      <c r="A270" s="88">
        <v>263</v>
      </c>
      <c r="B270" s="74" t="s">
        <v>495</v>
      </c>
      <c r="C270" s="74" t="s">
        <v>16</v>
      </c>
      <c r="D270" s="75">
        <v>2142</v>
      </c>
      <c r="E270" s="75">
        <v>250</v>
      </c>
      <c r="F270" s="119">
        <v>500</v>
      </c>
      <c r="G270" s="75">
        <f t="shared" si="8"/>
        <v>2892</v>
      </c>
      <c r="H270" s="75">
        <v>127.61</v>
      </c>
      <c r="I270" s="75">
        <f t="shared" si="9"/>
        <v>2764.39</v>
      </c>
      <c r="J270" s="75">
        <v>0</v>
      </c>
    </row>
    <row r="271" spans="1:10" ht="24.95" customHeight="1" x14ac:dyDescent="0.2">
      <c r="A271" s="88">
        <v>264</v>
      </c>
      <c r="B271" s="74" t="s">
        <v>133</v>
      </c>
      <c r="C271" s="74" t="s">
        <v>16</v>
      </c>
      <c r="D271" s="75">
        <v>2142</v>
      </c>
      <c r="E271" s="75">
        <v>250</v>
      </c>
      <c r="F271" s="119">
        <v>500</v>
      </c>
      <c r="G271" s="75">
        <f t="shared" si="8"/>
        <v>2892</v>
      </c>
      <c r="H271" s="75">
        <v>127.61</v>
      </c>
      <c r="I271" s="75">
        <f t="shared" si="9"/>
        <v>2764.39</v>
      </c>
      <c r="J271" s="75">
        <v>0</v>
      </c>
    </row>
    <row r="272" spans="1:10" ht="24.95" customHeight="1" x14ac:dyDescent="0.2">
      <c r="A272" s="88">
        <v>265</v>
      </c>
      <c r="B272" s="74" t="s">
        <v>475</v>
      </c>
      <c r="C272" s="74" t="s">
        <v>17</v>
      </c>
      <c r="D272" s="78">
        <v>2425.8000000000002</v>
      </c>
      <c r="E272" s="75">
        <v>250</v>
      </c>
      <c r="F272" s="119">
        <v>500</v>
      </c>
      <c r="G272" s="75">
        <f t="shared" si="8"/>
        <v>3175.8</v>
      </c>
      <c r="H272" s="75">
        <v>141.32</v>
      </c>
      <c r="I272" s="75">
        <f t="shared" si="9"/>
        <v>3034.48</v>
      </c>
      <c r="J272" s="75">
        <v>0</v>
      </c>
    </row>
    <row r="273" spans="1:10" ht="24.95" customHeight="1" x14ac:dyDescent="0.2">
      <c r="A273" s="88">
        <v>266</v>
      </c>
      <c r="B273" s="74" t="s">
        <v>659</v>
      </c>
      <c r="C273" s="87" t="s">
        <v>16</v>
      </c>
      <c r="D273" s="75">
        <v>2142</v>
      </c>
      <c r="E273" s="75">
        <v>250</v>
      </c>
      <c r="F273" s="119">
        <v>500</v>
      </c>
      <c r="G273" s="75">
        <f t="shared" si="8"/>
        <v>2892</v>
      </c>
      <c r="H273" s="75">
        <v>127.61</v>
      </c>
      <c r="I273" s="75">
        <f t="shared" si="9"/>
        <v>2764.39</v>
      </c>
      <c r="J273" s="75">
        <v>0</v>
      </c>
    </row>
    <row r="274" spans="1:10" ht="24.95" customHeight="1" x14ac:dyDescent="0.2">
      <c r="A274" s="88">
        <v>267</v>
      </c>
      <c r="B274" s="74" t="s">
        <v>132</v>
      </c>
      <c r="C274" s="74" t="s">
        <v>70</v>
      </c>
      <c r="D274" s="75">
        <v>2327.7000000000003</v>
      </c>
      <c r="E274" s="75">
        <v>250</v>
      </c>
      <c r="F274" s="119">
        <v>500</v>
      </c>
      <c r="G274" s="75">
        <f t="shared" si="8"/>
        <v>3077.7000000000003</v>
      </c>
      <c r="H274" s="75">
        <v>136.58000000000001</v>
      </c>
      <c r="I274" s="75">
        <f t="shared" si="9"/>
        <v>2941.1200000000003</v>
      </c>
      <c r="J274" s="75">
        <v>0</v>
      </c>
    </row>
    <row r="275" spans="1:10" ht="24.95" customHeight="1" x14ac:dyDescent="0.2">
      <c r="A275" s="88">
        <v>268</v>
      </c>
      <c r="B275" s="74" t="s">
        <v>162</v>
      </c>
      <c r="C275" s="74" t="s">
        <v>70</v>
      </c>
      <c r="D275" s="75">
        <v>2327.7000000000003</v>
      </c>
      <c r="E275" s="75">
        <v>250</v>
      </c>
      <c r="F275" s="119">
        <v>500</v>
      </c>
      <c r="G275" s="75">
        <f t="shared" si="8"/>
        <v>3077.7000000000003</v>
      </c>
      <c r="H275" s="75">
        <v>136.58000000000001</v>
      </c>
      <c r="I275" s="75">
        <f t="shared" si="9"/>
        <v>2941.1200000000003</v>
      </c>
      <c r="J275" s="75">
        <v>0</v>
      </c>
    </row>
    <row r="276" spans="1:10" ht="24.95" customHeight="1" x14ac:dyDescent="0.2">
      <c r="A276" s="88">
        <v>269</v>
      </c>
      <c r="B276" s="74" t="s">
        <v>498</v>
      </c>
      <c r="C276" s="74" t="s">
        <v>719</v>
      </c>
      <c r="D276" s="75">
        <v>2142</v>
      </c>
      <c r="E276" s="75">
        <v>250</v>
      </c>
      <c r="F276" s="119">
        <v>500</v>
      </c>
      <c r="G276" s="75">
        <f t="shared" si="8"/>
        <v>2892</v>
      </c>
      <c r="H276" s="75">
        <v>127.61</v>
      </c>
      <c r="I276" s="75">
        <f t="shared" si="9"/>
        <v>2764.39</v>
      </c>
      <c r="J276" s="75">
        <v>0</v>
      </c>
    </row>
    <row r="277" spans="1:10" ht="24.95" customHeight="1" x14ac:dyDescent="0.2">
      <c r="A277" s="88">
        <v>270</v>
      </c>
      <c r="B277" s="74" t="s">
        <v>490</v>
      </c>
      <c r="C277" s="74" t="s">
        <v>176</v>
      </c>
      <c r="D277" s="75">
        <v>2207.7000000000003</v>
      </c>
      <c r="E277" s="75">
        <v>250</v>
      </c>
      <c r="F277" s="119">
        <v>500</v>
      </c>
      <c r="G277" s="75">
        <f t="shared" si="8"/>
        <v>2957.7000000000003</v>
      </c>
      <c r="H277" s="75">
        <v>130.78</v>
      </c>
      <c r="I277" s="75">
        <f t="shared" si="9"/>
        <v>2826.92</v>
      </c>
      <c r="J277" s="75">
        <v>0</v>
      </c>
    </row>
    <row r="278" spans="1:10" ht="24.95" customHeight="1" x14ac:dyDescent="0.2">
      <c r="A278" s="88">
        <v>271</v>
      </c>
      <c r="B278" s="74" t="s">
        <v>89</v>
      </c>
      <c r="C278" s="74" t="s">
        <v>16</v>
      </c>
      <c r="D278" s="75">
        <v>2142</v>
      </c>
      <c r="E278" s="75">
        <v>250</v>
      </c>
      <c r="F278" s="119">
        <v>500</v>
      </c>
      <c r="G278" s="75">
        <f t="shared" si="8"/>
        <v>2892</v>
      </c>
      <c r="H278" s="75">
        <v>418.23</v>
      </c>
      <c r="I278" s="75">
        <f t="shared" si="9"/>
        <v>2473.77</v>
      </c>
      <c r="J278" s="75">
        <v>0</v>
      </c>
    </row>
    <row r="279" spans="1:10" ht="24.95" customHeight="1" x14ac:dyDescent="0.2">
      <c r="A279" s="88">
        <v>272</v>
      </c>
      <c r="B279" s="76" t="s">
        <v>81</v>
      </c>
      <c r="C279" s="77" t="s">
        <v>16</v>
      </c>
      <c r="D279" s="78">
        <v>2176.2000000000003</v>
      </c>
      <c r="E279" s="75">
        <v>250</v>
      </c>
      <c r="F279" s="119">
        <v>500</v>
      </c>
      <c r="G279" s="75">
        <f t="shared" si="8"/>
        <v>2926.2000000000003</v>
      </c>
      <c r="H279" s="75">
        <v>129.26</v>
      </c>
      <c r="I279" s="75">
        <f t="shared" si="9"/>
        <v>2796.9400000000005</v>
      </c>
      <c r="J279" s="75">
        <v>0</v>
      </c>
    </row>
    <row r="280" spans="1:10" ht="24.95" customHeight="1" x14ac:dyDescent="0.2">
      <c r="A280" s="88">
        <v>273</v>
      </c>
      <c r="B280" s="74" t="s">
        <v>487</v>
      </c>
      <c r="C280" s="74" t="s">
        <v>70</v>
      </c>
      <c r="D280" s="75">
        <v>2327.7000000000003</v>
      </c>
      <c r="E280" s="75">
        <v>250</v>
      </c>
      <c r="F280" s="119">
        <v>500</v>
      </c>
      <c r="G280" s="75">
        <f t="shared" si="8"/>
        <v>3077.7000000000003</v>
      </c>
      <c r="H280" s="75">
        <v>136.58000000000001</v>
      </c>
      <c r="I280" s="75">
        <f t="shared" si="9"/>
        <v>2941.1200000000003</v>
      </c>
      <c r="J280" s="75">
        <v>0</v>
      </c>
    </row>
    <row r="281" spans="1:10" ht="24.95" customHeight="1" x14ac:dyDescent="0.2">
      <c r="A281" s="88">
        <v>274</v>
      </c>
      <c r="B281" s="74" t="s">
        <v>78</v>
      </c>
      <c r="C281" s="74" t="s">
        <v>176</v>
      </c>
      <c r="D281" s="75">
        <v>2207.7000000000003</v>
      </c>
      <c r="E281" s="75">
        <v>250</v>
      </c>
      <c r="F281" s="119">
        <v>500</v>
      </c>
      <c r="G281" s="75">
        <f t="shared" si="8"/>
        <v>2957.7000000000003</v>
      </c>
      <c r="H281" s="75">
        <v>130.78</v>
      </c>
      <c r="I281" s="75">
        <f t="shared" si="9"/>
        <v>2826.92</v>
      </c>
      <c r="J281" s="75">
        <v>0</v>
      </c>
    </row>
    <row r="282" spans="1:10" ht="24.95" customHeight="1" x14ac:dyDescent="0.2">
      <c r="A282" s="88">
        <v>275</v>
      </c>
      <c r="B282" s="74" t="s">
        <v>484</v>
      </c>
      <c r="C282" s="74" t="s">
        <v>17</v>
      </c>
      <c r="D282" s="78">
        <v>2425.8000000000002</v>
      </c>
      <c r="E282" s="75">
        <v>250</v>
      </c>
      <c r="F282" s="119">
        <v>500</v>
      </c>
      <c r="G282" s="75">
        <f t="shared" si="8"/>
        <v>3175.8</v>
      </c>
      <c r="H282" s="75">
        <v>141.32</v>
      </c>
      <c r="I282" s="75">
        <f t="shared" si="9"/>
        <v>3034.48</v>
      </c>
      <c r="J282" s="75">
        <v>0</v>
      </c>
    </row>
    <row r="283" spans="1:10" ht="24.95" customHeight="1" x14ac:dyDescent="0.2">
      <c r="A283" s="88">
        <v>276</v>
      </c>
      <c r="B283" s="74" t="s">
        <v>77</v>
      </c>
      <c r="C283" s="74" t="s">
        <v>176</v>
      </c>
      <c r="D283" s="75">
        <v>2207.7000000000003</v>
      </c>
      <c r="E283" s="75">
        <v>250</v>
      </c>
      <c r="F283" s="119">
        <v>500</v>
      </c>
      <c r="G283" s="75">
        <f t="shared" si="8"/>
        <v>2957.7000000000003</v>
      </c>
      <c r="H283" s="75">
        <v>130.78</v>
      </c>
      <c r="I283" s="75">
        <f t="shared" si="9"/>
        <v>2826.92</v>
      </c>
      <c r="J283" s="75">
        <v>0</v>
      </c>
    </row>
    <row r="284" spans="1:10" ht="24.95" customHeight="1" x14ac:dyDescent="0.2">
      <c r="A284" s="88">
        <v>277</v>
      </c>
      <c r="B284" s="74" t="s">
        <v>488</v>
      </c>
      <c r="C284" s="74" t="s">
        <v>176</v>
      </c>
      <c r="D284" s="75">
        <v>2207.7000000000003</v>
      </c>
      <c r="E284" s="75">
        <v>250</v>
      </c>
      <c r="F284" s="119">
        <v>500</v>
      </c>
      <c r="G284" s="75">
        <f t="shared" si="8"/>
        <v>2957.7000000000003</v>
      </c>
      <c r="H284" s="75">
        <v>130.78</v>
      </c>
      <c r="I284" s="75">
        <f t="shared" si="9"/>
        <v>2826.92</v>
      </c>
      <c r="J284" s="75">
        <v>0</v>
      </c>
    </row>
    <row r="285" spans="1:10" ht="24.95" customHeight="1" x14ac:dyDescent="0.2">
      <c r="A285" s="88">
        <v>278</v>
      </c>
      <c r="B285" s="74" t="s">
        <v>96</v>
      </c>
      <c r="C285" s="74" t="s">
        <v>16</v>
      </c>
      <c r="D285" s="75">
        <v>2142</v>
      </c>
      <c r="E285" s="75">
        <v>250</v>
      </c>
      <c r="F285" s="119">
        <v>500</v>
      </c>
      <c r="G285" s="75">
        <f t="shared" si="8"/>
        <v>2892</v>
      </c>
      <c r="H285" s="75">
        <v>127.61</v>
      </c>
      <c r="I285" s="75">
        <f t="shared" si="9"/>
        <v>2764.39</v>
      </c>
      <c r="J285" s="75">
        <v>0</v>
      </c>
    </row>
    <row r="286" spans="1:10" ht="24.95" customHeight="1" x14ac:dyDescent="0.2">
      <c r="A286" s="88">
        <v>279</v>
      </c>
      <c r="B286" s="74" t="s">
        <v>65</v>
      </c>
      <c r="C286" s="74" t="s">
        <v>14</v>
      </c>
      <c r="D286" s="75">
        <v>2176.2000000000003</v>
      </c>
      <c r="E286" s="75">
        <v>250</v>
      </c>
      <c r="F286" s="119">
        <v>500</v>
      </c>
      <c r="G286" s="75">
        <f t="shared" si="8"/>
        <v>2926.2000000000003</v>
      </c>
      <c r="H286" s="75">
        <v>129.26</v>
      </c>
      <c r="I286" s="75">
        <f t="shared" si="9"/>
        <v>2796.9400000000005</v>
      </c>
      <c r="J286" s="75">
        <v>0</v>
      </c>
    </row>
    <row r="287" spans="1:10" ht="24.95" customHeight="1" x14ac:dyDescent="0.2">
      <c r="A287" s="88">
        <v>280</v>
      </c>
      <c r="B287" s="74" t="s">
        <v>491</v>
      </c>
      <c r="C287" s="74" t="s">
        <v>176</v>
      </c>
      <c r="D287" s="75">
        <v>2207.7000000000003</v>
      </c>
      <c r="E287" s="75">
        <v>250</v>
      </c>
      <c r="F287" s="119">
        <v>500</v>
      </c>
      <c r="G287" s="75">
        <f t="shared" si="8"/>
        <v>2957.7000000000003</v>
      </c>
      <c r="H287" s="75">
        <v>130.78</v>
      </c>
      <c r="I287" s="75">
        <f t="shared" si="9"/>
        <v>2826.92</v>
      </c>
      <c r="J287" s="75">
        <v>0</v>
      </c>
    </row>
    <row r="288" spans="1:10" ht="24.95" customHeight="1" x14ac:dyDescent="0.2">
      <c r="A288" s="88">
        <v>281</v>
      </c>
      <c r="B288" s="74" t="s">
        <v>79</v>
      </c>
      <c r="C288" s="74" t="s">
        <v>16</v>
      </c>
      <c r="D288" s="75">
        <v>2142</v>
      </c>
      <c r="E288" s="75">
        <v>250</v>
      </c>
      <c r="F288" s="119">
        <v>500</v>
      </c>
      <c r="G288" s="75">
        <f t="shared" si="8"/>
        <v>2892</v>
      </c>
      <c r="H288" s="75">
        <v>127.61</v>
      </c>
      <c r="I288" s="75">
        <f t="shared" si="9"/>
        <v>2764.39</v>
      </c>
      <c r="J288" s="75">
        <v>0</v>
      </c>
    </row>
    <row r="289" spans="1:10" ht="24.95" customHeight="1" x14ac:dyDescent="0.2">
      <c r="A289" s="88">
        <v>282</v>
      </c>
      <c r="B289" s="74" t="s">
        <v>486</v>
      </c>
      <c r="C289" s="74" t="s">
        <v>70</v>
      </c>
      <c r="D289" s="75">
        <v>2327.7000000000003</v>
      </c>
      <c r="E289" s="75">
        <v>250</v>
      </c>
      <c r="F289" s="119">
        <v>500</v>
      </c>
      <c r="G289" s="75">
        <f t="shared" si="8"/>
        <v>3077.7000000000003</v>
      </c>
      <c r="H289" s="75">
        <v>136.58000000000001</v>
      </c>
      <c r="I289" s="75">
        <f t="shared" si="9"/>
        <v>2941.1200000000003</v>
      </c>
      <c r="J289" s="75">
        <v>0</v>
      </c>
    </row>
    <row r="290" spans="1:10" ht="24.95" customHeight="1" x14ac:dyDescent="0.2">
      <c r="A290" s="88">
        <v>283</v>
      </c>
      <c r="B290" s="74" t="s">
        <v>497</v>
      </c>
      <c r="C290" s="74" t="s">
        <v>16</v>
      </c>
      <c r="D290" s="75">
        <v>2142</v>
      </c>
      <c r="E290" s="75">
        <v>250</v>
      </c>
      <c r="F290" s="119">
        <v>500</v>
      </c>
      <c r="G290" s="75">
        <f t="shared" si="8"/>
        <v>2892</v>
      </c>
      <c r="H290" s="75">
        <v>127.61</v>
      </c>
      <c r="I290" s="75">
        <f t="shared" si="9"/>
        <v>2764.39</v>
      </c>
      <c r="J290" s="75">
        <v>0</v>
      </c>
    </row>
    <row r="291" spans="1:10" ht="24.95" customHeight="1" x14ac:dyDescent="0.2">
      <c r="A291" s="88">
        <v>284</v>
      </c>
      <c r="B291" s="74" t="s">
        <v>502</v>
      </c>
      <c r="C291" s="74" t="s">
        <v>14</v>
      </c>
      <c r="D291" s="75">
        <v>2176.2000000000003</v>
      </c>
      <c r="E291" s="75">
        <v>250</v>
      </c>
      <c r="F291" s="119">
        <v>500</v>
      </c>
      <c r="G291" s="75">
        <f t="shared" si="8"/>
        <v>2926.2000000000003</v>
      </c>
      <c r="H291" s="75">
        <v>129.26</v>
      </c>
      <c r="I291" s="75">
        <f t="shared" si="9"/>
        <v>2796.9400000000005</v>
      </c>
      <c r="J291" s="75">
        <v>0</v>
      </c>
    </row>
    <row r="292" spans="1:10" ht="24.95" customHeight="1" x14ac:dyDescent="0.2">
      <c r="A292" s="88">
        <v>285</v>
      </c>
      <c r="B292" s="74" t="s">
        <v>493</v>
      </c>
      <c r="C292" s="74" t="s">
        <v>97</v>
      </c>
      <c r="D292" s="75">
        <v>2207.7000000000003</v>
      </c>
      <c r="E292" s="75">
        <v>250</v>
      </c>
      <c r="F292" s="119">
        <v>500</v>
      </c>
      <c r="G292" s="75">
        <f t="shared" si="8"/>
        <v>2957.7000000000003</v>
      </c>
      <c r="H292" s="75">
        <v>130.78</v>
      </c>
      <c r="I292" s="75">
        <f t="shared" si="9"/>
        <v>2826.92</v>
      </c>
      <c r="J292" s="75">
        <v>0</v>
      </c>
    </row>
    <row r="293" spans="1:10" ht="24.95" customHeight="1" x14ac:dyDescent="0.2">
      <c r="A293" s="88">
        <v>286</v>
      </c>
      <c r="B293" s="74" t="s">
        <v>76</v>
      </c>
      <c r="C293" s="74" t="s">
        <v>176</v>
      </c>
      <c r="D293" s="75">
        <v>2207.7000000000003</v>
      </c>
      <c r="E293" s="75">
        <v>250</v>
      </c>
      <c r="F293" s="119">
        <v>500</v>
      </c>
      <c r="G293" s="75">
        <f t="shared" si="8"/>
        <v>2957.7000000000003</v>
      </c>
      <c r="H293" s="75">
        <v>130.78</v>
      </c>
      <c r="I293" s="75">
        <f t="shared" si="9"/>
        <v>2826.92</v>
      </c>
      <c r="J293" s="75">
        <v>0</v>
      </c>
    </row>
    <row r="294" spans="1:10" ht="24.95" customHeight="1" x14ac:dyDescent="0.2">
      <c r="A294" s="88">
        <v>287</v>
      </c>
      <c r="B294" s="74" t="s">
        <v>473</v>
      </c>
      <c r="C294" s="74" t="s">
        <v>707</v>
      </c>
      <c r="D294" s="75">
        <v>2142</v>
      </c>
      <c r="E294" s="75">
        <v>250</v>
      </c>
      <c r="F294" s="119">
        <v>500</v>
      </c>
      <c r="G294" s="75">
        <f t="shared" si="8"/>
        <v>2892</v>
      </c>
      <c r="H294" s="75">
        <v>127.61</v>
      </c>
      <c r="I294" s="75">
        <f t="shared" si="9"/>
        <v>2764.39</v>
      </c>
      <c r="J294" s="75">
        <v>0</v>
      </c>
    </row>
    <row r="295" spans="1:10" ht="24.95" customHeight="1" x14ac:dyDescent="0.2">
      <c r="A295" s="88">
        <v>288</v>
      </c>
      <c r="B295" s="74" t="s">
        <v>788</v>
      </c>
      <c r="C295" s="74" t="s">
        <v>216</v>
      </c>
      <c r="D295" s="75">
        <v>2269.1999999999998</v>
      </c>
      <c r="E295" s="75">
        <v>250</v>
      </c>
      <c r="F295" s="119">
        <v>500</v>
      </c>
      <c r="G295" s="75">
        <f t="shared" si="8"/>
        <v>3019.2</v>
      </c>
      <c r="H295" s="75">
        <v>133.75236000000001</v>
      </c>
      <c r="I295" s="75">
        <f t="shared" si="9"/>
        <v>2885.4476399999999</v>
      </c>
      <c r="J295" s="75">
        <v>0</v>
      </c>
    </row>
    <row r="296" spans="1:10" ht="24.95" customHeight="1" x14ac:dyDescent="0.2">
      <c r="A296" s="88">
        <v>289</v>
      </c>
      <c r="B296" s="74" t="s">
        <v>789</v>
      </c>
      <c r="C296" s="74" t="s">
        <v>216</v>
      </c>
      <c r="D296" s="75">
        <v>2269.1999999999998</v>
      </c>
      <c r="E296" s="75">
        <v>250</v>
      </c>
      <c r="F296" s="119">
        <v>500</v>
      </c>
      <c r="G296" s="75">
        <f t="shared" si="8"/>
        <v>3019.2</v>
      </c>
      <c r="H296" s="75">
        <v>133.75236000000001</v>
      </c>
      <c r="I296" s="75">
        <f t="shared" si="9"/>
        <v>2885.4476399999999</v>
      </c>
      <c r="J296" s="75">
        <v>0</v>
      </c>
    </row>
    <row r="297" spans="1:10" ht="24.95" customHeight="1" x14ac:dyDescent="0.2">
      <c r="A297" s="88">
        <v>290</v>
      </c>
      <c r="B297" s="74" t="s">
        <v>790</v>
      </c>
      <c r="C297" s="74" t="s">
        <v>14</v>
      </c>
      <c r="D297" s="75">
        <v>2176.2000000000003</v>
      </c>
      <c r="E297" s="75">
        <v>250</v>
      </c>
      <c r="F297" s="119">
        <v>500</v>
      </c>
      <c r="G297" s="75">
        <f t="shared" si="8"/>
        <v>2926.2000000000003</v>
      </c>
      <c r="H297" s="75">
        <v>129.26046000000002</v>
      </c>
      <c r="I297" s="75">
        <f t="shared" si="9"/>
        <v>2796.9395400000003</v>
      </c>
      <c r="J297" s="75">
        <v>0</v>
      </c>
    </row>
    <row r="298" spans="1:10" ht="24.95" customHeight="1" x14ac:dyDescent="0.2">
      <c r="A298" s="88">
        <v>291</v>
      </c>
      <c r="B298" s="74" t="s">
        <v>791</v>
      </c>
      <c r="C298" s="74" t="s">
        <v>17</v>
      </c>
      <c r="D298" s="75">
        <v>2425.8000000000002</v>
      </c>
      <c r="E298" s="75">
        <v>250</v>
      </c>
      <c r="F298" s="119">
        <v>500</v>
      </c>
      <c r="G298" s="75">
        <f t="shared" si="8"/>
        <v>3175.8</v>
      </c>
      <c r="H298" s="75">
        <v>141.31614000000002</v>
      </c>
      <c r="I298" s="75">
        <f t="shared" si="9"/>
        <v>3034.4838600000003</v>
      </c>
      <c r="J298" s="75">
        <v>0</v>
      </c>
    </row>
    <row r="299" spans="1:10" ht="24.95" customHeight="1" x14ac:dyDescent="0.2">
      <c r="A299" s="88">
        <v>292</v>
      </c>
      <c r="B299" s="74" t="s">
        <v>792</v>
      </c>
      <c r="C299" s="74" t="s">
        <v>16</v>
      </c>
      <c r="D299" s="75">
        <v>2142</v>
      </c>
      <c r="E299" s="75">
        <v>250</v>
      </c>
      <c r="F299" s="119">
        <v>500</v>
      </c>
      <c r="G299" s="75">
        <f t="shared" si="8"/>
        <v>2892</v>
      </c>
      <c r="H299" s="75">
        <v>127.60860000000001</v>
      </c>
      <c r="I299" s="75">
        <f t="shared" si="9"/>
        <v>2764.3914</v>
      </c>
      <c r="J299" s="75">
        <v>0</v>
      </c>
    </row>
    <row r="300" spans="1:10" ht="24.95" customHeight="1" x14ac:dyDescent="0.2">
      <c r="A300" s="88">
        <v>293</v>
      </c>
      <c r="B300" s="74" t="s">
        <v>793</v>
      </c>
      <c r="C300" s="74" t="s">
        <v>216</v>
      </c>
      <c r="D300" s="75">
        <v>2269.1999999999998</v>
      </c>
      <c r="E300" s="75">
        <v>250</v>
      </c>
      <c r="F300" s="119">
        <v>500</v>
      </c>
      <c r="G300" s="75">
        <f t="shared" si="8"/>
        <v>3019.2</v>
      </c>
      <c r="H300" s="75">
        <v>133.75236000000001</v>
      </c>
      <c r="I300" s="75">
        <f t="shared" si="9"/>
        <v>2885.4476399999999</v>
      </c>
      <c r="J300" s="75">
        <v>0</v>
      </c>
    </row>
    <row r="301" spans="1:10" ht="24.95" customHeight="1" x14ac:dyDescent="0.2">
      <c r="A301" s="88">
        <v>294</v>
      </c>
      <c r="B301" s="74" t="s">
        <v>794</v>
      </c>
      <c r="C301" s="74" t="s">
        <v>216</v>
      </c>
      <c r="D301" s="75">
        <v>2269.1999999999998</v>
      </c>
      <c r="E301" s="75">
        <v>250</v>
      </c>
      <c r="F301" s="119">
        <v>500</v>
      </c>
      <c r="G301" s="75">
        <f t="shared" si="8"/>
        <v>3019.2</v>
      </c>
      <c r="H301" s="75">
        <v>133.75236000000001</v>
      </c>
      <c r="I301" s="75">
        <f t="shared" si="9"/>
        <v>2885.4476399999999</v>
      </c>
      <c r="J301" s="75">
        <v>0</v>
      </c>
    </row>
    <row r="302" spans="1:10" ht="24.95" customHeight="1" x14ac:dyDescent="0.2">
      <c r="A302" s="88">
        <v>295</v>
      </c>
      <c r="B302" s="74" t="s">
        <v>795</v>
      </c>
      <c r="C302" s="74" t="s">
        <v>216</v>
      </c>
      <c r="D302" s="75">
        <v>2269.1999999999998</v>
      </c>
      <c r="E302" s="75">
        <v>250</v>
      </c>
      <c r="F302" s="119">
        <v>500</v>
      </c>
      <c r="G302" s="75">
        <f t="shared" si="8"/>
        <v>3019.2</v>
      </c>
      <c r="H302" s="75">
        <v>133.75236000000001</v>
      </c>
      <c r="I302" s="75">
        <f t="shared" si="9"/>
        <v>2885.4476399999999</v>
      </c>
      <c r="J302" s="75">
        <v>0</v>
      </c>
    </row>
    <row r="303" spans="1:10" ht="24.95" customHeight="1" x14ac:dyDescent="0.2">
      <c r="A303" s="88">
        <v>296</v>
      </c>
      <c r="B303" s="74" t="s">
        <v>796</v>
      </c>
      <c r="C303" s="74" t="s">
        <v>707</v>
      </c>
      <c r="D303" s="75">
        <v>2142</v>
      </c>
      <c r="E303" s="75">
        <v>250</v>
      </c>
      <c r="F303" s="119">
        <v>500</v>
      </c>
      <c r="G303" s="75">
        <f t="shared" si="8"/>
        <v>2892</v>
      </c>
      <c r="H303" s="75">
        <v>127.60860000000001</v>
      </c>
      <c r="I303" s="75">
        <f t="shared" si="9"/>
        <v>2764.3914</v>
      </c>
      <c r="J303" s="75">
        <v>0</v>
      </c>
    </row>
    <row r="304" spans="1:10" ht="24.95" customHeight="1" x14ac:dyDescent="0.2">
      <c r="A304" s="88">
        <v>297</v>
      </c>
      <c r="B304" s="74" t="s">
        <v>797</v>
      </c>
      <c r="C304" s="74" t="s">
        <v>16</v>
      </c>
      <c r="D304" s="75">
        <v>2142</v>
      </c>
      <c r="E304" s="75">
        <v>250</v>
      </c>
      <c r="F304" s="119">
        <v>500</v>
      </c>
      <c r="G304" s="75">
        <f t="shared" si="8"/>
        <v>2892</v>
      </c>
      <c r="H304" s="75">
        <v>127.60860000000001</v>
      </c>
      <c r="I304" s="75">
        <f t="shared" si="9"/>
        <v>2764.3914</v>
      </c>
      <c r="J304" s="75">
        <v>0</v>
      </c>
    </row>
    <row r="305" spans="1:10" ht="24.95" customHeight="1" x14ac:dyDescent="0.2">
      <c r="A305" s="88">
        <v>298</v>
      </c>
      <c r="B305" s="74" t="s">
        <v>798</v>
      </c>
      <c r="C305" s="74" t="s">
        <v>17</v>
      </c>
      <c r="D305" s="75">
        <v>2425.8000000000002</v>
      </c>
      <c r="E305" s="75">
        <v>250</v>
      </c>
      <c r="F305" s="119">
        <v>500</v>
      </c>
      <c r="G305" s="75">
        <f t="shared" si="8"/>
        <v>3175.8</v>
      </c>
      <c r="H305" s="75">
        <v>141.31614000000002</v>
      </c>
      <c r="I305" s="75">
        <f t="shared" si="9"/>
        <v>3034.4838600000003</v>
      </c>
      <c r="J305" s="75">
        <v>0</v>
      </c>
    </row>
    <row r="306" spans="1:10" ht="24.95" customHeight="1" x14ac:dyDescent="0.2">
      <c r="A306" s="88">
        <v>299</v>
      </c>
      <c r="B306" s="74" t="s">
        <v>799</v>
      </c>
      <c r="C306" s="74" t="s">
        <v>17</v>
      </c>
      <c r="D306" s="75">
        <v>2425.8000000000002</v>
      </c>
      <c r="E306" s="75">
        <v>250</v>
      </c>
      <c r="F306" s="119">
        <v>500</v>
      </c>
      <c r="G306" s="75">
        <f t="shared" si="8"/>
        <v>3175.8</v>
      </c>
      <c r="H306" s="75">
        <v>141.31614000000002</v>
      </c>
      <c r="I306" s="75">
        <f t="shared" si="9"/>
        <v>3034.4838600000003</v>
      </c>
      <c r="J306" s="75">
        <v>0</v>
      </c>
    </row>
    <row r="307" spans="1:10" ht="24.95" customHeight="1" x14ac:dyDescent="0.2">
      <c r="A307" s="88">
        <v>300</v>
      </c>
      <c r="B307" s="74" t="s">
        <v>800</v>
      </c>
      <c r="C307" s="74" t="s">
        <v>17</v>
      </c>
      <c r="D307" s="75">
        <v>2425.8000000000002</v>
      </c>
      <c r="E307" s="75">
        <v>250</v>
      </c>
      <c r="F307" s="119">
        <v>500</v>
      </c>
      <c r="G307" s="75">
        <f t="shared" si="8"/>
        <v>3175.8</v>
      </c>
      <c r="H307" s="75">
        <v>141.31614000000002</v>
      </c>
      <c r="I307" s="75">
        <f t="shared" si="9"/>
        <v>3034.4838600000003</v>
      </c>
      <c r="J307" s="75">
        <v>0</v>
      </c>
    </row>
    <row r="308" spans="1:10" ht="24.95" customHeight="1" x14ac:dyDescent="0.2">
      <c r="A308" s="88">
        <v>301</v>
      </c>
      <c r="B308" s="74" t="s">
        <v>801</v>
      </c>
      <c r="C308" s="74" t="s">
        <v>17</v>
      </c>
      <c r="D308" s="75">
        <v>2425.8000000000002</v>
      </c>
      <c r="E308" s="75">
        <v>250</v>
      </c>
      <c r="F308" s="119">
        <v>500</v>
      </c>
      <c r="G308" s="75">
        <f t="shared" si="8"/>
        <v>3175.8</v>
      </c>
      <c r="H308" s="75">
        <v>141.31614000000002</v>
      </c>
      <c r="I308" s="75">
        <f t="shared" si="9"/>
        <v>3034.4838600000003</v>
      </c>
      <c r="J308" s="75">
        <v>0</v>
      </c>
    </row>
    <row r="309" spans="1:10" ht="24.95" customHeight="1" x14ac:dyDescent="0.2">
      <c r="A309" s="88">
        <v>302</v>
      </c>
      <c r="B309" s="74" t="s">
        <v>802</v>
      </c>
      <c r="C309" s="74" t="s">
        <v>17</v>
      </c>
      <c r="D309" s="75">
        <v>2425.8000000000002</v>
      </c>
      <c r="E309" s="75">
        <v>250</v>
      </c>
      <c r="F309" s="119">
        <v>500</v>
      </c>
      <c r="G309" s="75">
        <f t="shared" si="8"/>
        <v>3175.8</v>
      </c>
      <c r="H309" s="75">
        <v>141.31614000000002</v>
      </c>
      <c r="I309" s="75">
        <f t="shared" si="9"/>
        <v>3034.4838600000003</v>
      </c>
      <c r="J309" s="75">
        <v>0</v>
      </c>
    </row>
    <row r="310" spans="1:10" ht="24.95" customHeight="1" x14ac:dyDescent="0.2">
      <c r="A310" s="88">
        <v>303</v>
      </c>
      <c r="B310" s="74" t="s">
        <v>803</v>
      </c>
      <c r="C310" s="74" t="s">
        <v>17</v>
      </c>
      <c r="D310" s="75">
        <v>2425.8000000000002</v>
      </c>
      <c r="E310" s="75">
        <v>250</v>
      </c>
      <c r="F310" s="119">
        <v>500</v>
      </c>
      <c r="G310" s="75">
        <f t="shared" si="8"/>
        <v>3175.8</v>
      </c>
      <c r="H310" s="75">
        <v>141.31614000000002</v>
      </c>
      <c r="I310" s="75">
        <f t="shared" si="9"/>
        <v>3034.4838600000003</v>
      </c>
      <c r="J310" s="75">
        <v>0</v>
      </c>
    </row>
    <row r="311" spans="1:10" ht="24.95" customHeight="1" x14ac:dyDescent="0.2">
      <c r="A311" s="88">
        <v>304</v>
      </c>
      <c r="B311" s="74" t="s">
        <v>804</v>
      </c>
      <c r="C311" s="74" t="s">
        <v>17</v>
      </c>
      <c r="D311" s="75">
        <v>2425.8000000000002</v>
      </c>
      <c r="E311" s="75">
        <v>250</v>
      </c>
      <c r="F311" s="119">
        <v>500</v>
      </c>
      <c r="G311" s="75">
        <f t="shared" si="8"/>
        <v>3175.8</v>
      </c>
      <c r="H311" s="75">
        <v>141.31614000000002</v>
      </c>
      <c r="I311" s="75">
        <f t="shared" si="9"/>
        <v>3034.4838600000003</v>
      </c>
      <c r="J311" s="75">
        <v>0</v>
      </c>
    </row>
    <row r="312" spans="1:10" ht="24.95" customHeight="1" x14ac:dyDescent="0.2">
      <c r="A312" s="88">
        <v>305</v>
      </c>
      <c r="B312" s="74" t="s">
        <v>805</v>
      </c>
      <c r="C312" s="74" t="s">
        <v>17</v>
      </c>
      <c r="D312" s="75">
        <v>2425.8000000000002</v>
      </c>
      <c r="E312" s="75">
        <v>250</v>
      </c>
      <c r="F312" s="119">
        <v>500</v>
      </c>
      <c r="G312" s="75">
        <f t="shared" si="8"/>
        <v>3175.8</v>
      </c>
      <c r="H312" s="75">
        <v>141.31614000000002</v>
      </c>
      <c r="I312" s="75">
        <f t="shared" si="9"/>
        <v>3034.4838600000003</v>
      </c>
      <c r="J312" s="75">
        <v>0</v>
      </c>
    </row>
    <row r="313" spans="1:10" ht="24.95" customHeight="1" x14ac:dyDescent="0.2">
      <c r="A313" s="88">
        <v>306</v>
      </c>
      <c r="B313" s="74" t="s">
        <v>806</v>
      </c>
      <c r="C313" s="74" t="s">
        <v>17</v>
      </c>
      <c r="D313" s="75">
        <v>2425.8000000000002</v>
      </c>
      <c r="E313" s="75">
        <v>250</v>
      </c>
      <c r="F313" s="119">
        <v>500</v>
      </c>
      <c r="G313" s="75">
        <f t="shared" si="8"/>
        <v>3175.8</v>
      </c>
      <c r="H313" s="75">
        <v>141.31614000000002</v>
      </c>
      <c r="I313" s="75">
        <f t="shared" si="9"/>
        <v>3034.4838600000003</v>
      </c>
      <c r="J313" s="75">
        <v>0</v>
      </c>
    </row>
    <row r="314" spans="1:10" ht="24.95" customHeight="1" x14ac:dyDescent="0.2">
      <c r="A314" s="88">
        <v>307</v>
      </c>
      <c r="B314" s="74" t="s">
        <v>807</v>
      </c>
      <c r="C314" s="74" t="s">
        <v>17</v>
      </c>
      <c r="D314" s="75">
        <v>2425.8000000000002</v>
      </c>
      <c r="E314" s="75">
        <v>250</v>
      </c>
      <c r="F314" s="119">
        <v>500</v>
      </c>
      <c r="G314" s="75">
        <f t="shared" si="8"/>
        <v>3175.8</v>
      </c>
      <c r="H314" s="75">
        <v>141.31614000000002</v>
      </c>
      <c r="I314" s="75">
        <f t="shared" si="9"/>
        <v>3034.4838600000003</v>
      </c>
      <c r="J314" s="75">
        <v>0</v>
      </c>
    </row>
    <row r="315" spans="1:10" ht="24.95" customHeight="1" x14ac:dyDescent="0.2">
      <c r="A315" s="88">
        <v>308</v>
      </c>
      <c r="B315" s="74" t="s">
        <v>808</v>
      </c>
      <c r="C315" s="74" t="s">
        <v>17</v>
      </c>
      <c r="D315" s="75">
        <v>2425.8000000000002</v>
      </c>
      <c r="E315" s="75">
        <v>250</v>
      </c>
      <c r="F315" s="119">
        <v>500</v>
      </c>
      <c r="G315" s="75">
        <f t="shared" si="8"/>
        <v>3175.8</v>
      </c>
      <c r="H315" s="75">
        <v>141.31614000000002</v>
      </c>
      <c r="I315" s="75">
        <f t="shared" si="9"/>
        <v>3034.4838600000003</v>
      </c>
      <c r="J315" s="75">
        <v>0</v>
      </c>
    </row>
    <row r="316" spans="1:10" ht="24.95" customHeight="1" x14ac:dyDescent="0.2">
      <c r="A316" s="88">
        <v>309</v>
      </c>
      <c r="B316" s="74" t="s">
        <v>809</v>
      </c>
      <c r="C316" s="74" t="s">
        <v>17</v>
      </c>
      <c r="D316" s="75">
        <v>2425.8000000000002</v>
      </c>
      <c r="E316" s="75">
        <v>250</v>
      </c>
      <c r="F316" s="119">
        <v>500</v>
      </c>
      <c r="G316" s="75">
        <f t="shared" si="8"/>
        <v>3175.8</v>
      </c>
      <c r="H316" s="75">
        <v>141.31614000000002</v>
      </c>
      <c r="I316" s="75">
        <f t="shared" si="9"/>
        <v>3034.4838600000003</v>
      </c>
      <c r="J316" s="75">
        <v>0</v>
      </c>
    </row>
    <row r="317" spans="1:10" ht="24.95" customHeight="1" x14ac:dyDescent="0.2">
      <c r="A317" s="88">
        <v>310</v>
      </c>
      <c r="B317" s="74" t="s">
        <v>810</v>
      </c>
      <c r="C317" s="74" t="s">
        <v>17</v>
      </c>
      <c r="D317" s="75">
        <v>2425.8000000000002</v>
      </c>
      <c r="E317" s="75">
        <v>250</v>
      </c>
      <c r="F317" s="119">
        <v>500</v>
      </c>
      <c r="G317" s="75">
        <f t="shared" si="8"/>
        <v>3175.8</v>
      </c>
      <c r="H317" s="75">
        <v>141.31614000000002</v>
      </c>
      <c r="I317" s="75">
        <f t="shared" si="9"/>
        <v>3034.4838600000003</v>
      </c>
      <c r="J317" s="75">
        <v>0</v>
      </c>
    </row>
    <row r="318" spans="1:10" ht="24.95" customHeight="1" x14ac:dyDescent="0.2">
      <c r="A318" s="88">
        <v>311</v>
      </c>
      <c r="B318" s="74" t="s">
        <v>811</v>
      </c>
      <c r="C318" s="74" t="s">
        <v>17</v>
      </c>
      <c r="D318" s="75">
        <v>2425.8000000000002</v>
      </c>
      <c r="E318" s="75">
        <v>250</v>
      </c>
      <c r="F318" s="119">
        <v>500</v>
      </c>
      <c r="G318" s="75">
        <f t="shared" si="8"/>
        <v>3175.8</v>
      </c>
      <c r="H318" s="75">
        <v>141.31614000000002</v>
      </c>
      <c r="I318" s="75">
        <f t="shared" si="9"/>
        <v>3034.4838600000003</v>
      </c>
      <c r="J318" s="75">
        <v>0</v>
      </c>
    </row>
    <row r="319" spans="1:10" ht="24.95" customHeight="1" x14ac:dyDescent="0.2">
      <c r="A319" s="88">
        <v>312</v>
      </c>
      <c r="B319" s="74" t="s">
        <v>812</v>
      </c>
      <c r="C319" s="74" t="s">
        <v>17</v>
      </c>
      <c r="D319" s="75">
        <v>2425.8000000000002</v>
      </c>
      <c r="E319" s="75">
        <v>250</v>
      </c>
      <c r="F319" s="119">
        <v>500</v>
      </c>
      <c r="G319" s="75">
        <f t="shared" si="8"/>
        <v>3175.8</v>
      </c>
      <c r="H319" s="75">
        <v>141.31614000000002</v>
      </c>
      <c r="I319" s="75">
        <f t="shared" si="9"/>
        <v>3034.4838600000003</v>
      </c>
      <c r="J319" s="75">
        <v>0</v>
      </c>
    </row>
    <row r="320" spans="1:10" ht="24.95" customHeight="1" x14ac:dyDescent="0.2">
      <c r="A320" s="88">
        <v>313</v>
      </c>
      <c r="B320" s="74" t="s">
        <v>813</v>
      </c>
      <c r="C320" s="74" t="s">
        <v>17</v>
      </c>
      <c r="D320" s="75">
        <v>2425.8000000000002</v>
      </c>
      <c r="E320" s="75">
        <v>250</v>
      </c>
      <c r="F320" s="119">
        <v>500</v>
      </c>
      <c r="G320" s="75">
        <f t="shared" si="8"/>
        <v>3175.8</v>
      </c>
      <c r="H320" s="75">
        <v>141.31614000000002</v>
      </c>
      <c r="I320" s="75">
        <f t="shared" si="9"/>
        <v>3034.4838600000003</v>
      </c>
      <c r="J320" s="75">
        <v>0</v>
      </c>
    </row>
    <row r="321" spans="1:10" ht="24.95" customHeight="1" x14ac:dyDescent="0.2">
      <c r="A321" s="88">
        <v>314</v>
      </c>
      <c r="B321" s="74" t="s">
        <v>814</v>
      </c>
      <c r="C321" s="74" t="s">
        <v>17</v>
      </c>
      <c r="D321" s="75">
        <v>2425.8000000000002</v>
      </c>
      <c r="E321" s="75">
        <v>250</v>
      </c>
      <c r="F321" s="119">
        <v>500</v>
      </c>
      <c r="G321" s="75">
        <f t="shared" si="8"/>
        <v>3175.8</v>
      </c>
      <c r="H321" s="75">
        <v>141.31614000000002</v>
      </c>
      <c r="I321" s="75">
        <f t="shared" si="9"/>
        <v>3034.4838600000003</v>
      </c>
      <c r="J321" s="75">
        <v>0</v>
      </c>
    </row>
    <row r="322" spans="1:10" ht="24.95" customHeight="1" x14ac:dyDescent="0.2">
      <c r="A322" s="88">
        <v>315</v>
      </c>
      <c r="B322" s="74" t="s">
        <v>815</v>
      </c>
      <c r="C322" s="74" t="s">
        <v>17</v>
      </c>
      <c r="D322" s="75">
        <v>2425.8000000000002</v>
      </c>
      <c r="E322" s="75">
        <v>250</v>
      </c>
      <c r="F322" s="119">
        <v>500</v>
      </c>
      <c r="G322" s="75">
        <f t="shared" si="8"/>
        <v>3175.8</v>
      </c>
      <c r="H322" s="75">
        <v>141.31614000000002</v>
      </c>
      <c r="I322" s="75">
        <f t="shared" si="9"/>
        <v>3034.4838600000003</v>
      </c>
      <c r="J322" s="75">
        <v>0</v>
      </c>
    </row>
    <row r="323" spans="1:10" ht="24.95" customHeight="1" x14ac:dyDescent="0.2">
      <c r="A323" s="88">
        <v>316</v>
      </c>
      <c r="B323" s="74" t="s">
        <v>816</v>
      </c>
      <c r="C323" s="74" t="s">
        <v>17</v>
      </c>
      <c r="D323" s="75">
        <v>2425.8000000000002</v>
      </c>
      <c r="E323" s="75">
        <v>250</v>
      </c>
      <c r="F323" s="119">
        <v>500</v>
      </c>
      <c r="G323" s="75">
        <f t="shared" si="8"/>
        <v>3175.8</v>
      </c>
      <c r="H323" s="75">
        <v>141.31614000000002</v>
      </c>
      <c r="I323" s="75">
        <f t="shared" si="9"/>
        <v>3034.4838600000003</v>
      </c>
      <c r="J323" s="75">
        <v>0</v>
      </c>
    </row>
    <row r="324" spans="1:10" ht="24.95" customHeight="1" x14ac:dyDescent="0.2">
      <c r="A324" s="88">
        <v>317</v>
      </c>
      <c r="B324" s="74" t="s">
        <v>817</v>
      </c>
      <c r="C324" s="74" t="s">
        <v>17</v>
      </c>
      <c r="D324" s="75">
        <v>2425.8000000000002</v>
      </c>
      <c r="E324" s="75">
        <v>250</v>
      </c>
      <c r="F324" s="119">
        <v>500</v>
      </c>
      <c r="G324" s="75">
        <f t="shared" si="8"/>
        <v>3175.8</v>
      </c>
      <c r="H324" s="75">
        <v>141.31614000000002</v>
      </c>
      <c r="I324" s="75">
        <f t="shared" si="9"/>
        <v>3034.4838600000003</v>
      </c>
      <c r="J324" s="75">
        <v>0</v>
      </c>
    </row>
    <row r="325" spans="1:10" ht="24.95" customHeight="1" x14ac:dyDescent="0.2">
      <c r="A325" s="88">
        <v>318</v>
      </c>
      <c r="B325" s="74" t="s">
        <v>818</v>
      </c>
      <c r="C325" s="74" t="s">
        <v>17</v>
      </c>
      <c r="D325" s="75">
        <v>2425.8000000000002</v>
      </c>
      <c r="E325" s="75">
        <v>250</v>
      </c>
      <c r="F325" s="119">
        <v>500</v>
      </c>
      <c r="G325" s="75">
        <f t="shared" si="8"/>
        <v>3175.8</v>
      </c>
      <c r="H325" s="75">
        <v>141.31614000000002</v>
      </c>
      <c r="I325" s="75">
        <f t="shared" si="9"/>
        <v>3034.4838600000003</v>
      </c>
      <c r="J325" s="75">
        <v>0</v>
      </c>
    </row>
    <row r="326" spans="1:10" ht="24.95" customHeight="1" x14ac:dyDescent="0.2">
      <c r="A326" s="88">
        <v>319</v>
      </c>
      <c r="B326" s="74" t="s">
        <v>819</v>
      </c>
      <c r="C326" s="74" t="s">
        <v>17</v>
      </c>
      <c r="D326" s="75">
        <v>2425.8000000000002</v>
      </c>
      <c r="E326" s="75">
        <v>250</v>
      </c>
      <c r="F326" s="119">
        <v>500</v>
      </c>
      <c r="G326" s="75">
        <f t="shared" si="8"/>
        <v>3175.8</v>
      </c>
      <c r="H326" s="75">
        <v>141.31614000000002</v>
      </c>
      <c r="I326" s="75">
        <f t="shared" si="9"/>
        <v>3034.4838600000003</v>
      </c>
      <c r="J326" s="75">
        <v>0</v>
      </c>
    </row>
    <row r="327" spans="1:10" ht="24.95" customHeight="1" x14ac:dyDescent="0.2">
      <c r="A327" s="88">
        <v>320</v>
      </c>
      <c r="B327" s="74" t="s">
        <v>820</v>
      </c>
      <c r="C327" s="74" t="s">
        <v>17</v>
      </c>
      <c r="D327" s="75">
        <v>2425.8000000000002</v>
      </c>
      <c r="E327" s="75">
        <v>250</v>
      </c>
      <c r="F327" s="119">
        <v>500</v>
      </c>
      <c r="G327" s="75">
        <f t="shared" si="8"/>
        <v>3175.8</v>
      </c>
      <c r="H327" s="75">
        <v>141.31614000000002</v>
      </c>
      <c r="I327" s="75">
        <f t="shared" si="9"/>
        <v>3034.4838600000003</v>
      </c>
      <c r="J327" s="75">
        <v>0</v>
      </c>
    </row>
    <row r="328" spans="1:10" ht="24.95" customHeight="1" x14ac:dyDescent="0.2">
      <c r="A328" s="88">
        <v>321</v>
      </c>
      <c r="B328" s="74" t="s">
        <v>821</v>
      </c>
      <c r="C328" s="74" t="s">
        <v>17</v>
      </c>
      <c r="D328" s="75">
        <v>2425.8000000000002</v>
      </c>
      <c r="E328" s="75">
        <v>250</v>
      </c>
      <c r="F328" s="119">
        <v>500</v>
      </c>
      <c r="G328" s="75">
        <f t="shared" si="8"/>
        <v>3175.8</v>
      </c>
      <c r="H328" s="75">
        <v>141.31614000000002</v>
      </c>
      <c r="I328" s="75">
        <f t="shared" si="9"/>
        <v>3034.4838600000003</v>
      </c>
      <c r="J328" s="75">
        <v>0</v>
      </c>
    </row>
    <row r="329" spans="1:10" ht="24.95" customHeight="1" x14ac:dyDescent="0.2">
      <c r="A329" s="88">
        <v>322</v>
      </c>
      <c r="B329" s="74" t="s">
        <v>822</v>
      </c>
      <c r="C329" s="74" t="s">
        <v>17</v>
      </c>
      <c r="D329" s="75">
        <v>2425.8000000000002</v>
      </c>
      <c r="E329" s="75">
        <v>250</v>
      </c>
      <c r="F329" s="119">
        <v>500</v>
      </c>
      <c r="G329" s="75">
        <f t="shared" si="8"/>
        <v>3175.8</v>
      </c>
      <c r="H329" s="75">
        <v>141.31614000000002</v>
      </c>
      <c r="I329" s="75">
        <f t="shared" si="9"/>
        <v>3034.4838600000003</v>
      </c>
      <c r="J329" s="75">
        <v>0</v>
      </c>
    </row>
    <row r="330" spans="1:10" ht="24.95" customHeight="1" x14ac:dyDescent="0.2">
      <c r="A330" s="88">
        <v>323</v>
      </c>
      <c r="B330" s="74" t="s">
        <v>823</v>
      </c>
      <c r="C330" s="74" t="s">
        <v>17</v>
      </c>
      <c r="D330" s="75">
        <v>2425.8000000000002</v>
      </c>
      <c r="E330" s="75">
        <v>250</v>
      </c>
      <c r="F330" s="119">
        <v>500</v>
      </c>
      <c r="G330" s="75">
        <f t="shared" ref="G330:G380" si="10">+D330+E330+F330</f>
        <v>3175.8</v>
      </c>
      <c r="H330" s="75">
        <v>141.31614000000002</v>
      </c>
      <c r="I330" s="75">
        <f t="shared" si="9"/>
        <v>3034.4838600000003</v>
      </c>
      <c r="J330" s="75">
        <v>0</v>
      </c>
    </row>
    <row r="331" spans="1:10" ht="24.95" customHeight="1" x14ac:dyDescent="0.2">
      <c r="A331" s="88">
        <v>324</v>
      </c>
      <c r="B331" s="74" t="s">
        <v>824</v>
      </c>
      <c r="C331" s="74" t="s">
        <v>17</v>
      </c>
      <c r="D331" s="75">
        <v>2425.8000000000002</v>
      </c>
      <c r="E331" s="75">
        <v>250</v>
      </c>
      <c r="F331" s="119">
        <v>500</v>
      </c>
      <c r="G331" s="75">
        <f t="shared" si="10"/>
        <v>3175.8</v>
      </c>
      <c r="H331" s="75">
        <v>141.31614000000002</v>
      </c>
      <c r="I331" s="75">
        <f t="shared" si="9"/>
        <v>3034.4838600000003</v>
      </c>
      <c r="J331" s="75">
        <v>0</v>
      </c>
    </row>
    <row r="332" spans="1:10" ht="24.95" customHeight="1" x14ac:dyDescent="0.2">
      <c r="A332" s="88">
        <v>325</v>
      </c>
      <c r="B332" s="74" t="s">
        <v>825</v>
      </c>
      <c r="C332" s="74" t="s">
        <v>17</v>
      </c>
      <c r="D332" s="75">
        <v>2425.8000000000002</v>
      </c>
      <c r="E332" s="75">
        <v>250</v>
      </c>
      <c r="F332" s="119">
        <v>500</v>
      </c>
      <c r="G332" s="75">
        <f t="shared" si="10"/>
        <v>3175.8</v>
      </c>
      <c r="H332" s="75">
        <v>141.31614000000002</v>
      </c>
      <c r="I332" s="75">
        <f t="shared" ref="I332:I380" si="11">+G332-H332</f>
        <v>3034.4838600000003</v>
      </c>
      <c r="J332" s="75">
        <v>0</v>
      </c>
    </row>
    <row r="333" spans="1:10" ht="24.95" customHeight="1" x14ac:dyDescent="0.2">
      <c r="A333" s="88">
        <v>326</v>
      </c>
      <c r="B333" s="74" t="s">
        <v>826</v>
      </c>
      <c r="C333" s="74" t="s">
        <v>17</v>
      </c>
      <c r="D333" s="75">
        <v>2425.8000000000002</v>
      </c>
      <c r="E333" s="75">
        <v>250</v>
      </c>
      <c r="F333" s="119">
        <v>500</v>
      </c>
      <c r="G333" s="75">
        <f t="shared" si="10"/>
        <v>3175.8</v>
      </c>
      <c r="H333" s="75">
        <v>141.31614000000002</v>
      </c>
      <c r="I333" s="75">
        <f t="shared" si="11"/>
        <v>3034.4838600000003</v>
      </c>
      <c r="J333" s="75">
        <v>0</v>
      </c>
    </row>
    <row r="334" spans="1:10" ht="24.95" customHeight="1" x14ac:dyDescent="0.2">
      <c r="A334" s="88">
        <v>327</v>
      </c>
      <c r="B334" s="74" t="s">
        <v>827</v>
      </c>
      <c r="C334" s="74" t="s">
        <v>17</v>
      </c>
      <c r="D334" s="75">
        <v>2425.8000000000002</v>
      </c>
      <c r="E334" s="75">
        <v>250</v>
      </c>
      <c r="F334" s="119">
        <v>500</v>
      </c>
      <c r="G334" s="75">
        <f t="shared" si="10"/>
        <v>3175.8</v>
      </c>
      <c r="H334" s="75">
        <v>141.31614000000002</v>
      </c>
      <c r="I334" s="75">
        <f t="shared" si="11"/>
        <v>3034.4838600000003</v>
      </c>
      <c r="J334" s="75">
        <v>0</v>
      </c>
    </row>
    <row r="335" spans="1:10" ht="24.95" customHeight="1" x14ac:dyDescent="0.2">
      <c r="A335" s="88">
        <v>328</v>
      </c>
      <c r="B335" s="74" t="s">
        <v>828</v>
      </c>
      <c r="C335" s="74" t="s">
        <v>17</v>
      </c>
      <c r="D335" s="75">
        <v>2425.8000000000002</v>
      </c>
      <c r="E335" s="75">
        <v>250</v>
      </c>
      <c r="F335" s="119">
        <v>500</v>
      </c>
      <c r="G335" s="75">
        <f t="shared" si="10"/>
        <v>3175.8</v>
      </c>
      <c r="H335" s="75">
        <v>141.31614000000002</v>
      </c>
      <c r="I335" s="75">
        <f t="shared" si="11"/>
        <v>3034.4838600000003</v>
      </c>
      <c r="J335" s="75">
        <v>0</v>
      </c>
    </row>
    <row r="336" spans="1:10" ht="24.95" customHeight="1" x14ac:dyDescent="0.2">
      <c r="A336" s="88">
        <v>329</v>
      </c>
      <c r="B336" s="74" t="s">
        <v>829</v>
      </c>
      <c r="C336" s="74" t="s">
        <v>17</v>
      </c>
      <c r="D336" s="75">
        <v>2425.8000000000002</v>
      </c>
      <c r="E336" s="75">
        <v>250</v>
      </c>
      <c r="F336" s="119">
        <v>500</v>
      </c>
      <c r="G336" s="75">
        <f t="shared" si="10"/>
        <v>3175.8</v>
      </c>
      <c r="H336" s="75">
        <v>141.31614000000002</v>
      </c>
      <c r="I336" s="75">
        <f t="shared" si="11"/>
        <v>3034.4838600000003</v>
      </c>
      <c r="J336" s="75">
        <v>0</v>
      </c>
    </row>
    <row r="337" spans="1:10" ht="24.95" customHeight="1" x14ac:dyDescent="0.2">
      <c r="A337" s="88">
        <v>330</v>
      </c>
      <c r="B337" s="74" t="s">
        <v>830</v>
      </c>
      <c r="C337" s="74" t="s">
        <v>17</v>
      </c>
      <c r="D337" s="75">
        <v>2425.8000000000002</v>
      </c>
      <c r="E337" s="75">
        <v>250</v>
      </c>
      <c r="F337" s="119">
        <v>500</v>
      </c>
      <c r="G337" s="75">
        <f t="shared" si="10"/>
        <v>3175.8</v>
      </c>
      <c r="H337" s="75">
        <v>141.31614000000002</v>
      </c>
      <c r="I337" s="75">
        <f t="shared" si="11"/>
        <v>3034.4838600000003</v>
      </c>
      <c r="J337" s="75">
        <v>0</v>
      </c>
    </row>
    <row r="338" spans="1:10" ht="24.95" customHeight="1" x14ac:dyDescent="0.2">
      <c r="A338" s="88">
        <v>331</v>
      </c>
      <c r="B338" s="74" t="s">
        <v>831</v>
      </c>
      <c r="C338" s="74" t="s">
        <v>17</v>
      </c>
      <c r="D338" s="75">
        <v>2425.8000000000002</v>
      </c>
      <c r="E338" s="75">
        <v>250</v>
      </c>
      <c r="F338" s="119">
        <v>500</v>
      </c>
      <c r="G338" s="75">
        <f t="shared" si="10"/>
        <v>3175.8</v>
      </c>
      <c r="H338" s="75">
        <v>141.31614000000002</v>
      </c>
      <c r="I338" s="75">
        <f t="shared" si="11"/>
        <v>3034.4838600000003</v>
      </c>
      <c r="J338" s="75">
        <v>0</v>
      </c>
    </row>
    <row r="339" spans="1:10" ht="24.95" customHeight="1" x14ac:dyDescent="0.2">
      <c r="A339" s="88">
        <v>332</v>
      </c>
      <c r="B339" s="74" t="s">
        <v>832</v>
      </c>
      <c r="C339" s="74" t="s">
        <v>17</v>
      </c>
      <c r="D339" s="75">
        <v>2425.8000000000002</v>
      </c>
      <c r="E339" s="75">
        <v>250</v>
      </c>
      <c r="F339" s="119">
        <v>500</v>
      </c>
      <c r="G339" s="75">
        <f t="shared" si="10"/>
        <v>3175.8</v>
      </c>
      <c r="H339" s="75">
        <v>141.31614000000002</v>
      </c>
      <c r="I339" s="75">
        <f t="shared" si="11"/>
        <v>3034.4838600000003</v>
      </c>
      <c r="J339" s="75">
        <v>0</v>
      </c>
    </row>
    <row r="340" spans="1:10" ht="24.95" customHeight="1" x14ac:dyDescent="0.2">
      <c r="A340" s="88">
        <v>333</v>
      </c>
      <c r="B340" s="74" t="s">
        <v>833</v>
      </c>
      <c r="C340" s="74" t="s">
        <v>17</v>
      </c>
      <c r="D340" s="75">
        <v>2425.8000000000002</v>
      </c>
      <c r="E340" s="75">
        <v>250</v>
      </c>
      <c r="F340" s="119">
        <v>500</v>
      </c>
      <c r="G340" s="75">
        <f t="shared" si="10"/>
        <v>3175.8</v>
      </c>
      <c r="H340" s="75">
        <v>141.31614000000002</v>
      </c>
      <c r="I340" s="75">
        <f t="shared" si="11"/>
        <v>3034.4838600000003</v>
      </c>
      <c r="J340" s="75">
        <v>0</v>
      </c>
    </row>
    <row r="341" spans="1:10" ht="24.95" customHeight="1" x14ac:dyDescent="0.2">
      <c r="A341" s="88">
        <v>334</v>
      </c>
      <c r="B341" s="74" t="s">
        <v>834</v>
      </c>
      <c r="C341" s="74" t="s">
        <v>17</v>
      </c>
      <c r="D341" s="75">
        <v>2425.8000000000002</v>
      </c>
      <c r="E341" s="75">
        <v>250</v>
      </c>
      <c r="F341" s="119">
        <v>500</v>
      </c>
      <c r="G341" s="75">
        <f t="shared" si="10"/>
        <v>3175.8</v>
      </c>
      <c r="H341" s="75">
        <v>141.31614000000002</v>
      </c>
      <c r="I341" s="75">
        <f t="shared" si="11"/>
        <v>3034.4838600000003</v>
      </c>
      <c r="J341" s="75">
        <v>0</v>
      </c>
    </row>
    <row r="342" spans="1:10" ht="24.95" customHeight="1" x14ac:dyDescent="0.2">
      <c r="A342" s="88">
        <v>335</v>
      </c>
      <c r="B342" s="74" t="s">
        <v>835</v>
      </c>
      <c r="C342" s="74" t="s">
        <v>17</v>
      </c>
      <c r="D342" s="75">
        <v>2425.8000000000002</v>
      </c>
      <c r="E342" s="75">
        <v>250</v>
      </c>
      <c r="F342" s="119">
        <v>500</v>
      </c>
      <c r="G342" s="75">
        <f t="shared" si="10"/>
        <v>3175.8</v>
      </c>
      <c r="H342" s="75">
        <v>141.31614000000002</v>
      </c>
      <c r="I342" s="75">
        <f t="shared" si="11"/>
        <v>3034.4838600000003</v>
      </c>
      <c r="J342" s="75">
        <v>0</v>
      </c>
    </row>
    <row r="343" spans="1:10" ht="24.95" customHeight="1" x14ac:dyDescent="0.2">
      <c r="A343" s="88">
        <v>336</v>
      </c>
      <c r="B343" s="74" t="s">
        <v>836</v>
      </c>
      <c r="C343" s="74" t="s">
        <v>17</v>
      </c>
      <c r="D343" s="75">
        <v>2425.8000000000002</v>
      </c>
      <c r="E343" s="75">
        <v>250</v>
      </c>
      <c r="F343" s="119">
        <v>500</v>
      </c>
      <c r="G343" s="75">
        <f t="shared" si="10"/>
        <v>3175.8</v>
      </c>
      <c r="H343" s="75">
        <v>141.31614000000002</v>
      </c>
      <c r="I343" s="75">
        <f t="shared" si="11"/>
        <v>3034.4838600000003</v>
      </c>
      <c r="J343" s="75">
        <v>0</v>
      </c>
    </row>
    <row r="344" spans="1:10" ht="24.95" customHeight="1" x14ac:dyDescent="0.2">
      <c r="A344" s="88">
        <v>337</v>
      </c>
      <c r="B344" s="74" t="s">
        <v>837</v>
      </c>
      <c r="C344" s="74" t="s">
        <v>17</v>
      </c>
      <c r="D344" s="75">
        <v>2425.8000000000002</v>
      </c>
      <c r="E344" s="75">
        <v>250</v>
      </c>
      <c r="F344" s="119">
        <v>500</v>
      </c>
      <c r="G344" s="75">
        <f t="shared" si="10"/>
        <v>3175.8</v>
      </c>
      <c r="H344" s="75">
        <v>141.31614000000002</v>
      </c>
      <c r="I344" s="75">
        <f t="shared" si="11"/>
        <v>3034.4838600000003</v>
      </c>
      <c r="J344" s="75">
        <v>0</v>
      </c>
    </row>
    <row r="345" spans="1:10" ht="24.95" customHeight="1" x14ac:dyDescent="0.2">
      <c r="A345" s="88">
        <v>338</v>
      </c>
      <c r="B345" s="74" t="s">
        <v>838</v>
      </c>
      <c r="C345" s="74" t="s">
        <v>17</v>
      </c>
      <c r="D345" s="75">
        <v>2425.8000000000002</v>
      </c>
      <c r="E345" s="75">
        <v>250</v>
      </c>
      <c r="F345" s="119">
        <v>500</v>
      </c>
      <c r="G345" s="75">
        <f t="shared" si="10"/>
        <v>3175.8</v>
      </c>
      <c r="H345" s="75">
        <v>141.31614000000002</v>
      </c>
      <c r="I345" s="75">
        <f t="shared" si="11"/>
        <v>3034.4838600000003</v>
      </c>
      <c r="J345" s="75">
        <v>0</v>
      </c>
    </row>
    <row r="346" spans="1:10" ht="24.95" customHeight="1" x14ac:dyDescent="0.2">
      <c r="A346" s="88">
        <v>339</v>
      </c>
      <c r="B346" s="74" t="s">
        <v>839</v>
      </c>
      <c r="C346" s="74" t="s">
        <v>17</v>
      </c>
      <c r="D346" s="75">
        <v>2425.8000000000002</v>
      </c>
      <c r="E346" s="75">
        <v>250</v>
      </c>
      <c r="F346" s="119">
        <v>500</v>
      </c>
      <c r="G346" s="75">
        <f t="shared" si="10"/>
        <v>3175.8</v>
      </c>
      <c r="H346" s="75">
        <v>141.31614000000002</v>
      </c>
      <c r="I346" s="75">
        <f t="shared" si="11"/>
        <v>3034.4838600000003</v>
      </c>
      <c r="J346" s="75">
        <v>0</v>
      </c>
    </row>
    <row r="347" spans="1:10" ht="24.95" customHeight="1" x14ac:dyDescent="0.2">
      <c r="A347" s="88">
        <v>340</v>
      </c>
      <c r="B347" s="74" t="s">
        <v>840</v>
      </c>
      <c r="C347" s="74" t="s">
        <v>17</v>
      </c>
      <c r="D347" s="75">
        <v>2425.8000000000002</v>
      </c>
      <c r="E347" s="75">
        <v>250</v>
      </c>
      <c r="F347" s="119">
        <v>500</v>
      </c>
      <c r="G347" s="75">
        <f t="shared" si="10"/>
        <v>3175.8</v>
      </c>
      <c r="H347" s="75">
        <v>141.31614000000002</v>
      </c>
      <c r="I347" s="75">
        <f t="shared" si="11"/>
        <v>3034.4838600000003</v>
      </c>
      <c r="J347" s="75">
        <v>0</v>
      </c>
    </row>
    <row r="348" spans="1:10" ht="24.95" customHeight="1" x14ac:dyDescent="0.2">
      <c r="A348" s="88">
        <v>341</v>
      </c>
      <c r="B348" s="74" t="s">
        <v>841</v>
      </c>
      <c r="C348" s="74" t="s">
        <v>17</v>
      </c>
      <c r="D348" s="75">
        <v>2425.8000000000002</v>
      </c>
      <c r="E348" s="75">
        <v>250</v>
      </c>
      <c r="F348" s="119">
        <v>500</v>
      </c>
      <c r="G348" s="75">
        <f t="shared" si="10"/>
        <v>3175.8</v>
      </c>
      <c r="H348" s="75">
        <v>141.31614000000002</v>
      </c>
      <c r="I348" s="75">
        <f t="shared" si="11"/>
        <v>3034.4838600000003</v>
      </c>
      <c r="J348" s="75">
        <v>0</v>
      </c>
    </row>
    <row r="349" spans="1:10" ht="24.95" customHeight="1" x14ac:dyDescent="0.2">
      <c r="A349" s="88">
        <v>342</v>
      </c>
      <c r="B349" s="74" t="s">
        <v>842</v>
      </c>
      <c r="C349" s="74" t="s">
        <v>17</v>
      </c>
      <c r="D349" s="75">
        <v>2425.8000000000002</v>
      </c>
      <c r="E349" s="75">
        <v>250</v>
      </c>
      <c r="F349" s="119">
        <v>500</v>
      </c>
      <c r="G349" s="75">
        <f t="shared" si="10"/>
        <v>3175.8</v>
      </c>
      <c r="H349" s="75">
        <v>141.31614000000002</v>
      </c>
      <c r="I349" s="75">
        <f t="shared" si="11"/>
        <v>3034.4838600000003</v>
      </c>
      <c r="J349" s="75">
        <v>0</v>
      </c>
    </row>
    <row r="350" spans="1:10" ht="24.95" customHeight="1" x14ac:dyDescent="0.2">
      <c r="A350" s="88">
        <v>343</v>
      </c>
      <c r="B350" s="74" t="s">
        <v>843</v>
      </c>
      <c r="C350" s="74" t="s">
        <v>17</v>
      </c>
      <c r="D350" s="75">
        <v>2425.8000000000002</v>
      </c>
      <c r="E350" s="75">
        <v>250</v>
      </c>
      <c r="F350" s="119">
        <v>500</v>
      </c>
      <c r="G350" s="75">
        <f t="shared" si="10"/>
        <v>3175.8</v>
      </c>
      <c r="H350" s="75">
        <v>141.31614000000002</v>
      </c>
      <c r="I350" s="75">
        <f t="shared" si="11"/>
        <v>3034.4838600000003</v>
      </c>
      <c r="J350" s="75">
        <v>0</v>
      </c>
    </row>
    <row r="351" spans="1:10" ht="24.95" customHeight="1" x14ac:dyDescent="0.2">
      <c r="A351" s="88">
        <v>344</v>
      </c>
      <c r="B351" s="74" t="s">
        <v>844</v>
      </c>
      <c r="C351" s="74" t="s">
        <v>17</v>
      </c>
      <c r="D351" s="75">
        <v>2425.8000000000002</v>
      </c>
      <c r="E351" s="75">
        <v>250</v>
      </c>
      <c r="F351" s="119">
        <v>500</v>
      </c>
      <c r="G351" s="75">
        <f t="shared" si="10"/>
        <v>3175.8</v>
      </c>
      <c r="H351" s="75">
        <v>141.31614000000002</v>
      </c>
      <c r="I351" s="75">
        <f t="shared" si="11"/>
        <v>3034.4838600000003</v>
      </c>
      <c r="J351" s="75">
        <v>0</v>
      </c>
    </row>
    <row r="352" spans="1:10" ht="24.95" customHeight="1" x14ac:dyDescent="0.2">
      <c r="A352" s="88">
        <v>345</v>
      </c>
      <c r="B352" s="74" t="s">
        <v>845</v>
      </c>
      <c r="C352" s="74" t="s">
        <v>17</v>
      </c>
      <c r="D352" s="75">
        <v>2425.8000000000002</v>
      </c>
      <c r="E352" s="75">
        <v>250</v>
      </c>
      <c r="F352" s="119">
        <v>500</v>
      </c>
      <c r="G352" s="75">
        <f t="shared" si="10"/>
        <v>3175.8</v>
      </c>
      <c r="H352" s="75">
        <v>141.31614000000002</v>
      </c>
      <c r="I352" s="75">
        <f t="shared" si="11"/>
        <v>3034.4838600000003</v>
      </c>
      <c r="J352" s="75">
        <v>0</v>
      </c>
    </row>
    <row r="353" spans="1:10" ht="24.95" customHeight="1" x14ac:dyDescent="0.2">
      <c r="A353" s="88">
        <v>346</v>
      </c>
      <c r="B353" s="74" t="s">
        <v>846</v>
      </c>
      <c r="C353" s="74" t="s">
        <v>17</v>
      </c>
      <c r="D353" s="75">
        <v>2425.8000000000002</v>
      </c>
      <c r="E353" s="75">
        <v>250</v>
      </c>
      <c r="F353" s="119">
        <v>500</v>
      </c>
      <c r="G353" s="75">
        <f t="shared" si="10"/>
        <v>3175.8</v>
      </c>
      <c r="H353" s="75">
        <v>141.31614000000002</v>
      </c>
      <c r="I353" s="75">
        <f t="shared" si="11"/>
        <v>3034.4838600000003</v>
      </c>
      <c r="J353" s="75">
        <v>0</v>
      </c>
    </row>
    <row r="354" spans="1:10" ht="24.95" customHeight="1" x14ac:dyDescent="0.2">
      <c r="A354" s="88">
        <v>347</v>
      </c>
      <c r="B354" s="74" t="s">
        <v>847</v>
      </c>
      <c r="C354" s="74" t="s">
        <v>17</v>
      </c>
      <c r="D354" s="75">
        <v>2425.8000000000002</v>
      </c>
      <c r="E354" s="75">
        <v>250</v>
      </c>
      <c r="F354" s="119">
        <v>500</v>
      </c>
      <c r="G354" s="75">
        <f t="shared" si="10"/>
        <v>3175.8</v>
      </c>
      <c r="H354" s="75">
        <v>141.31614000000002</v>
      </c>
      <c r="I354" s="75">
        <f t="shared" si="11"/>
        <v>3034.4838600000003</v>
      </c>
      <c r="J354" s="75">
        <v>0</v>
      </c>
    </row>
    <row r="355" spans="1:10" ht="24.95" customHeight="1" x14ac:dyDescent="0.2">
      <c r="A355" s="88">
        <v>348</v>
      </c>
      <c r="B355" s="74" t="s">
        <v>848</v>
      </c>
      <c r="C355" s="74" t="s">
        <v>17</v>
      </c>
      <c r="D355" s="75">
        <v>2425.8000000000002</v>
      </c>
      <c r="E355" s="75">
        <v>250</v>
      </c>
      <c r="F355" s="119">
        <v>500</v>
      </c>
      <c r="G355" s="75">
        <f t="shared" si="10"/>
        <v>3175.8</v>
      </c>
      <c r="H355" s="75">
        <v>141.31614000000002</v>
      </c>
      <c r="I355" s="75">
        <f t="shared" si="11"/>
        <v>3034.4838600000003</v>
      </c>
      <c r="J355" s="75">
        <v>0</v>
      </c>
    </row>
    <row r="356" spans="1:10" ht="24.95" customHeight="1" x14ac:dyDescent="0.2">
      <c r="A356" s="88">
        <v>349</v>
      </c>
      <c r="B356" s="74" t="s">
        <v>849</v>
      </c>
      <c r="C356" s="74" t="s">
        <v>17</v>
      </c>
      <c r="D356" s="75">
        <v>2425.8000000000002</v>
      </c>
      <c r="E356" s="75">
        <v>250</v>
      </c>
      <c r="F356" s="119">
        <v>500</v>
      </c>
      <c r="G356" s="75">
        <f t="shared" si="10"/>
        <v>3175.8</v>
      </c>
      <c r="H356" s="75">
        <v>141.31614000000002</v>
      </c>
      <c r="I356" s="75">
        <f t="shared" si="11"/>
        <v>3034.4838600000003</v>
      </c>
      <c r="J356" s="75">
        <v>0</v>
      </c>
    </row>
    <row r="357" spans="1:10" ht="24.95" customHeight="1" x14ac:dyDescent="0.2">
      <c r="A357" s="88">
        <v>350</v>
      </c>
      <c r="B357" s="74" t="s">
        <v>850</v>
      </c>
      <c r="C357" s="74" t="s">
        <v>17</v>
      </c>
      <c r="D357" s="75">
        <v>2425.8000000000002</v>
      </c>
      <c r="E357" s="75">
        <v>250</v>
      </c>
      <c r="F357" s="119">
        <v>500</v>
      </c>
      <c r="G357" s="75">
        <f t="shared" si="10"/>
        <v>3175.8</v>
      </c>
      <c r="H357" s="75">
        <v>141.31614000000002</v>
      </c>
      <c r="I357" s="75">
        <f t="shared" si="11"/>
        <v>3034.4838600000003</v>
      </c>
      <c r="J357" s="75">
        <v>0</v>
      </c>
    </row>
    <row r="358" spans="1:10" ht="24.95" customHeight="1" x14ac:dyDescent="0.2">
      <c r="A358" s="88">
        <v>351</v>
      </c>
      <c r="B358" s="74" t="s">
        <v>851</v>
      </c>
      <c r="C358" s="74" t="s">
        <v>17</v>
      </c>
      <c r="D358" s="75">
        <v>2425.8000000000002</v>
      </c>
      <c r="E358" s="75">
        <v>250</v>
      </c>
      <c r="F358" s="119">
        <v>500</v>
      </c>
      <c r="G358" s="75">
        <f t="shared" si="10"/>
        <v>3175.8</v>
      </c>
      <c r="H358" s="75">
        <v>141.31614000000002</v>
      </c>
      <c r="I358" s="75">
        <f t="shared" si="11"/>
        <v>3034.4838600000003</v>
      </c>
      <c r="J358" s="75">
        <v>0</v>
      </c>
    </row>
    <row r="359" spans="1:10" ht="24.95" customHeight="1" x14ac:dyDescent="0.2">
      <c r="A359" s="88">
        <v>352</v>
      </c>
      <c r="B359" s="74" t="s">
        <v>852</v>
      </c>
      <c r="C359" s="74" t="s">
        <v>17</v>
      </c>
      <c r="D359" s="75">
        <v>2425.8000000000002</v>
      </c>
      <c r="E359" s="75">
        <v>250</v>
      </c>
      <c r="F359" s="119">
        <v>500</v>
      </c>
      <c r="G359" s="75">
        <f t="shared" si="10"/>
        <v>3175.8</v>
      </c>
      <c r="H359" s="75">
        <v>141.31614000000002</v>
      </c>
      <c r="I359" s="75">
        <f t="shared" si="11"/>
        <v>3034.4838600000003</v>
      </c>
      <c r="J359" s="75">
        <v>0</v>
      </c>
    </row>
    <row r="360" spans="1:10" ht="24.95" customHeight="1" x14ac:dyDescent="0.2">
      <c r="A360" s="88">
        <v>353</v>
      </c>
      <c r="B360" s="74" t="s">
        <v>853</v>
      </c>
      <c r="C360" s="74" t="s">
        <v>17</v>
      </c>
      <c r="D360" s="75">
        <v>2425.8000000000002</v>
      </c>
      <c r="E360" s="75">
        <v>250</v>
      </c>
      <c r="F360" s="119">
        <v>500</v>
      </c>
      <c r="G360" s="75">
        <f t="shared" si="10"/>
        <v>3175.8</v>
      </c>
      <c r="H360" s="75">
        <v>141.31614000000002</v>
      </c>
      <c r="I360" s="75">
        <f t="shared" si="11"/>
        <v>3034.4838600000003</v>
      </c>
      <c r="J360" s="75">
        <v>0</v>
      </c>
    </row>
    <row r="361" spans="1:10" ht="24.95" customHeight="1" x14ac:dyDescent="0.2">
      <c r="A361" s="88">
        <v>354</v>
      </c>
      <c r="B361" s="74" t="s">
        <v>854</v>
      </c>
      <c r="C361" s="74" t="s">
        <v>17</v>
      </c>
      <c r="D361" s="75">
        <v>2425.8000000000002</v>
      </c>
      <c r="E361" s="75">
        <v>250</v>
      </c>
      <c r="F361" s="119">
        <v>500</v>
      </c>
      <c r="G361" s="75">
        <f t="shared" si="10"/>
        <v>3175.8</v>
      </c>
      <c r="H361" s="75">
        <v>141.31614000000002</v>
      </c>
      <c r="I361" s="75">
        <f t="shared" si="11"/>
        <v>3034.4838600000003</v>
      </c>
      <c r="J361" s="75">
        <v>0</v>
      </c>
    </row>
    <row r="362" spans="1:10" ht="24.95" customHeight="1" x14ac:dyDescent="0.2">
      <c r="A362" s="88">
        <v>355</v>
      </c>
      <c r="B362" s="74" t="s">
        <v>855</v>
      </c>
      <c r="C362" s="74" t="s">
        <v>17</v>
      </c>
      <c r="D362" s="75">
        <v>2425.8000000000002</v>
      </c>
      <c r="E362" s="75">
        <v>250</v>
      </c>
      <c r="F362" s="119">
        <v>500</v>
      </c>
      <c r="G362" s="75">
        <f t="shared" si="10"/>
        <v>3175.8</v>
      </c>
      <c r="H362" s="75">
        <v>141.31614000000002</v>
      </c>
      <c r="I362" s="75">
        <f t="shared" si="11"/>
        <v>3034.4838600000003</v>
      </c>
      <c r="J362" s="75">
        <v>0</v>
      </c>
    </row>
    <row r="363" spans="1:10" ht="24.95" customHeight="1" x14ac:dyDescent="0.2">
      <c r="A363" s="88">
        <v>356</v>
      </c>
      <c r="B363" s="74" t="s">
        <v>856</v>
      </c>
      <c r="C363" s="74" t="s">
        <v>17</v>
      </c>
      <c r="D363" s="75">
        <v>2425.8000000000002</v>
      </c>
      <c r="E363" s="75">
        <v>250</v>
      </c>
      <c r="F363" s="119">
        <v>500</v>
      </c>
      <c r="G363" s="75">
        <f t="shared" si="10"/>
        <v>3175.8</v>
      </c>
      <c r="H363" s="75">
        <v>141.31614000000002</v>
      </c>
      <c r="I363" s="75">
        <f t="shared" si="11"/>
        <v>3034.4838600000003</v>
      </c>
      <c r="J363" s="75">
        <v>0</v>
      </c>
    </row>
    <row r="364" spans="1:10" ht="24.95" customHeight="1" x14ac:dyDescent="0.2">
      <c r="A364" s="88">
        <v>357</v>
      </c>
      <c r="B364" s="74" t="s">
        <v>857</v>
      </c>
      <c r="C364" s="74" t="s">
        <v>17</v>
      </c>
      <c r="D364" s="75">
        <v>2425.8000000000002</v>
      </c>
      <c r="E364" s="75">
        <v>250</v>
      </c>
      <c r="F364" s="119">
        <v>500</v>
      </c>
      <c r="G364" s="75">
        <f t="shared" si="10"/>
        <v>3175.8</v>
      </c>
      <c r="H364" s="75">
        <v>141.31614000000002</v>
      </c>
      <c r="I364" s="75">
        <f t="shared" si="11"/>
        <v>3034.4838600000003</v>
      </c>
      <c r="J364" s="75">
        <v>0</v>
      </c>
    </row>
    <row r="365" spans="1:10" ht="24.95" customHeight="1" x14ac:dyDescent="0.2">
      <c r="A365" s="88">
        <v>358</v>
      </c>
      <c r="B365" s="74" t="s">
        <v>858</v>
      </c>
      <c r="C365" s="74" t="s">
        <v>17</v>
      </c>
      <c r="D365" s="75">
        <v>2425.8000000000002</v>
      </c>
      <c r="E365" s="75">
        <v>250</v>
      </c>
      <c r="F365" s="119">
        <v>500</v>
      </c>
      <c r="G365" s="75">
        <f t="shared" si="10"/>
        <v>3175.8</v>
      </c>
      <c r="H365" s="75">
        <v>141.31614000000002</v>
      </c>
      <c r="I365" s="75">
        <f t="shared" si="11"/>
        <v>3034.4838600000003</v>
      </c>
      <c r="J365" s="75">
        <v>0</v>
      </c>
    </row>
    <row r="366" spans="1:10" ht="24.95" customHeight="1" x14ac:dyDescent="0.2">
      <c r="A366" s="88">
        <v>359</v>
      </c>
      <c r="B366" s="74" t="s">
        <v>859</v>
      </c>
      <c r="C366" s="74" t="s">
        <v>17</v>
      </c>
      <c r="D366" s="75">
        <v>2425.8000000000002</v>
      </c>
      <c r="E366" s="75">
        <v>250</v>
      </c>
      <c r="F366" s="119">
        <v>500</v>
      </c>
      <c r="G366" s="75">
        <f t="shared" si="10"/>
        <v>3175.8</v>
      </c>
      <c r="H366" s="75">
        <v>141.31614000000002</v>
      </c>
      <c r="I366" s="75">
        <f t="shared" si="11"/>
        <v>3034.4838600000003</v>
      </c>
      <c r="J366" s="75">
        <v>0</v>
      </c>
    </row>
    <row r="367" spans="1:10" ht="24.95" customHeight="1" x14ac:dyDescent="0.2">
      <c r="A367" s="88">
        <v>360</v>
      </c>
      <c r="B367" s="74" t="s">
        <v>860</v>
      </c>
      <c r="C367" s="74" t="s">
        <v>17</v>
      </c>
      <c r="D367" s="75">
        <v>2425.8000000000002</v>
      </c>
      <c r="E367" s="75">
        <v>250</v>
      </c>
      <c r="F367" s="119">
        <v>500</v>
      </c>
      <c r="G367" s="75">
        <f t="shared" si="10"/>
        <v>3175.8</v>
      </c>
      <c r="H367" s="75">
        <v>141.31614000000002</v>
      </c>
      <c r="I367" s="75">
        <f t="shared" si="11"/>
        <v>3034.4838600000003</v>
      </c>
      <c r="J367" s="75">
        <v>0</v>
      </c>
    </row>
    <row r="368" spans="1:10" ht="24.95" customHeight="1" x14ac:dyDescent="0.2">
      <c r="A368" s="88">
        <v>361</v>
      </c>
      <c r="B368" s="74" t="s">
        <v>861</v>
      </c>
      <c r="C368" s="74" t="s">
        <v>17</v>
      </c>
      <c r="D368" s="75">
        <v>2425.8000000000002</v>
      </c>
      <c r="E368" s="75">
        <v>250</v>
      </c>
      <c r="F368" s="119">
        <v>500</v>
      </c>
      <c r="G368" s="75">
        <f t="shared" si="10"/>
        <v>3175.8</v>
      </c>
      <c r="H368" s="75">
        <v>141.31614000000002</v>
      </c>
      <c r="I368" s="75">
        <f t="shared" si="11"/>
        <v>3034.4838600000003</v>
      </c>
      <c r="J368" s="75">
        <v>0</v>
      </c>
    </row>
    <row r="369" spans="1:10" ht="24.95" customHeight="1" x14ac:dyDescent="0.2">
      <c r="A369" s="88">
        <v>362</v>
      </c>
      <c r="B369" s="74" t="s">
        <v>862</v>
      </c>
      <c r="C369" s="74" t="s">
        <v>17</v>
      </c>
      <c r="D369" s="75">
        <v>2425.8000000000002</v>
      </c>
      <c r="E369" s="75">
        <v>250</v>
      </c>
      <c r="F369" s="119">
        <v>500</v>
      </c>
      <c r="G369" s="75">
        <f t="shared" si="10"/>
        <v>3175.8</v>
      </c>
      <c r="H369" s="75">
        <v>141.31614000000002</v>
      </c>
      <c r="I369" s="75">
        <f t="shared" si="11"/>
        <v>3034.4838600000003</v>
      </c>
      <c r="J369" s="75">
        <v>0</v>
      </c>
    </row>
    <row r="370" spans="1:10" ht="24.95" customHeight="1" x14ac:dyDescent="0.2">
      <c r="A370" s="88">
        <v>363</v>
      </c>
      <c r="B370" s="74" t="s">
        <v>863</v>
      </c>
      <c r="C370" s="74" t="s">
        <v>17</v>
      </c>
      <c r="D370" s="75">
        <v>2425.8000000000002</v>
      </c>
      <c r="E370" s="75">
        <v>250</v>
      </c>
      <c r="F370" s="119">
        <v>500</v>
      </c>
      <c r="G370" s="75">
        <f t="shared" si="10"/>
        <v>3175.8</v>
      </c>
      <c r="H370" s="75">
        <v>141.31614000000002</v>
      </c>
      <c r="I370" s="75">
        <f t="shared" si="11"/>
        <v>3034.4838600000003</v>
      </c>
      <c r="J370" s="75">
        <v>0</v>
      </c>
    </row>
    <row r="371" spans="1:10" ht="24.95" customHeight="1" x14ac:dyDescent="0.2">
      <c r="A371" s="88">
        <v>364</v>
      </c>
      <c r="B371" s="74" t="s">
        <v>864</v>
      </c>
      <c r="C371" s="74" t="s">
        <v>17</v>
      </c>
      <c r="D371" s="75">
        <v>2425.8000000000002</v>
      </c>
      <c r="E371" s="75">
        <v>250</v>
      </c>
      <c r="F371" s="119">
        <v>500</v>
      </c>
      <c r="G371" s="75">
        <f t="shared" si="10"/>
        <v>3175.8</v>
      </c>
      <c r="H371" s="75">
        <v>141.31614000000002</v>
      </c>
      <c r="I371" s="75">
        <f t="shared" si="11"/>
        <v>3034.4838600000003</v>
      </c>
      <c r="J371" s="75">
        <v>0</v>
      </c>
    </row>
    <row r="372" spans="1:10" ht="24.95" customHeight="1" x14ac:dyDescent="0.2">
      <c r="A372" s="88">
        <v>365</v>
      </c>
      <c r="B372" s="74" t="s">
        <v>865</v>
      </c>
      <c r="C372" s="74" t="s">
        <v>17</v>
      </c>
      <c r="D372" s="75">
        <v>2425.8000000000002</v>
      </c>
      <c r="E372" s="75">
        <v>250</v>
      </c>
      <c r="F372" s="119">
        <v>500</v>
      </c>
      <c r="G372" s="75">
        <f t="shared" si="10"/>
        <v>3175.8</v>
      </c>
      <c r="H372" s="75">
        <v>141.31614000000002</v>
      </c>
      <c r="I372" s="75">
        <f t="shared" si="11"/>
        <v>3034.4838600000003</v>
      </c>
      <c r="J372" s="75">
        <v>0</v>
      </c>
    </row>
    <row r="373" spans="1:10" ht="24.95" customHeight="1" x14ac:dyDescent="0.2">
      <c r="A373" s="88">
        <v>366</v>
      </c>
      <c r="B373" s="74" t="s">
        <v>866</v>
      </c>
      <c r="C373" s="74" t="s">
        <v>17</v>
      </c>
      <c r="D373" s="75">
        <v>2425.8000000000002</v>
      </c>
      <c r="E373" s="75">
        <v>250</v>
      </c>
      <c r="F373" s="119">
        <v>500</v>
      </c>
      <c r="G373" s="75">
        <f t="shared" si="10"/>
        <v>3175.8</v>
      </c>
      <c r="H373" s="75">
        <v>141.31614000000002</v>
      </c>
      <c r="I373" s="75">
        <f t="shared" si="11"/>
        <v>3034.4838600000003</v>
      </c>
      <c r="J373" s="75">
        <v>0</v>
      </c>
    </row>
    <row r="374" spans="1:10" ht="24.95" customHeight="1" x14ac:dyDescent="0.2">
      <c r="A374" s="88">
        <v>367</v>
      </c>
      <c r="B374" s="74" t="s">
        <v>867</v>
      </c>
      <c r="C374" s="74" t="s">
        <v>17</v>
      </c>
      <c r="D374" s="75">
        <v>2425.8000000000002</v>
      </c>
      <c r="E374" s="75">
        <v>250</v>
      </c>
      <c r="F374" s="119">
        <v>500</v>
      </c>
      <c r="G374" s="75">
        <f t="shared" si="10"/>
        <v>3175.8</v>
      </c>
      <c r="H374" s="75">
        <v>141.31614000000002</v>
      </c>
      <c r="I374" s="75">
        <f t="shared" si="11"/>
        <v>3034.4838600000003</v>
      </c>
      <c r="J374" s="75">
        <v>0</v>
      </c>
    </row>
    <row r="375" spans="1:10" ht="24.95" customHeight="1" x14ac:dyDescent="0.2">
      <c r="A375" s="88">
        <v>368</v>
      </c>
      <c r="B375" s="74" t="s">
        <v>868</v>
      </c>
      <c r="C375" s="74" t="s">
        <v>17</v>
      </c>
      <c r="D375" s="75">
        <v>2425.8000000000002</v>
      </c>
      <c r="E375" s="75">
        <v>250</v>
      </c>
      <c r="F375" s="119">
        <v>500</v>
      </c>
      <c r="G375" s="75">
        <f t="shared" si="10"/>
        <v>3175.8</v>
      </c>
      <c r="H375" s="75">
        <v>141.31614000000002</v>
      </c>
      <c r="I375" s="75">
        <f t="shared" si="11"/>
        <v>3034.4838600000003</v>
      </c>
      <c r="J375" s="75">
        <v>0</v>
      </c>
    </row>
    <row r="376" spans="1:10" ht="24.95" customHeight="1" x14ac:dyDescent="0.2">
      <c r="A376" s="88">
        <v>369</v>
      </c>
      <c r="B376" s="74" t="s">
        <v>869</v>
      </c>
      <c r="C376" s="74" t="s">
        <v>17</v>
      </c>
      <c r="D376" s="75">
        <v>2425.8000000000002</v>
      </c>
      <c r="E376" s="75">
        <v>250</v>
      </c>
      <c r="F376" s="119">
        <v>500</v>
      </c>
      <c r="G376" s="75">
        <f t="shared" si="10"/>
        <v>3175.8</v>
      </c>
      <c r="H376" s="75">
        <v>141.31614000000002</v>
      </c>
      <c r="I376" s="75">
        <f t="shared" si="11"/>
        <v>3034.4838600000003</v>
      </c>
      <c r="J376" s="75">
        <v>0</v>
      </c>
    </row>
    <row r="377" spans="1:10" ht="24.95" customHeight="1" x14ac:dyDescent="0.2">
      <c r="A377" s="88">
        <v>370</v>
      </c>
      <c r="B377" s="74" t="s">
        <v>870</v>
      </c>
      <c r="C377" s="74" t="s">
        <v>17</v>
      </c>
      <c r="D377" s="75">
        <v>2425.8000000000002</v>
      </c>
      <c r="E377" s="75">
        <v>250</v>
      </c>
      <c r="F377" s="119">
        <v>500</v>
      </c>
      <c r="G377" s="75">
        <f t="shared" si="10"/>
        <v>3175.8</v>
      </c>
      <c r="H377" s="75">
        <v>141.31614000000002</v>
      </c>
      <c r="I377" s="75">
        <f t="shared" si="11"/>
        <v>3034.4838600000003</v>
      </c>
      <c r="J377" s="75">
        <v>0</v>
      </c>
    </row>
    <row r="378" spans="1:10" ht="24.95" customHeight="1" x14ac:dyDescent="0.2">
      <c r="A378" s="88">
        <v>371</v>
      </c>
      <c r="B378" s="74" t="s">
        <v>871</v>
      </c>
      <c r="C378" s="74" t="s">
        <v>17</v>
      </c>
      <c r="D378" s="75">
        <v>2425.8000000000002</v>
      </c>
      <c r="E378" s="75">
        <v>250</v>
      </c>
      <c r="F378" s="119">
        <v>500</v>
      </c>
      <c r="G378" s="75">
        <f t="shared" si="10"/>
        <v>3175.8</v>
      </c>
      <c r="H378" s="75">
        <v>141.31614000000002</v>
      </c>
      <c r="I378" s="75">
        <f t="shared" si="11"/>
        <v>3034.4838600000003</v>
      </c>
      <c r="J378" s="75">
        <v>0</v>
      </c>
    </row>
    <row r="379" spans="1:10" ht="24.95" customHeight="1" x14ac:dyDescent="0.2">
      <c r="A379" s="88">
        <v>372</v>
      </c>
      <c r="B379" s="74" t="s">
        <v>872</v>
      </c>
      <c r="C379" s="74" t="s">
        <v>17</v>
      </c>
      <c r="D379" s="75">
        <v>2425.8000000000002</v>
      </c>
      <c r="E379" s="75">
        <v>250</v>
      </c>
      <c r="F379" s="119">
        <v>500</v>
      </c>
      <c r="G379" s="75">
        <f t="shared" si="10"/>
        <v>3175.8</v>
      </c>
      <c r="H379" s="75">
        <v>141.31614000000002</v>
      </c>
      <c r="I379" s="75">
        <f t="shared" si="11"/>
        <v>3034.4838600000003</v>
      </c>
      <c r="J379" s="75">
        <v>0</v>
      </c>
    </row>
    <row r="380" spans="1:10" ht="24.95" customHeight="1" x14ac:dyDescent="0.2">
      <c r="A380" s="88">
        <v>373</v>
      </c>
      <c r="B380" s="74" t="s">
        <v>873</v>
      </c>
      <c r="C380" s="74" t="s">
        <v>17</v>
      </c>
      <c r="D380" s="75">
        <v>2425.8000000000002</v>
      </c>
      <c r="E380" s="75">
        <v>250</v>
      </c>
      <c r="F380" s="119">
        <v>500</v>
      </c>
      <c r="G380" s="75">
        <f t="shared" si="10"/>
        <v>3175.8</v>
      </c>
      <c r="H380" s="75">
        <v>141.31614000000002</v>
      </c>
      <c r="I380" s="75">
        <f t="shared" si="11"/>
        <v>3034.4838600000003</v>
      </c>
      <c r="J380" s="75">
        <v>0</v>
      </c>
    </row>
  </sheetData>
  <protectedRanges>
    <protectedRange sqref="B275" name="Rango1_5_7_7_3_2_1_1_1_1_1"/>
  </protectedRanges>
  <mergeCells count="7">
    <mergeCell ref="E8:F8"/>
    <mergeCell ref="A1:J1"/>
    <mergeCell ref="A2:J2"/>
    <mergeCell ref="A3:J3"/>
    <mergeCell ref="A4:J4"/>
    <mergeCell ref="A5:J5"/>
    <mergeCell ref="A6:J6"/>
  </mergeCells>
  <phoneticPr fontId="3" type="noConversion"/>
  <conditionalFormatting sqref="B381:B65536 B1:B5 B7:B9">
    <cfRule type="duplicateValues" dxfId="47" priority="416" stopIfTrue="1"/>
  </conditionalFormatting>
  <conditionalFormatting sqref="B76:B77 B55:B72 B44:B45 B36 B30 B18:B19">
    <cfRule type="duplicateValues" dxfId="46" priority="48"/>
    <cfRule type="duplicateValues" dxfId="45" priority="49"/>
  </conditionalFormatting>
  <conditionalFormatting sqref="B10">
    <cfRule type="duplicateValues" dxfId="44" priority="47"/>
  </conditionalFormatting>
  <conditionalFormatting sqref="B32">
    <cfRule type="duplicateValues" dxfId="43" priority="44"/>
  </conditionalFormatting>
  <conditionalFormatting sqref="B32">
    <cfRule type="duplicateValues" dxfId="42" priority="45"/>
    <cfRule type="duplicateValues" dxfId="41" priority="46"/>
  </conditionalFormatting>
  <conditionalFormatting sqref="B42:B43">
    <cfRule type="duplicateValues" dxfId="40" priority="43"/>
  </conditionalFormatting>
  <conditionalFormatting sqref="B54">
    <cfRule type="duplicateValues" dxfId="39" priority="52"/>
  </conditionalFormatting>
  <conditionalFormatting sqref="B70:B77">
    <cfRule type="duplicateValues" dxfId="38" priority="40"/>
  </conditionalFormatting>
  <conditionalFormatting sqref="B78:B141">
    <cfRule type="duplicateValues" dxfId="37" priority="41"/>
  </conditionalFormatting>
  <conditionalFormatting sqref="B142:B256">
    <cfRule type="duplicateValues" dxfId="36" priority="37"/>
  </conditionalFormatting>
  <conditionalFormatting sqref="B142:B184">
    <cfRule type="duplicateValues" dxfId="35" priority="38"/>
  </conditionalFormatting>
  <conditionalFormatting sqref="B272:B274 B142:B270">
    <cfRule type="duplicateValues" dxfId="34" priority="39"/>
  </conditionalFormatting>
  <conditionalFormatting sqref="B142:B276">
    <cfRule type="duplicateValues" dxfId="33" priority="36"/>
  </conditionalFormatting>
  <conditionalFormatting sqref="B185:B250">
    <cfRule type="duplicateValues" dxfId="32" priority="35"/>
  </conditionalFormatting>
  <conditionalFormatting sqref="B261">
    <cfRule type="duplicateValues" dxfId="31" priority="32"/>
  </conditionalFormatting>
  <conditionalFormatting sqref="B262:B270 B272:B274">
    <cfRule type="duplicateValues" dxfId="30" priority="31"/>
  </conditionalFormatting>
  <conditionalFormatting sqref="B275">
    <cfRule type="duplicateValues" dxfId="29" priority="29"/>
  </conditionalFormatting>
  <conditionalFormatting sqref="B275">
    <cfRule type="duplicateValues" dxfId="28" priority="30"/>
  </conditionalFormatting>
  <conditionalFormatting sqref="B275">
    <cfRule type="duplicateValues" dxfId="27" priority="28"/>
  </conditionalFormatting>
  <conditionalFormatting sqref="B276">
    <cfRule type="duplicateValues" dxfId="26" priority="25"/>
  </conditionalFormatting>
  <conditionalFormatting sqref="B276">
    <cfRule type="duplicateValues" dxfId="25" priority="26"/>
  </conditionalFormatting>
  <conditionalFormatting sqref="B276">
    <cfRule type="duplicateValues" dxfId="24" priority="27"/>
  </conditionalFormatting>
  <conditionalFormatting sqref="B271">
    <cfRule type="duplicateValues" dxfId="23" priority="23"/>
  </conditionalFormatting>
  <conditionalFormatting sqref="B271">
    <cfRule type="duplicateValues" dxfId="22" priority="24"/>
  </conditionalFormatting>
  <conditionalFormatting sqref="B277">
    <cfRule type="duplicateValues" dxfId="21" priority="22"/>
  </conditionalFormatting>
  <conditionalFormatting sqref="B277">
    <cfRule type="duplicateValues" dxfId="20" priority="21"/>
  </conditionalFormatting>
  <conditionalFormatting sqref="B278">
    <cfRule type="duplicateValues" dxfId="19" priority="20"/>
  </conditionalFormatting>
  <conditionalFormatting sqref="B278">
    <cfRule type="duplicateValues" dxfId="18" priority="19"/>
  </conditionalFormatting>
  <conditionalFormatting sqref="B279:B288">
    <cfRule type="duplicateValues" dxfId="17" priority="33"/>
  </conditionalFormatting>
  <conditionalFormatting sqref="B289">
    <cfRule type="duplicateValues" dxfId="16" priority="17"/>
  </conditionalFormatting>
  <conditionalFormatting sqref="B289">
    <cfRule type="duplicateValues" dxfId="15" priority="18"/>
  </conditionalFormatting>
  <conditionalFormatting sqref="B289">
    <cfRule type="duplicateValues" dxfId="14" priority="16"/>
  </conditionalFormatting>
  <conditionalFormatting sqref="B290:B291">
    <cfRule type="duplicateValues" dxfId="13" priority="34"/>
  </conditionalFormatting>
  <conditionalFormatting sqref="B292:B293">
    <cfRule type="duplicateValues" dxfId="12" priority="15"/>
  </conditionalFormatting>
  <conditionalFormatting sqref="B294">
    <cfRule type="duplicateValues" dxfId="11" priority="14"/>
  </conditionalFormatting>
  <conditionalFormatting sqref="A10">
    <cfRule type="duplicateValues" dxfId="10" priority="5"/>
  </conditionalFormatting>
  <conditionalFormatting sqref="A10">
    <cfRule type="duplicateValues" dxfId="9" priority="6"/>
  </conditionalFormatting>
  <conditionalFormatting sqref="A10">
    <cfRule type="duplicateValues" dxfId="8" priority="7"/>
  </conditionalFormatting>
  <conditionalFormatting sqref="A10">
    <cfRule type="duplicateValues" dxfId="7" priority="8"/>
  </conditionalFormatting>
  <conditionalFormatting sqref="A10">
    <cfRule type="duplicateValues" dxfId="6" priority="4"/>
  </conditionalFormatting>
  <conditionalFormatting sqref="B55:B77 B44:B53 B33:B41 B26:B30 B11:B24">
    <cfRule type="duplicateValues" dxfId="5" priority="431"/>
  </conditionalFormatting>
  <conditionalFormatting sqref="B26:B53 B10:B24 B55:B77">
    <cfRule type="duplicateValues" dxfId="4" priority="437"/>
  </conditionalFormatting>
  <conditionalFormatting sqref="B10:B141">
    <cfRule type="duplicateValues" dxfId="3" priority="472"/>
  </conditionalFormatting>
  <conditionalFormatting sqref="A11:A380">
    <cfRule type="duplicateValues" dxfId="2" priority="474"/>
  </conditionalFormatting>
  <conditionalFormatting sqref="B295:B380">
    <cfRule type="duplicateValues" dxfId="1" priority="2"/>
  </conditionalFormatting>
  <conditionalFormatting sqref="B1:B1048576">
    <cfRule type="duplicateValues" dxfId="0" priority="1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G9" sqref="G9:G10"/>
    </sheetView>
  </sheetViews>
  <sheetFormatPr baseColWidth="10" defaultRowHeight="12.75" x14ac:dyDescent="0.2"/>
  <cols>
    <col min="1" max="1" width="6.140625" customWidth="1"/>
    <col min="2" max="2" width="32.7109375" customWidth="1"/>
    <col min="3" max="3" width="15" customWidth="1"/>
    <col min="4" max="4" width="14.140625" customWidth="1"/>
    <col min="5" max="5" width="10.85546875" customWidth="1"/>
    <col min="6" max="6" width="12.42578125" customWidth="1"/>
  </cols>
  <sheetData>
    <row r="1" spans="1:10" ht="19.5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9.5" x14ac:dyDescent="0.3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 x14ac:dyDescent="0.25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2">
      <c r="A4" s="8"/>
      <c r="B4" s="129" t="s">
        <v>29</v>
      </c>
      <c r="C4" s="129"/>
      <c r="D4" s="129"/>
      <c r="E4" s="129"/>
      <c r="F4" s="129"/>
      <c r="G4" s="129"/>
      <c r="H4" s="129"/>
      <c r="I4" s="129"/>
      <c r="J4" s="129"/>
    </row>
    <row r="5" spans="1:10" x14ac:dyDescent="0.2">
      <c r="A5" s="8"/>
      <c r="B5" s="129" t="s">
        <v>24</v>
      </c>
      <c r="C5" s="129"/>
      <c r="D5" s="129"/>
      <c r="E5" s="129"/>
      <c r="F5" s="129"/>
      <c r="G5" s="129"/>
      <c r="H5" s="129"/>
      <c r="I5" s="129"/>
      <c r="J5" s="129"/>
    </row>
    <row r="6" spans="1:10" x14ac:dyDescent="0.2">
      <c r="A6" s="130">
        <f>'RENGLON 031'!A6:J6</f>
        <v>42916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x14ac:dyDescent="0.2">
      <c r="A7" s="154"/>
      <c r="B7" s="154"/>
      <c r="C7" s="154"/>
      <c r="D7" s="154"/>
      <c r="E7" s="154"/>
      <c r="F7" s="154"/>
    </row>
    <row r="8" spans="1:10" ht="13.5" thickBot="1" x14ac:dyDescent="0.25">
      <c r="A8" s="6"/>
      <c r="B8" s="2"/>
      <c r="C8" s="2"/>
      <c r="D8" s="2"/>
      <c r="E8" s="2"/>
      <c r="F8" s="2"/>
    </row>
    <row r="9" spans="1:10" ht="13.5" thickBot="1" x14ac:dyDescent="0.25">
      <c r="A9" s="155" t="s">
        <v>3</v>
      </c>
      <c r="B9" s="157" t="s">
        <v>18</v>
      </c>
      <c r="C9" s="152" t="s">
        <v>19</v>
      </c>
      <c r="D9" s="152" t="s">
        <v>110</v>
      </c>
      <c r="E9" s="152" t="s">
        <v>25</v>
      </c>
      <c r="F9" s="159" t="s">
        <v>26</v>
      </c>
      <c r="G9" s="159" t="s">
        <v>881</v>
      </c>
    </row>
    <row r="10" spans="1:10" ht="32.450000000000003" customHeight="1" thickBot="1" x14ac:dyDescent="0.25">
      <c r="A10" s="156"/>
      <c r="B10" s="158"/>
      <c r="C10" s="153"/>
      <c r="D10" s="153"/>
      <c r="E10" s="153"/>
      <c r="F10" s="160"/>
      <c r="G10" s="160"/>
    </row>
    <row r="11" spans="1:10" ht="14.25" thickTop="1" thickBot="1" x14ac:dyDescent="0.25">
      <c r="A11" s="11"/>
      <c r="B11" s="12"/>
      <c r="C11" s="12"/>
      <c r="D11" s="12"/>
      <c r="E11" s="14"/>
      <c r="F11" s="13"/>
    </row>
    <row r="12" spans="1:10" ht="13.5" thickTop="1" x14ac:dyDescent="0.2"/>
  </sheetData>
  <mergeCells count="20">
    <mergeCell ref="G9:G10"/>
    <mergeCell ref="E9:E10"/>
    <mergeCell ref="A1:F1"/>
    <mergeCell ref="G1:J1"/>
    <mergeCell ref="A2:F2"/>
    <mergeCell ref="D9:D10"/>
    <mergeCell ref="A7:F7"/>
    <mergeCell ref="A9:A10"/>
    <mergeCell ref="B9:B10"/>
    <mergeCell ref="C9:C10"/>
    <mergeCell ref="F9:F10"/>
    <mergeCell ref="A6:F6"/>
    <mergeCell ref="G6:J6"/>
    <mergeCell ref="G2:J2"/>
    <mergeCell ref="A3:F3"/>
    <mergeCell ref="G3:J3"/>
    <mergeCell ref="B4:F4"/>
    <mergeCell ref="G4:J4"/>
    <mergeCell ref="B5:F5"/>
    <mergeCell ref="G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</vt:lpstr>
      <vt:lpstr>RENGLON 021</vt:lpstr>
      <vt:lpstr>RENGLON 022</vt:lpstr>
      <vt:lpstr>RENGLON 029</vt:lpstr>
      <vt:lpstr>RENGLON 031</vt:lpstr>
      <vt:lpstr>SUBGRUPO 18</vt:lpstr>
      <vt:lpstr>Excel_BuiltIn_Print_Titles_1_1</vt:lpstr>
      <vt:lpstr>Excel_BuiltIn_Print_Titles_2_1</vt:lpstr>
      <vt:lpstr>Excel_BuiltIn_Print_Titles_5</vt:lpstr>
      <vt:lpstr>'RENGLON 011'!Títulos_a_imprimir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2017-07-08T05:44:40Z</cp:lastPrinted>
  <dcterms:created xsi:type="dcterms:W3CDTF">2013-06-05T19:27:03Z</dcterms:created>
  <dcterms:modified xsi:type="dcterms:W3CDTF">2017-07-12T18:08:45Z</dcterms:modified>
</cp:coreProperties>
</file>