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72.16.0.32\UIP_compartida\2019\INFORMACION PUBLICA DE OFICIO\4. DESARROLLO CULTURAL\4. ABRIL\"/>
    </mc:Choice>
  </mc:AlternateContent>
  <bookViews>
    <workbookView xWindow="0" yWindow="0" windowWidth="28800" windowHeight="11835" firstSheet="1" activeTab="1"/>
  </bookViews>
  <sheets>
    <sheet name="General" sheetId="1" state="hidden" r:id="rId1"/>
    <sheet name=" DGDCFCF" sheetId="10" r:id="rId2"/>
  </sheets>
  <calcPr calcId="152511"/>
</workbook>
</file>

<file path=xl/calcChain.xml><?xml version="1.0" encoding="utf-8"?>
<calcChain xmlns="http://schemas.openxmlformats.org/spreadsheetml/2006/main">
  <c r="G35" i="10" l="1"/>
  <c r="P35" i="10"/>
  <c r="G46" i="10"/>
  <c r="G43" i="10"/>
  <c r="P43" i="10"/>
  <c r="P47" i="10"/>
  <c r="G26" i="10"/>
  <c r="G24" i="10"/>
  <c r="G20" i="10"/>
  <c r="G16" i="10"/>
  <c r="G15" i="10"/>
  <c r="P15" i="10"/>
  <c r="G14" i="10"/>
  <c r="G29" i="10"/>
  <c r="G37" i="10"/>
  <c r="G13" i="10"/>
  <c r="G11" i="10"/>
  <c r="G9" i="10"/>
  <c r="P9" i="10"/>
  <c r="G45" i="10"/>
  <c r="G44" i="10"/>
  <c r="P45" i="10"/>
  <c r="G28" i="10"/>
  <c r="P28" i="10"/>
  <c r="G23" i="10"/>
  <c r="G27" i="10"/>
  <c r="G22" i="10"/>
  <c r="G21" i="10"/>
  <c r="P21" i="10"/>
  <c r="F26" i="10"/>
  <c r="F22" i="10"/>
  <c r="G17" i="10"/>
  <c r="P17" i="10"/>
  <c r="F17" i="10"/>
  <c r="F14" i="10"/>
  <c r="P14" i="10"/>
  <c r="F13" i="10"/>
  <c r="P13" i="10"/>
  <c r="G12" i="10"/>
  <c r="F12" i="10"/>
  <c r="F11" i="10"/>
  <c r="F10" i="10"/>
  <c r="P10" i="10"/>
  <c r="F7" i="10"/>
  <c r="P7" i="10"/>
  <c r="G8" i="10"/>
  <c r="P8" i="10"/>
  <c r="G7" i="10"/>
  <c r="P11" i="10"/>
  <c r="P12" i="10"/>
  <c r="P16" i="10"/>
  <c r="P18" i="10"/>
  <c r="P19" i="10"/>
  <c r="P20" i="10"/>
  <c r="P22" i="10"/>
  <c r="P23" i="10"/>
  <c r="P24" i="10"/>
  <c r="P25" i="10"/>
  <c r="P26" i="10"/>
  <c r="P27" i="10"/>
  <c r="D29" i="10"/>
  <c r="D37" i="10"/>
  <c r="E29" i="10"/>
  <c r="E37" i="10"/>
  <c r="H29" i="10"/>
  <c r="H37" i="10"/>
  <c r="I29" i="10"/>
  <c r="J29" i="10"/>
  <c r="L29" i="10"/>
  <c r="M29" i="10"/>
  <c r="N29" i="10"/>
  <c r="O29" i="10"/>
  <c r="P31" i="10"/>
  <c r="P33" i="10"/>
  <c r="I37" i="10"/>
  <c r="J37" i="10"/>
  <c r="K37" i="10"/>
  <c r="L37" i="10"/>
  <c r="M37" i="10"/>
  <c r="N37" i="10"/>
  <c r="O37" i="10"/>
  <c r="P44" i="10"/>
  <c r="P46" i="10"/>
  <c r="D47" i="10"/>
  <c r="E47" i="10"/>
  <c r="F47" i="10"/>
  <c r="H47" i="10"/>
  <c r="I47" i="10"/>
  <c r="J47" i="10"/>
  <c r="K47" i="10"/>
  <c r="L47" i="10"/>
  <c r="M47" i="10"/>
  <c r="N47" i="10"/>
  <c r="O47" i="10"/>
  <c r="G47" i="10"/>
  <c r="P29" i="10"/>
  <c r="P37" i="10"/>
  <c r="F29" i="10"/>
  <c r="F37" i="10"/>
</calcChain>
</file>

<file path=xl/sharedStrings.xml><?xml version="1.0" encoding="utf-8"?>
<sst xmlns="http://schemas.openxmlformats.org/spreadsheetml/2006/main" count="90" uniqueCount="66">
  <si>
    <t>MINISTERIO DE CULTURA Y DEPORTES</t>
  </si>
  <si>
    <t>Datos establecidos al 29 de Abril de 2011</t>
  </si>
  <si>
    <t>DIRECCION GENERAL DE DESARROLLO CULTURAL Y FORTALECIMIENTO DE LAS CULTURAS</t>
  </si>
  <si>
    <t xml:space="preserve">SUBDIRECCIÓN DE DIVERSIDAD CULTURAL </t>
  </si>
  <si>
    <t>CUANTIFICACION DE BENEFICIARIOS POR PUEBLO Y DIRECCION TECNICA</t>
  </si>
  <si>
    <t>EJERCICIO FISCAL 2012</t>
  </si>
  <si>
    <t>No.</t>
  </si>
  <si>
    <t>PUEBLO</t>
  </si>
  <si>
    <t>BENEFICIARIOS POR DIRECCION TECNICA</t>
  </si>
  <si>
    <t>PARTICIPACION CIUDADANA</t>
  </si>
  <si>
    <t>DIVERSIDAD CULTURAL</t>
  </si>
  <si>
    <t>VINCULACION INSTITUCIONAL</t>
  </si>
  <si>
    <t>TOTAL</t>
  </si>
  <si>
    <t xml:space="preserve"> Pueblo Maya</t>
  </si>
  <si>
    <t>Pueblo Garífuna</t>
  </si>
  <si>
    <t>Pueblo Xinka</t>
  </si>
  <si>
    <t>Pueblo Mestizo</t>
  </si>
  <si>
    <t xml:space="preserve">BENEFICIARIOS TOTALES POR DIRECCION </t>
  </si>
  <si>
    <t xml:space="preserve">                MINISTERIO DE CULTURA Y DEPORTES</t>
  </si>
  <si>
    <t xml:space="preserve">                   DIRECCIÓN GENERAL DE DESARROLLO CULTURAL Y FORTALECIMIENTO DE LAS CULTURAS</t>
  </si>
  <si>
    <t xml:space="preserve">                        ARTICULO 10 NUMERAL 28</t>
  </si>
  <si>
    <t>COMUNIDAD LINGÜÍSTICA (Referencia: ALMG)</t>
  </si>
  <si>
    <t>PERSONAL DE LA DIRECCIÓN POR COMUNIDAD LINGÜISTICA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</si>
  <si>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</si>
  <si>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</si>
  <si>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</si>
  <si>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</si>
  <si>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</si>
  <si>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</si>
  <si>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</si>
  <si>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</si>
  <si>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</si>
  <si>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</si>
  <si>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</si>
  <si>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</si>
  <si>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Pueblo Maya</t>
  </si>
  <si>
    <r>
      <rPr>
        <b/>
        <sz val="11"/>
        <color indexed="8"/>
        <rFont val="Arial"/>
        <family val="2"/>
      </rPr>
      <t xml:space="preserve">Poqomchi'  </t>
    </r>
    <r>
      <rPr>
        <sz val="8"/>
        <color indexed="8"/>
        <rFont val="Arial"/>
        <family val="2"/>
      </rPr>
      <t>(Alta Verapaz, Baja Verapaz, El Quiché)</t>
    </r>
  </si>
  <si>
    <r>
      <rPr>
        <b/>
        <sz val="11"/>
        <color indexed="8"/>
        <rFont val="Arial"/>
        <family val="2"/>
      </rPr>
      <t xml:space="preserve">Achi'  </t>
    </r>
    <r>
      <rPr>
        <sz val="8"/>
        <color indexed="8"/>
        <rFont val="Arial"/>
        <family val="2"/>
      </rPr>
      <t>(Baja Verapaz)</t>
    </r>
  </si>
  <si>
    <r>
      <rPr>
        <b/>
        <sz val="11"/>
        <color indexed="8"/>
        <rFont val="Arial"/>
        <family val="2"/>
      </rPr>
      <t xml:space="preserve">Q'eqchi' </t>
    </r>
    <r>
      <rPr>
        <sz val="8"/>
        <color indexed="8"/>
        <rFont val="Arial"/>
        <family val="2"/>
      </rPr>
      <t>(Alta Verapaz, Petén, El Quiché, Izabal)</t>
    </r>
  </si>
  <si>
    <r>
      <rPr>
        <b/>
        <sz val="11"/>
        <color indexed="8"/>
        <rFont val="Arial"/>
        <family val="2"/>
      </rPr>
      <t xml:space="preserve">Ch'orti'  </t>
    </r>
    <r>
      <rPr>
        <sz val="8"/>
        <color indexed="8"/>
        <rFont val="Arial"/>
        <family val="2"/>
      </rPr>
      <t>(Chiquimula y Zacapa)</t>
    </r>
  </si>
  <si>
    <r>
      <rPr>
        <b/>
        <sz val="11"/>
        <color indexed="8"/>
        <rFont val="Arial"/>
        <family val="2"/>
      </rPr>
      <t xml:space="preserve">Kaqchikel 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(Chimaltenango, Guatemala, Baja  Verapaz, Sacatepéquez, Sololá, Suchitepéquez)</t>
    </r>
  </si>
  <si>
    <r>
      <rPr>
        <b/>
        <sz val="11"/>
        <color indexed="8"/>
        <rFont val="Arial"/>
        <family val="2"/>
      </rPr>
      <t>Poqomam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(Escuintla, Guatemala y Jalapa)</t>
    </r>
  </si>
  <si>
    <r>
      <rPr>
        <b/>
        <sz val="11"/>
        <color indexed="8"/>
        <rFont val="Arial"/>
        <family val="2"/>
      </rPr>
      <t>Sipakapense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(San Marcos)</t>
    </r>
  </si>
  <si>
    <r>
      <rPr>
        <b/>
        <sz val="11"/>
        <color indexed="8"/>
        <rFont val="Arial"/>
        <family val="2"/>
      </rPr>
      <t xml:space="preserve">Tz'utujil 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(Sololá y Suchitepéquez)</t>
    </r>
  </si>
  <si>
    <r>
      <rPr>
        <b/>
        <sz val="11"/>
        <color indexed="8"/>
        <rFont val="Arial"/>
        <family val="2"/>
      </rPr>
      <t xml:space="preserve">Mam </t>
    </r>
    <r>
      <rPr>
        <sz val="8"/>
        <color indexed="8"/>
        <rFont val="Arial"/>
        <family val="2"/>
      </rPr>
      <t>(Huehuetenango, Quetzaltenango, San Marcos, Retalhuleu)</t>
    </r>
  </si>
  <si>
    <r>
      <rPr>
        <b/>
        <sz val="11"/>
        <color indexed="8"/>
        <rFont val="Arial"/>
        <family val="2"/>
      </rPr>
      <t>Ixil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(El Quiché)</t>
    </r>
  </si>
  <si>
    <r>
      <rPr>
        <b/>
        <sz val="11"/>
        <color indexed="8"/>
        <rFont val="Arial"/>
        <family val="2"/>
      </rPr>
      <t xml:space="preserve">Sakapulteka </t>
    </r>
    <r>
      <rPr>
        <sz val="8"/>
        <color indexed="8"/>
        <rFont val="Arial"/>
        <family val="2"/>
      </rPr>
      <t>(El Quiché)</t>
    </r>
  </si>
  <si>
    <r>
      <rPr>
        <b/>
        <sz val="11"/>
        <color indexed="8"/>
        <rFont val="Arial"/>
        <family val="2"/>
      </rPr>
      <t>Uspanteka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(El Quiché)</t>
    </r>
  </si>
  <si>
    <r>
      <rPr>
        <b/>
        <sz val="11"/>
        <color indexed="8"/>
        <rFont val="Arial"/>
        <family val="2"/>
      </rPr>
      <t xml:space="preserve">Awakateka </t>
    </r>
    <r>
      <rPr>
        <sz val="8"/>
        <color indexed="8"/>
        <rFont val="Arial"/>
        <family val="2"/>
      </rPr>
      <t>(Huehuetenango)</t>
    </r>
  </si>
  <si>
    <r>
      <rPr>
        <b/>
        <sz val="11"/>
        <color indexed="8"/>
        <rFont val="Arial"/>
        <family val="2"/>
      </rPr>
      <t>Chalchiteka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(Huehuetenango)</t>
    </r>
  </si>
  <si>
    <r>
      <rPr>
        <b/>
        <sz val="11"/>
        <color indexed="8"/>
        <rFont val="Arial"/>
        <family val="2"/>
      </rPr>
      <t>Akateka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(Huehuetenango)</t>
    </r>
  </si>
  <si>
    <r>
      <rPr>
        <b/>
        <sz val="11"/>
        <color indexed="8"/>
        <rFont val="Arial"/>
        <family val="2"/>
      </rPr>
      <t>Chuj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(Huehuetenango)</t>
    </r>
  </si>
  <si>
    <r>
      <rPr>
        <b/>
        <sz val="11"/>
        <color indexed="8"/>
        <rFont val="Arial"/>
        <family val="2"/>
      </rPr>
      <t>Jakalteka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(Huehuetenango)</t>
    </r>
  </si>
  <si>
    <r>
      <rPr>
        <b/>
        <sz val="11"/>
        <color indexed="8"/>
        <rFont val="Arial"/>
        <family val="2"/>
      </rPr>
      <t xml:space="preserve">Q'anjob'al </t>
    </r>
    <r>
      <rPr>
        <sz val="8"/>
        <color indexed="8"/>
        <rFont val="Arial"/>
        <family val="2"/>
      </rPr>
      <t>(Huehuetenango)</t>
    </r>
  </si>
  <si>
    <r>
      <rPr>
        <b/>
        <sz val="11"/>
        <color indexed="8"/>
        <rFont val="Arial"/>
        <family val="2"/>
      </rPr>
      <t>Tektiteka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(Huehuetenango)</t>
    </r>
  </si>
  <si>
    <r>
      <rPr>
        <b/>
        <sz val="11"/>
        <color indexed="8"/>
        <rFont val="Arial"/>
        <family val="2"/>
      </rPr>
      <t>K'iche'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(El Quiché, Huehuetenango, Quetzaltenango, Retalhuleu, Sololá, Suchitepéquez, Totonicapán, San Marcos, Chimaltenango)</t>
    </r>
  </si>
  <si>
    <r>
      <rPr>
        <b/>
        <sz val="11"/>
        <color indexed="8"/>
        <rFont val="Arial"/>
        <family val="2"/>
      </rPr>
      <t>Itza'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(El  Petén)</t>
    </r>
  </si>
  <si>
    <r>
      <rPr>
        <b/>
        <sz val="11"/>
        <color indexed="8"/>
        <rFont val="Arial"/>
        <family val="2"/>
      </rPr>
      <t>Mopan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(El Petén)</t>
    </r>
  </si>
  <si>
    <t>Subtotal Pueblo Maya</t>
  </si>
  <si>
    <t>Izabal</t>
  </si>
  <si>
    <t>Jalapa, Jutiapa y Santa Rosa</t>
  </si>
  <si>
    <t>País</t>
  </si>
  <si>
    <t>BENEFICIARIOS TOTALES</t>
  </si>
  <si>
    <t>RESUMEN DE BENEFICIARIOS POR MES Y GLOBAL</t>
  </si>
  <si>
    <t xml:space="preserve">NUMERO DE BENEFICIARIOS POR MES </t>
  </si>
  <si>
    <t xml:space="preserve">                      30/04/2019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</si>
</sst>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28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Black"/>
      <family val="2"/>
    </font>
    <font>
      <sz val="11"/>
      <name val="Arial"/>
      <family val="2"/>
    </font>
    <font>
      <b/>
      <sz val="11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0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 wrapText="1"/>
    </xf>
    <xf numFmtId="3" fontId="6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8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9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8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0" xfId="0" applyFont="1"/>
    <xf numFmtId="0" fontId="11" fillId="0" borderId="1" xfId="0" applyFont="1" applyBorder="1"/>
    <xf numFmtId="0" fontId="18" fillId="0" borderId="0" xfId="0" applyFont="1" applyAlignment="1">
      <alignment horizontal="center"/>
    </xf>
    <xf numFmtId="0" fontId="20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3" fillId="6" borderId="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4" fontId="3" fillId="4" borderId="6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9" xfId="0" applyFont="1" applyBorder="1"/>
    <xf numFmtId="0" fontId="6" fillId="6" borderId="0" xfId="0" applyFont="1" applyFill="1" applyBorder="1"/>
    <xf numFmtId="0" fontId="3" fillId="4" borderId="1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 wrapText="1"/>
    </xf>
    <xf numFmtId="4" fontId="7" fillId="7" borderId="13" xfId="0" applyNumberFormat="1" applyFont="1" applyFill="1" applyBorder="1" applyAlignment="1">
      <alignment horizontal="center" vertical="center"/>
    </xf>
    <xf numFmtId="4" fontId="7" fillId="7" borderId="14" xfId="0" applyNumberFormat="1" applyFont="1" applyFill="1" applyBorder="1" applyAlignment="1">
      <alignment horizontal="center" vertical="center"/>
    </xf>
    <xf numFmtId="2" fontId="7" fillId="7" borderId="14" xfId="0" applyNumberFormat="1" applyFont="1" applyFill="1" applyBorder="1" applyAlignment="1">
      <alignment horizontal="center" vertical="center"/>
    </xf>
    <xf numFmtId="4" fontId="21" fillId="6" borderId="14" xfId="0" applyNumberFormat="1" applyFont="1" applyFill="1" applyBorder="1" applyAlignment="1">
      <alignment horizontal="center" vertical="center"/>
    </xf>
    <xf numFmtId="49" fontId="7" fillId="6" borderId="0" xfId="0" applyNumberFormat="1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6" fillId="6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8" borderId="1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14" fontId="23" fillId="0" borderId="30" xfId="0" applyNumberFormat="1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942975</xdr:colOff>
      <xdr:row>2</xdr:row>
      <xdr:rowOff>161925</xdr:rowOff>
    </xdr:to>
    <xdr:pic>
      <xdr:nvPicPr>
        <xdr:cNvPr id="3118" name="Imagen 4" descr="BOTÓN LEY DE ACCESO A LA INFORMACIÓN PÚBL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65"/>
        <a:stretch>
          <a:fillRect/>
        </a:stretch>
      </xdr:blipFill>
      <xdr:spPr bwMode="auto">
        <a:xfrm>
          <a:off x="409575" y="352425"/>
          <a:ext cx="18478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8"/>
  <sheetViews>
    <sheetView workbookViewId="0">
      <selection activeCell="B17" sqref="B17"/>
    </sheetView>
  </sheetViews>
  <sheetFormatPr baseColWidth="10" defaultColWidth="11.42578125" defaultRowHeight="15" x14ac:dyDescent="0.25"/>
  <cols>
    <col min="1" max="1" width="7" customWidth="1"/>
    <col min="2" max="2" width="21.7109375" customWidth="1"/>
    <col min="3" max="3" width="22.42578125" customWidth="1"/>
    <col min="4" max="4" width="22.7109375" customWidth="1"/>
    <col min="5" max="5" width="23" customWidth="1"/>
    <col min="6" max="6" width="19.140625" customWidth="1"/>
  </cols>
  <sheetData>
    <row r="1" spans="1:16" s="46" customFormat="1" ht="12" x14ac:dyDescent="0.2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91" t="s">
        <v>1</v>
      </c>
      <c r="N1" s="92"/>
      <c r="O1" s="93"/>
      <c r="P1" s="48"/>
    </row>
    <row r="2" spans="1:16" s="46" customFormat="1" ht="12" x14ac:dyDescent="0.2">
      <c r="A2" s="47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94"/>
      <c r="N2" s="95"/>
      <c r="O2" s="96"/>
      <c r="P2" s="48"/>
    </row>
    <row r="3" spans="1:16" s="46" customFormat="1" ht="17.25" customHeight="1" x14ac:dyDescent="0.2">
      <c r="A3" s="97" t="s">
        <v>3</v>
      </c>
      <c r="B3" s="9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30.75" customHeight="1" x14ac:dyDescent="0.25">
      <c r="A4" s="99" t="s">
        <v>4</v>
      </c>
      <c r="B4" s="99"/>
      <c r="C4" s="99"/>
      <c r="D4" s="99"/>
      <c r="E4" s="99"/>
      <c r="F4" s="49"/>
      <c r="G4" s="49"/>
      <c r="H4" s="49"/>
      <c r="I4" s="49"/>
      <c r="J4" s="49"/>
      <c r="K4" s="49"/>
      <c r="L4" s="49"/>
      <c r="M4" s="49"/>
      <c r="N4" s="49"/>
      <c r="O4" s="49"/>
      <c r="P4" s="51"/>
    </row>
    <row r="5" spans="1:16" x14ac:dyDescent="0.25">
      <c r="A5" s="99" t="s">
        <v>5</v>
      </c>
      <c r="B5" s="99"/>
      <c r="C5" s="99"/>
      <c r="D5" s="99"/>
      <c r="E5" s="99"/>
      <c r="F5" s="99"/>
      <c r="G5" s="49"/>
      <c r="H5" s="49"/>
      <c r="I5" s="49"/>
      <c r="J5" s="49"/>
      <c r="K5" s="49"/>
      <c r="L5" s="49"/>
      <c r="M5" s="49"/>
      <c r="N5" s="49"/>
      <c r="O5" s="49"/>
      <c r="P5" s="51"/>
    </row>
    <row r="6" spans="1:16" x14ac:dyDescent="0.2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ht="15" customHeight="1" x14ac:dyDescent="0.25">
      <c r="A7" s="103" t="s">
        <v>6</v>
      </c>
      <c r="B7" s="105" t="s">
        <v>7</v>
      </c>
      <c r="C7" s="100" t="s">
        <v>8</v>
      </c>
      <c r="D7" s="101"/>
      <c r="E7" s="101"/>
      <c r="F7" s="102"/>
      <c r="G7" s="52"/>
      <c r="H7" s="52"/>
      <c r="I7" s="52"/>
      <c r="J7" s="52"/>
      <c r="K7" s="52"/>
      <c r="L7" s="52"/>
      <c r="M7" s="52"/>
      <c r="N7" s="52"/>
      <c r="O7" s="90"/>
      <c r="P7" s="51"/>
    </row>
    <row r="8" spans="1:16" x14ac:dyDescent="0.25">
      <c r="A8" s="104"/>
      <c r="B8" s="106"/>
      <c r="C8" s="53" t="s">
        <v>9</v>
      </c>
      <c r="D8" s="54" t="s">
        <v>10</v>
      </c>
      <c r="E8" s="54" t="s">
        <v>11</v>
      </c>
      <c r="F8" s="54" t="s">
        <v>12</v>
      </c>
      <c r="G8" s="55"/>
      <c r="H8" s="55"/>
      <c r="I8" s="55"/>
      <c r="J8" s="55"/>
      <c r="K8" s="55"/>
      <c r="L8" s="55"/>
      <c r="M8" s="55"/>
      <c r="N8" s="55"/>
      <c r="O8" s="90"/>
      <c r="P8" s="83"/>
    </row>
    <row r="9" spans="1:16" ht="28.5" customHeight="1" x14ac:dyDescent="0.25">
      <c r="A9" s="56">
        <v>1</v>
      </c>
      <c r="B9" s="57" t="s">
        <v>13</v>
      </c>
      <c r="C9" s="58"/>
      <c r="D9" s="59"/>
      <c r="E9" s="11"/>
      <c r="F9" s="59"/>
      <c r="G9" s="52"/>
      <c r="H9" s="52"/>
      <c r="I9" s="52"/>
      <c r="J9" s="52"/>
      <c r="K9" s="52"/>
      <c r="L9" s="52"/>
      <c r="M9" s="52"/>
      <c r="N9" s="52"/>
      <c r="O9" s="52"/>
      <c r="P9" s="84"/>
    </row>
    <row r="10" spans="1:16" x14ac:dyDescent="0.25">
      <c r="A10" s="60"/>
      <c r="B10" s="61"/>
      <c r="C10" s="61"/>
      <c r="D10" s="62"/>
      <c r="E10" s="63"/>
      <c r="F10" s="64"/>
      <c r="G10" s="65"/>
      <c r="H10" s="65"/>
      <c r="I10" s="65"/>
      <c r="J10" s="65"/>
      <c r="K10" s="65"/>
      <c r="L10" s="65"/>
      <c r="M10" s="65"/>
      <c r="N10" s="65"/>
      <c r="O10" s="65"/>
      <c r="P10" s="51"/>
    </row>
    <row r="11" spans="1:16" ht="30" customHeight="1" x14ac:dyDescent="0.25">
      <c r="A11" s="56">
        <v>2</v>
      </c>
      <c r="B11" s="66" t="s">
        <v>14</v>
      </c>
      <c r="C11" s="57"/>
      <c r="D11" s="59"/>
      <c r="E11" s="11"/>
      <c r="F11" s="59"/>
      <c r="G11" s="67"/>
      <c r="H11" s="67"/>
      <c r="I11" s="67"/>
      <c r="J11" s="67"/>
      <c r="K11" s="67"/>
      <c r="L11" s="67"/>
      <c r="M11" s="67"/>
      <c r="N11" s="67"/>
      <c r="O11" s="52"/>
      <c r="P11" s="85"/>
    </row>
    <row r="12" spans="1:16" x14ac:dyDescent="0.25">
      <c r="A12" s="60"/>
      <c r="B12" s="68"/>
      <c r="C12" s="68"/>
      <c r="D12" s="69"/>
      <c r="E12" s="70"/>
      <c r="F12" s="71"/>
      <c r="G12" s="72"/>
      <c r="H12" s="72"/>
      <c r="I12" s="72"/>
      <c r="J12" s="72"/>
      <c r="K12" s="72"/>
      <c r="L12" s="72"/>
      <c r="M12" s="72"/>
      <c r="N12" s="72"/>
      <c r="O12" s="86"/>
      <c r="P12" s="87"/>
    </row>
    <row r="13" spans="1:16" ht="30" customHeight="1" x14ac:dyDescent="0.25">
      <c r="A13" s="56">
        <v>3</v>
      </c>
      <c r="B13" s="73" t="s">
        <v>15</v>
      </c>
      <c r="C13" s="57"/>
      <c r="D13" s="11"/>
      <c r="E13" s="11"/>
      <c r="F13" s="11"/>
      <c r="G13" s="67"/>
      <c r="H13" s="67"/>
      <c r="I13" s="67"/>
      <c r="J13" s="67"/>
      <c r="K13" s="67"/>
      <c r="L13" s="67"/>
      <c r="M13" s="67"/>
      <c r="N13" s="67"/>
      <c r="O13" s="52"/>
      <c r="P13" s="85"/>
    </row>
    <row r="14" spans="1:16" x14ac:dyDescent="0.25">
      <c r="A14" s="60"/>
      <c r="B14" s="68"/>
      <c r="C14" s="68"/>
      <c r="D14" s="69"/>
      <c r="E14" s="70"/>
      <c r="F14" s="71"/>
      <c r="G14" s="72"/>
      <c r="H14" s="72"/>
      <c r="I14" s="72"/>
      <c r="J14" s="72"/>
      <c r="K14" s="72"/>
      <c r="L14" s="72"/>
      <c r="M14" s="72"/>
      <c r="N14" s="72"/>
      <c r="O14" s="86"/>
      <c r="P14" s="87"/>
    </row>
    <row r="15" spans="1:16" ht="30" customHeight="1" x14ac:dyDescent="0.25">
      <c r="A15" s="56">
        <v>4</v>
      </c>
      <c r="B15" s="66" t="s">
        <v>16</v>
      </c>
      <c r="C15" s="58"/>
      <c r="D15" s="59"/>
      <c r="E15" s="59"/>
      <c r="F15" s="59"/>
      <c r="G15" s="67"/>
      <c r="H15" s="67"/>
      <c r="I15" s="67"/>
      <c r="J15" s="67"/>
      <c r="K15" s="67"/>
      <c r="L15" s="67"/>
      <c r="M15" s="67"/>
      <c r="N15" s="67"/>
      <c r="O15" s="52"/>
      <c r="P15" s="85"/>
    </row>
    <row r="16" spans="1:16" x14ac:dyDescent="0.25">
      <c r="A16" s="74"/>
      <c r="B16" s="61"/>
      <c r="C16" s="61"/>
      <c r="D16" s="62"/>
      <c r="E16" s="62"/>
      <c r="F16" s="64"/>
      <c r="G16" s="65"/>
      <c r="H16" s="65"/>
      <c r="I16" s="65"/>
      <c r="J16" s="65"/>
      <c r="K16" s="65"/>
      <c r="L16" s="65"/>
      <c r="M16" s="65"/>
      <c r="N16" s="65"/>
      <c r="O16" s="65"/>
      <c r="P16" s="51"/>
    </row>
    <row r="17" spans="1:16" ht="54" customHeight="1" x14ac:dyDescent="0.25">
      <c r="A17" s="75">
        <v>5</v>
      </c>
      <c r="B17" s="76" t="s">
        <v>17</v>
      </c>
      <c r="C17" s="77"/>
      <c r="D17" s="78"/>
      <c r="E17" s="79"/>
      <c r="F17" s="80"/>
      <c r="G17" s="81"/>
      <c r="H17" s="82"/>
      <c r="I17" s="82"/>
      <c r="J17" s="82"/>
      <c r="K17" s="82"/>
      <c r="L17" s="82"/>
      <c r="M17" s="82"/>
      <c r="N17" s="82"/>
      <c r="O17" s="82"/>
      <c r="P17" s="88"/>
    </row>
    <row r="18" spans="1:16" x14ac:dyDescent="0.25">
      <c r="A18" s="50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</row>
  </sheetData>
  <mergeCells count="8">
    <mergeCell ref="O7:O8"/>
    <mergeCell ref="M1:O2"/>
    <mergeCell ref="A3:B3"/>
    <mergeCell ref="A4:E4"/>
    <mergeCell ref="A5:F5"/>
    <mergeCell ref="C7:F7"/>
    <mergeCell ref="A7:A8"/>
    <mergeCell ref="B7:B8"/>
  </mergeCells>
  <pageMargins left="0.71" right="0.71" top="0.75" bottom="0.75" header="0.31" footer="0.31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51"/>
  <sheetViews>
    <sheetView tabSelected="1" zoomScaleNormal="100" workbookViewId="0">
      <selection activeCell="R7" sqref="R7"/>
    </sheetView>
  </sheetViews>
  <sheetFormatPr baseColWidth="10" defaultColWidth="11.42578125" defaultRowHeight="15" x14ac:dyDescent="0.25"/>
  <cols>
    <col min="1" max="1" width="6.140625" customWidth="1"/>
    <col min="2" max="2" width="13.5703125" customWidth="1"/>
    <col min="3" max="3" width="22.140625" customWidth="1"/>
    <col min="4" max="10" width="11.42578125" customWidth="1"/>
    <col min="11" max="11" width="11.42578125" style="2" customWidth="1"/>
    <col min="12" max="12" width="14.28515625" customWidth="1"/>
    <col min="13" max="13" width="11.42578125" customWidth="1"/>
    <col min="14" max="14" width="13.28515625" customWidth="1"/>
    <col min="15" max="15" width="13.140625" customWidth="1"/>
    <col min="16" max="17" width="11.42578125" customWidth="1"/>
  </cols>
  <sheetData>
    <row r="1" spans="1:16" ht="27.75" customHeight="1" x14ac:dyDescent="0.25">
      <c r="B1" s="107" t="s">
        <v>18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32.25" customHeight="1" x14ac:dyDescent="0.25">
      <c r="B2" s="108" t="s">
        <v>19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23.25" customHeight="1" x14ac:dyDescent="0.25">
      <c r="B3" s="109" t="s">
        <v>20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23.25" customHeight="1" x14ac:dyDescent="0.25">
      <c r="B4" s="110" t="s">
        <v>65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16" ht="26.25" customHeight="1" x14ac:dyDescent="0.25">
      <c r="B5" s="117" t="s">
        <v>7</v>
      </c>
      <c r="C5" s="117" t="s">
        <v>21</v>
      </c>
      <c r="D5" s="111" t="s">
        <v>22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 t="s">
        <v>12</v>
      </c>
    </row>
    <row r="6" spans="1:16" ht="36" customHeight="1" x14ac:dyDescent="0.25">
      <c r="B6" s="117"/>
      <c r="C6" s="117"/>
      <c r="D6" s="89" t="s">
        <v>23</v>
      </c>
      <c r="E6" s="89" t="s">
        <v>24</v>
      </c>
      <c r="F6" s="89" t="s">
        <v>25</v>
      </c>
      <c r="G6" s="89" t="s">
        <v>26</v>
      </c>
      <c r="H6" s="89" t="s">
        <v>27</v>
      </c>
      <c r="I6" s="89" t="s">
        <v>28</v>
      </c>
      <c r="J6" s="89" t="s">
        <v>29</v>
      </c>
      <c r="K6" s="89" t="s">
        <v>30</v>
      </c>
      <c r="L6" s="89" t="s">
        <v>31</v>
      </c>
      <c r="M6" s="89" t="s">
        <v>32</v>
      </c>
      <c r="N6" s="89" t="s">
        <v>33</v>
      </c>
      <c r="O6" s="89" t="s">
        <v>34</v>
      </c>
      <c r="P6" s="111"/>
    </row>
    <row r="7" spans="1:16" ht="31.5" customHeight="1" x14ac:dyDescent="0.25">
      <c r="A7">
        <v>1</v>
      </c>
      <c r="B7" s="118" t="s">
        <v>35</v>
      </c>
      <c r="C7" s="3" t="s">
        <v>36</v>
      </c>
      <c r="D7" s="4"/>
      <c r="E7" s="5">
        <v>1</v>
      </c>
      <c r="F7" s="5">
        <f>0</f>
        <v>0</v>
      </c>
      <c r="G7" s="6">
        <f>0</f>
        <v>0</v>
      </c>
      <c r="H7" s="5"/>
      <c r="I7" s="31"/>
      <c r="J7" s="5"/>
      <c r="K7" s="32"/>
      <c r="L7" s="33"/>
      <c r="M7" s="5"/>
      <c r="N7" s="5"/>
      <c r="O7" s="5"/>
      <c r="P7" s="34">
        <f>SUM(D7:O7)</f>
        <v>1</v>
      </c>
    </row>
    <row r="8" spans="1:16" ht="23.25" customHeight="1" x14ac:dyDescent="0.25">
      <c r="A8">
        <v>2</v>
      </c>
      <c r="B8" s="119"/>
      <c r="C8" s="3" t="s">
        <v>37</v>
      </c>
      <c r="D8" s="4"/>
      <c r="E8" s="5">
        <v>5</v>
      </c>
      <c r="F8" s="5">
        <v>0</v>
      </c>
      <c r="G8" s="6">
        <f>0</f>
        <v>0</v>
      </c>
      <c r="H8" s="5"/>
      <c r="I8" s="31"/>
      <c r="J8" s="5"/>
      <c r="K8" s="32"/>
      <c r="L8" s="33"/>
      <c r="M8" s="5"/>
      <c r="N8" s="5"/>
      <c r="O8" s="5"/>
      <c r="P8" s="34">
        <f t="shared" ref="P8:P28" si="0">SUM(D8:O8)</f>
        <v>5</v>
      </c>
    </row>
    <row r="9" spans="1:16" ht="27.75" customHeight="1" x14ac:dyDescent="0.25">
      <c r="A9">
        <v>3</v>
      </c>
      <c r="B9" s="119"/>
      <c r="C9" s="3" t="s">
        <v>38</v>
      </c>
      <c r="D9" s="4"/>
      <c r="E9" s="5">
        <v>136</v>
      </c>
      <c r="F9" s="5">
        <v>0</v>
      </c>
      <c r="G9" s="6">
        <f>12+160+28</f>
        <v>200</v>
      </c>
      <c r="H9" s="5"/>
      <c r="I9" s="31"/>
      <c r="J9" s="5"/>
      <c r="K9" s="32"/>
      <c r="L9" s="33"/>
      <c r="M9" s="5"/>
      <c r="N9" s="5"/>
      <c r="O9" s="5"/>
      <c r="P9" s="34">
        <f t="shared" si="0"/>
        <v>336</v>
      </c>
    </row>
    <row r="10" spans="1:16" ht="17.25" customHeight="1" x14ac:dyDescent="0.25">
      <c r="A10">
        <v>4</v>
      </c>
      <c r="B10" s="119"/>
      <c r="C10" s="7" t="s">
        <v>39</v>
      </c>
      <c r="D10" s="4"/>
      <c r="E10" s="5">
        <v>33</v>
      </c>
      <c r="F10" s="5">
        <f>13</f>
        <v>13</v>
      </c>
      <c r="G10" s="6">
        <v>0</v>
      </c>
      <c r="H10" s="5"/>
      <c r="I10" s="31"/>
      <c r="J10" s="5"/>
      <c r="K10" s="32"/>
      <c r="L10" s="33"/>
      <c r="M10" s="5"/>
      <c r="N10" s="5"/>
      <c r="O10" s="5"/>
      <c r="P10" s="34">
        <f t="shared" si="0"/>
        <v>46</v>
      </c>
    </row>
    <row r="11" spans="1:16" ht="43.5" customHeight="1" x14ac:dyDescent="0.25">
      <c r="A11">
        <v>5</v>
      </c>
      <c r="B11" s="119"/>
      <c r="C11" s="7" t="s">
        <v>40</v>
      </c>
      <c r="D11" s="8">
        <v>50</v>
      </c>
      <c r="E11" s="4">
        <v>115</v>
      </c>
      <c r="F11" s="5">
        <f>152</f>
        <v>152</v>
      </c>
      <c r="G11" s="6">
        <f>84+15</f>
        <v>99</v>
      </c>
      <c r="H11" s="5"/>
      <c r="I11" s="31"/>
      <c r="J11" s="5"/>
      <c r="K11" s="32"/>
      <c r="L11" s="33"/>
      <c r="M11" s="5"/>
      <c r="N11" s="5"/>
      <c r="O11" s="5"/>
      <c r="P11" s="34">
        <f t="shared" si="0"/>
        <v>416</v>
      </c>
    </row>
    <row r="12" spans="1:16" ht="26.25" x14ac:dyDescent="0.25">
      <c r="A12">
        <v>6</v>
      </c>
      <c r="B12" s="119"/>
      <c r="C12" s="7" t="s">
        <v>41</v>
      </c>
      <c r="D12" s="4"/>
      <c r="E12" s="4">
        <v>256</v>
      </c>
      <c r="F12" s="5">
        <f>0</f>
        <v>0</v>
      </c>
      <c r="G12" s="6">
        <f>0</f>
        <v>0</v>
      </c>
      <c r="H12" s="5"/>
      <c r="I12" s="31"/>
      <c r="J12" s="5"/>
      <c r="K12" s="32"/>
      <c r="L12" s="33"/>
      <c r="M12" s="5"/>
      <c r="N12" s="5"/>
      <c r="O12" s="5"/>
      <c r="P12" s="34">
        <f t="shared" si="0"/>
        <v>256</v>
      </c>
    </row>
    <row r="13" spans="1:16" ht="26.25" x14ac:dyDescent="0.25">
      <c r="A13">
        <v>7</v>
      </c>
      <c r="B13" s="119"/>
      <c r="C13" s="7" t="s">
        <v>42</v>
      </c>
      <c r="D13" s="4"/>
      <c r="E13" s="4">
        <v>0</v>
      </c>
      <c r="F13" s="5">
        <f>249</f>
        <v>249</v>
      </c>
      <c r="G13" s="6">
        <f>0+1+2</f>
        <v>3</v>
      </c>
      <c r="H13" s="5"/>
      <c r="I13" s="31"/>
      <c r="J13" s="5"/>
      <c r="K13" s="32"/>
      <c r="L13" s="33"/>
      <c r="M13" s="5"/>
      <c r="N13" s="5"/>
      <c r="O13" s="5"/>
      <c r="P13" s="34">
        <f t="shared" si="0"/>
        <v>252</v>
      </c>
    </row>
    <row r="14" spans="1:16" ht="26.25" x14ac:dyDescent="0.25">
      <c r="A14">
        <v>8</v>
      </c>
      <c r="B14" s="119"/>
      <c r="C14" s="7" t="s">
        <v>43</v>
      </c>
      <c r="D14" s="4"/>
      <c r="E14" s="4">
        <v>14</v>
      </c>
      <c r="F14" s="5">
        <f>0</f>
        <v>0</v>
      </c>
      <c r="G14" s="6">
        <f>0+27+5</f>
        <v>32</v>
      </c>
      <c r="H14" s="5"/>
      <c r="I14" s="31"/>
      <c r="J14" s="5"/>
      <c r="K14" s="32"/>
      <c r="L14" s="33"/>
      <c r="M14" s="5"/>
      <c r="N14" s="5"/>
      <c r="O14" s="5"/>
      <c r="P14" s="34">
        <f t="shared" si="0"/>
        <v>46</v>
      </c>
    </row>
    <row r="15" spans="1:16" ht="37.5" x14ac:dyDescent="0.25">
      <c r="A15">
        <v>9</v>
      </c>
      <c r="B15" s="119"/>
      <c r="C15" s="7" t="s">
        <v>44</v>
      </c>
      <c r="D15" s="4"/>
      <c r="E15" s="4">
        <v>124</v>
      </c>
      <c r="F15" s="5">
        <v>0</v>
      </c>
      <c r="G15" s="6">
        <f>348+47</f>
        <v>395</v>
      </c>
      <c r="H15" s="5"/>
      <c r="I15" s="31"/>
      <c r="J15" s="5"/>
      <c r="K15" s="32"/>
      <c r="L15" s="33"/>
      <c r="M15" s="5"/>
      <c r="N15" s="5"/>
      <c r="O15" s="5"/>
      <c r="P15" s="34">
        <f t="shared" si="0"/>
        <v>519</v>
      </c>
    </row>
    <row r="16" spans="1:16" x14ac:dyDescent="0.25">
      <c r="A16">
        <v>10</v>
      </c>
      <c r="B16" s="119"/>
      <c r="C16" s="7" t="s">
        <v>45</v>
      </c>
      <c r="D16" s="4"/>
      <c r="E16" s="4">
        <v>7</v>
      </c>
      <c r="F16" s="5">
        <v>0</v>
      </c>
      <c r="G16" s="6">
        <f>1</f>
        <v>1</v>
      </c>
      <c r="H16" s="5"/>
      <c r="I16" s="31"/>
      <c r="J16" s="5"/>
      <c r="K16" s="32"/>
      <c r="L16" s="33"/>
      <c r="M16" s="5"/>
      <c r="N16" s="5"/>
      <c r="O16" s="5"/>
      <c r="P16" s="34">
        <f t="shared" si="0"/>
        <v>8</v>
      </c>
    </row>
    <row r="17" spans="1:16" ht="22.5" customHeight="1" x14ac:dyDescent="0.25">
      <c r="A17">
        <v>11</v>
      </c>
      <c r="B17" s="119"/>
      <c r="C17" s="7" t="s">
        <v>46</v>
      </c>
      <c r="D17" s="4"/>
      <c r="E17" s="4">
        <v>32</v>
      </c>
      <c r="F17" s="5">
        <f>0</f>
        <v>0</v>
      </c>
      <c r="G17" s="6">
        <f>0</f>
        <v>0</v>
      </c>
      <c r="H17" s="5"/>
      <c r="I17" s="31"/>
      <c r="J17" s="5"/>
      <c r="K17" s="32"/>
      <c r="L17" s="33"/>
      <c r="M17" s="5"/>
      <c r="N17" s="5"/>
      <c r="O17" s="5"/>
      <c r="P17" s="34">
        <f t="shared" si="0"/>
        <v>32</v>
      </c>
    </row>
    <row r="18" spans="1:16" x14ac:dyDescent="0.25">
      <c r="A18">
        <v>12</v>
      </c>
      <c r="B18" s="119"/>
      <c r="C18" s="7" t="s">
        <v>47</v>
      </c>
      <c r="D18" s="4"/>
      <c r="E18" s="4">
        <v>0</v>
      </c>
      <c r="F18" s="5"/>
      <c r="G18" s="6"/>
      <c r="H18" s="5"/>
      <c r="I18" s="31"/>
      <c r="J18" s="5"/>
      <c r="K18" s="32"/>
      <c r="L18" s="33"/>
      <c r="M18" s="5"/>
      <c r="N18" s="5"/>
      <c r="O18" s="5"/>
      <c r="P18" s="34">
        <f t="shared" si="0"/>
        <v>0</v>
      </c>
    </row>
    <row r="19" spans="1:16" ht="21" customHeight="1" x14ac:dyDescent="0.25">
      <c r="A19">
        <v>13</v>
      </c>
      <c r="B19" s="119"/>
      <c r="C19" s="7" t="s">
        <v>48</v>
      </c>
      <c r="D19" s="9"/>
      <c r="E19" s="9">
        <v>93</v>
      </c>
      <c r="F19" s="5"/>
      <c r="G19" s="6"/>
      <c r="H19" s="5"/>
      <c r="I19" s="31"/>
      <c r="J19" s="5"/>
      <c r="K19" s="32"/>
      <c r="L19" s="33"/>
      <c r="M19" s="5"/>
      <c r="N19" s="5"/>
      <c r="O19" s="5"/>
      <c r="P19" s="34">
        <f t="shared" si="0"/>
        <v>93</v>
      </c>
    </row>
    <row r="20" spans="1:16" ht="19.5" customHeight="1" x14ac:dyDescent="0.25">
      <c r="A20">
        <v>14</v>
      </c>
      <c r="B20" s="119"/>
      <c r="C20" s="7" t="s">
        <v>49</v>
      </c>
      <c r="D20" s="4"/>
      <c r="E20" s="4">
        <v>23</v>
      </c>
      <c r="F20" s="5"/>
      <c r="G20" s="6">
        <f>1</f>
        <v>1</v>
      </c>
      <c r="H20" s="5"/>
      <c r="I20" s="31"/>
      <c r="J20" s="5"/>
      <c r="K20" s="32"/>
      <c r="L20" s="33"/>
      <c r="M20" s="5"/>
      <c r="N20" s="5"/>
      <c r="O20" s="5"/>
      <c r="P20" s="34">
        <f t="shared" si="0"/>
        <v>24</v>
      </c>
    </row>
    <row r="21" spans="1:16" ht="21" customHeight="1" x14ac:dyDescent="0.25">
      <c r="A21">
        <v>15</v>
      </c>
      <c r="B21" s="119"/>
      <c r="C21" s="7" t="s">
        <v>50</v>
      </c>
      <c r="D21" s="4"/>
      <c r="E21" s="4">
        <v>1</v>
      </c>
      <c r="F21" s="5">
        <v>0</v>
      </c>
      <c r="G21" s="6">
        <f>256+169</f>
        <v>425</v>
      </c>
      <c r="H21" s="5"/>
      <c r="I21" s="31"/>
      <c r="J21" s="5"/>
      <c r="K21" s="32"/>
      <c r="L21" s="33"/>
      <c r="M21" s="5"/>
      <c r="N21" s="5"/>
      <c r="O21" s="5"/>
      <c r="P21" s="34">
        <f t="shared" si="0"/>
        <v>426</v>
      </c>
    </row>
    <row r="22" spans="1:16" x14ac:dyDescent="0.25">
      <c r="A22">
        <v>16</v>
      </c>
      <c r="B22" s="119"/>
      <c r="C22" s="7" t="s">
        <v>51</v>
      </c>
      <c r="D22" s="4"/>
      <c r="E22" s="4">
        <v>39</v>
      </c>
      <c r="F22" s="5">
        <f>250</f>
        <v>250</v>
      </c>
      <c r="G22" s="6">
        <f>9+46</f>
        <v>55</v>
      </c>
      <c r="H22" s="5"/>
      <c r="I22" s="31"/>
      <c r="J22" s="5"/>
      <c r="K22" s="32"/>
      <c r="L22" s="33"/>
      <c r="M22" s="5"/>
      <c r="N22" s="5"/>
      <c r="O22" s="5"/>
      <c r="P22" s="34">
        <f t="shared" si="0"/>
        <v>344</v>
      </c>
    </row>
    <row r="23" spans="1:16" ht="21" customHeight="1" x14ac:dyDescent="0.25">
      <c r="A23">
        <v>17</v>
      </c>
      <c r="B23" s="119"/>
      <c r="C23" s="7" t="s">
        <v>52</v>
      </c>
      <c r="D23" s="4"/>
      <c r="E23" s="4">
        <v>0</v>
      </c>
      <c r="F23" s="5"/>
      <c r="G23" s="6">
        <f>25</f>
        <v>25</v>
      </c>
      <c r="H23" s="5"/>
      <c r="I23" s="31"/>
      <c r="J23" s="5"/>
      <c r="K23" s="35"/>
      <c r="L23" s="33"/>
      <c r="M23" s="5"/>
      <c r="N23" s="5"/>
      <c r="O23" s="5"/>
      <c r="P23" s="34">
        <f t="shared" si="0"/>
        <v>25</v>
      </c>
    </row>
    <row r="24" spans="1:16" ht="22.5" customHeight="1" x14ac:dyDescent="0.25">
      <c r="A24">
        <v>18</v>
      </c>
      <c r="B24" s="119"/>
      <c r="C24" s="7" t="s">
        <v>53</v>
      </c>
      <c r="D24" s="4"/>
      <c r="E24" s="4">
        <v>243</v>
      </c>
      <c r="F24" s="5"/>
      <c r="G24" s="6">
        <f>43+1</f>
        <v>44</v>
      </c>
      <c r="H24" s="5"/>
      <c r="I24" s="31"/>
      <c r="J24" s="5"/>
      <c r="K24" s="32"/>
      <c r="L24" s="33"/>
      <c r="M24" s="5"/>
      <c r="N24" s="5"/>
      <c r="O24" s="5"/>
      <c r="P24" s="34">
        <f t="shared" si="0"/>
        <v>287</v>
      </c>
    </row>
    <row r="25" spans="1:16" ht="20.25" customHeight="1" x14ac:dyDescent="0.25">
      <c r="A25">
        <v>19</v>
      </c>
      <c r="B25" s="119"/>
      <c r="C25" s="7" t="s">
        <v>54</v>
      </c>
      <c r="D25" s="4"/>
      <c r="E25" s="4">
        <v>0</v>
      </c>
      <c r="F25" s="5"/>
      <c r="G25" s="6"/>
      <c r="H25" s="5"/>
      <c r="I25" s="31"/>
      <c r="J25" s="5"/>
      <c r="K25" s="32"/>
      <c r="L25" s="33"/>
      <c r="M25" s="5"/>
      <c r="N25" s="5"/>
      <c r="O25" s="5"/>
      <c r="P25" s="34">
        <f t="shared" si="0"/>
        <v>0</v>
      </c>
    </row>
    <row r="26" spans="1:16" ht="46.5" customHeight="1" x14ac:dyDescent="0.25">
      <c r="A26">
        <v>20</v>
      </c>
      <c r="B26" s="119"/>
      <c r="C26" s="3" t="s">
        <v>55</v>
      </c>
      <c r="D26" s="4"/>
      <c r="E26" s="4">
        <v>277</v>
      </c>
      <c r="F26" s="5">
        <f>3</f>
        <v>3</v>
      </c>
      <c r="G26" s="6">
        <f>0+102+26</f>
        <v>128</v>
      </c>
      <c r="H26" s="5"/>
      <c r="I26" s="31"/>
      <c r="J26" s="5"/>
      <c r="K26" s="32"/>
      <c r="L26" s="33"/>
      <c r="M26" s="5"/>
      <c r="N26" s="5"/>
      <c r="O26" s="5"/>
      <c r="P26" s="34">
        <f t="shared" si="0"/>
        <v>408</v>
      </c>
    </row>
    <row r="27" spans="1:16" x14ac:dyDescent="0.25">
      <c r="A27">
        <v>21</v>
      </c>
      <c r="B27" s="119"/>
      <c r="C27" s="7" t="s">
        <v>56</v>
      </c>
      <c r="D27" s="10"/>
      <c r="E27" s="4">
        <v>10</v>
      </c>
      <c r="F27" s="5"/>
      <c r="G27" s="6">
        <f>11</f>
        <v>11</v>
      </c>
      <c r="H27" s="5"/>
      <c r="I27" s="31"/>
      <c r="J27" s="5"/>
      <c r="K27" s="32"/>
      <c r="L27" s="33"/>
      <c r="M27" s="5"/>
      <c r="N27" s="5"/>
      <c r="O27" s="5"/>
      <c r="P27" s="34">
        <f t="shared" si="0"/>
        <v>21</v>
      </c>
    </row>
    <row r="28" spans="1:16" ht="18.75" customHeight="1" x14ac:dyDescent="0.25">
      <c r="A28">
        <v>22</v>
      </c>
      <c r="B28" s="120"/>
      <c r="C28" s="7" t="s">
        <v>57</v>
      </c>
      <c r="D28" s="10"/>
      <c r="E28" s="4">
        <v>7</v>
      </c>
      <c r="F28" s="5"/>
      <c r="G28" s="6">
        <f>7</f>
        <v>7</v>
      </c>
      <c r="H28" s="5"/>
      <c r="I28" s="31"/>
      <c r="J28" s="5"/>
      <c r="K28" s="32"/>
      <c r="L28" s="33"/>
      <c r="M28" s="5"/>
      <c r="N28" s="5"/>
      <c r="O28" s="5"/>
      <c r="P28" s="34">
        <f t="shared" si="0"/>
        <v>14</v>
      </c>
    </row>
    <row r="29" spans="1:16" ht="15.75" x14ac:dyDescent="0.25">
      <c r="B29" s="112" t="s">
        <v>58</v>
      </c>
      <c r="C29" s="112"/>
      <c r="D29" s="12">
        <f>SUM(D7:D28)</f>
        <v>50</v>
      </c>
      <c r="E29" s="13">
        <f>SUM(E7:E28)</f>
        <v>1416</v>
      </c>
      <c r="F29" s="13">
        <f t="shared" ref="F29:P29" si="1">SUM(F7:F28)</f>
        <v>667</v>
      </c>
      <c r="G29" s="13">
        <f t="shared" si="1"/>
        <v>1426</v>
      </c>
      <c r="H29" s="13">
        <f t="shared" si="1"/>
        <v>0</v>
      </c>
      <c r="I29" s="13">
        <f t="shared" si="1"/>
        <v>0</v>
      </c>
      <c r="J29" s="13">
        <f t="shared" si="1"/>
        <v>0</v>
      </c>
      <c r="K29" s="13">
        <v>0</v>
      </c>
      <c r="L29" s="13">
        <f>SUM(L7:L28)</f>
        <v>0</v>
      </c>
      <c r="M29" s="13">
        <f>SUM(M7:M28)</f>
        <v>0</v>
      </c>
      <c r="N29" s="13">
        <f>SUM(N7:N28)</f>
        <v>0</v>
      </c>
      <c r="O29" s="13">
        <f>SUM(O7:O28)</f>
        <v>0</v>
      </c>
      <c r="P29" s="13">
        <f t="shared" si="1"/>
        <v>3559</v>
      </c>
    </row>
    <row r="30" spans="1:16" ht="8.25" customHeight="1" x14ac:dyDescent="0.25">
      <c r="B30" s="14"/>
      <c r="C30" s="7"/>
      <c r="D30" s="14"/>
      <c r="E30" s="15"/>
      <c r="F30" s="14"/>
      <c r="G30" s="14"/>
      <c r="H30" s="14"/>
      <c r="I30" s="36"/>
      <c r="J30" s="36"/>
      <c r="K30" s="37"/>
      <c r="L30" s="38"/>
      <c r="M30" s="39"/>
      <c r="N30" s="40"/>
      <c r="O30" s="39"/>
      <c r="P30" s="39"/>
    </row>
    <row r="31" spans="1:16" ht="30" x14ac:dyDescent="0.25">
      <c r="B31" s="16" t="s">
        <v>14</v>
      </c>
      <c r="C31" s="16" t="s">
        <v>59</v>
      </c>
      <c r="D31" s="17"/>
      <c r="E31" s="18">
        <v>2</v>
      </c>
      <c r="F31" s="17">
        <v>226</v>
      </c>
      <c r="G31" s="17">
        <v>37</v>
      </c>
      <c r="H31" s="17"/>
      <c r="I31" s="41"/>
      <c r="J31" s="41"/>
      <c r="K31" s="41"/>
      <c r="L31" s="42"/>
      <c r="M31" s="17"/>
      <c r="N31" s="17"/>
      <c r="O31" s="17"/>
      <c r="P31" s="11">
        <f>SUM(D31:O31)</f>
        <v>265</v>
      </c>
    </row>
    <row r="32" spans="1:16" ht="6" customHeight="1" x14ac:dyDescent="0.25">
      <c r="B32" s="19"/>
      <c r="C32" s="7"/>
      <c r="D32" s="5"/>
      <c r="E32" s="10"/>
      <c r="F32" s="5"/>
      <c r="G32" s="5"/>
      <c r="H32" s="5"/>
      <c r="I32" s="33"/>
      <c r="J32" s="33"/>
      <c r="K32" s="33"/>
      <c r="L32" s="32"/>
      <c r="M32" s="6"/>
      <c r="N32" s="43"/>
      <c r="O32" s="6"/>
      <c r="P32" s="39"/>
    </row>
    <row r="33" spans="2:16" ht="30" x14ac:dyDescent="0.25">
      <c r="B33" s="20" t="s">
        <v>15</v>
      </c>
      <c r="C33" s="16" t="s">
        <v>60</v>
      </c>
      <c r="D33" s="17"/>
      <c r="E33" s="17">
        <v>89</v>
      </c>
      <c r="F33" s="17"/>
      <c r="G33" s="17">
        <v>255</v>
      </c>
      <c r="H33" s="17"/>
      <c r="I33" s="41"/>
      <c r="J33" s="41"/>
      <c r="K33" s="41"/>
      <c r="L33" s="42"/>
      <c r="M33" s="17"/>
      <c r="N33" s="17"/>
      <c r="O33" s="17"/>
      <c r="P33" s="11">
        <f>SUM(D33:O33)</f>
        <v>344</v>
      </c>
    </row>
    <row r="34" spans="2:16" ht="8.25" customHeight="1" x14ac:dyDescent="0.25">
      <c r="B34" s="19"/>
      <c r="C34" s="7"/>
      <c r="D34" s="5"/>
      <c r="E34" s="5"/>
      <c r="F34" s="5"/>
      <c r="G34" s="5"/>
      <c r="H34" s="5"/>
      <c r="I34" s="33"/>
      <c r="J34" s="33"/>
      <c r="K34" s="33"/>
      <c r="L34" s="32"/>
      <c r="M34" s="6"/>
      <c r="N34" s="33"/>
      <c r="O34" s="6"/>
      <c r="P34" s="39"/>
    </row>
    <row r="35" spans="2:16" ht="31.5" customHeight="1" x14ac:dyDescent="0.25">
      <c r="B35" s="16" t="s">
        <v>16</v>
      </c>
      <c r="C35" s="16" t="s">
        <v>61</v>
      </c>
      <c r="D35" s="17">
        <v>400</v>
      </c>
      <c r="E35" s="17">
        <v>509</v>
      </c>
      <c r="F35" s="17">
        <v>432</v>
      </c>
      <c r="G35" s="17">
        <f>51+137+76</f>
        <v>264</v>
      </c>
      <c r="H35" s="17"/>
      <c r="I35" s="41"/>
      <c r="J35" s="41"/>
      <c r="K35" s="41"/>
      <c r="L35" s="42"/>
      <c r="M35" s="17"/>
      <c r="N35" s="17"/>
      <c r="O35" s="17"/>
      <c r="P35" s="11">
        <f>SUM(D35:O35)</f>
        <v>1605</v>
      </c>
    </row>
    <row r="36" spans="2:16" ht="8.25" customHeight="1" x14ac:dyDescent="0.25">
      <c r="B36" s="14"/>
      <c r="C36" s="7"/>
      <c r="D36" s="14"/>
      <c r="E36" s="14"/>
      <c r="F36" s="14"/>
      <c r="G36" s="14"/>
      <c r="H36" s="14"/>
      <c r="I36" s="36"/>
      <c r="J36" s="36"/>
      <c r="K36" s="37"/>
      <c r="L36" s="38"/>
      <c r="M36" s="39"/>
      <c r="N36" s="44"/>
      <c r="O36" s="39"/>
      <c r="P36" s="39"/>
    </row>
    <row r="37" spans="2:16" ht="15.75" x14ac:dyDescent="0.25">
      <c r="B37" s="113" t="s">
        <v>62</v>
      </c>
      <c r="C37" s="114"/>
      <c r="D37" s="21">
        <f>SUM(D29:D36)</f>
        <v>450</v>
      </c>
      <c r="E37" s="21">
        <f>E29+E31+E33+E35</f>
        <v>2016</v>
      </c>
      <c r="F37" s="21">
        <f>F29+F31+F33+F35</f>
        <v>1325</v>
      </c>
      <c r="G37" s="21">
        <f t="shared" ref="G37:P37" si="2">G29+G31+G33+G35</f>
        <v>1982</v>
      </c>
      <c r="H37" s="21">
        <f t="shared" si="2"/>
        <v>0</v>
      </c>
      <c r="I37" s="21">
        <f t="shared" si="2"/>
        <v>0</v>
      </c>
      <c r="J37" s="21">
        <f t="shared" si="2"/>
        <v>0</v>
      </c>
      <c r="K37" s="21">
        <f t="shared" si="2"/>
        <v>0</v>
      </c>
      <c r="L37" s="21">
        <f t="shared" si="2"/>
        <v>0</v>
      </c>
      <c r="M37" s="21">
        <f t="shared" si="2"/>
        <v>0</v>
      </c>
      <c r="N37" s="21">
        <f t="shared" si="2"/>
        <v>0</v>
      </c>
      <c r="O37" s="21">
        <f t="shared" si="2"/>
        <v>0</v>
      </c>
      <c r="P37" s="21">
        <f t="shared" si="2"/>
        <v>5773</v>
      </c>
    </row>
    <row r="38" spans="2:16" ht="13.5" customHeight="1" x14ac:dyDescent="0.25">
      <c r="K38" s="45"/>
    </row>
    <row r="39" spans="2:16" ht="31.5" customHeight="1" x14ac:dyDescent="0.25">
      <c r="C39" s="115" t="s">
        <v>63</v>
      </c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</row>
    <row r="41" spans="2:16" s="1" customFormat="1" ht="22.5" customHeight="1" x14ac:dyDescent="0.25">
      <c r="C41" s="121" t="s">
        <v>7</v>
      </c>
      <c r="D41" s="116" t="s">
        <v>64</v>
      </c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 t="s">
        <v>12</v>
      </c>
    </row>
    <row r="42" spans="2:16" x14ac:dyDescent="0.25">
      <c r="C42" s="121"/>
      <c r="D42" s="24" t="s">
        <v>23</v>
      </c>
      <c r="E42" s="24" t="s">
        <v>24</v>
      </c>
      <c r="F42" s="24" t="s">
        <v>25</v>
      </c>
      <c r="G42" s="24" t="s">
        <v>26</v>
      </c>
      <c r="H42" s="24" t="s">
        <v>27</v>
      </c>
      <c r="I42" s="24" t="s">
        <v>28</v>
      </c>
      <c r="J42" s="24" t="s">
        <v>29</v>
      </c>
      <c r="K42" s="24" t="s">
        <v>30</v>
      </c>
      <c r="L42" s="24" t="s">
        <v>31</v>
      </c>
      <c r="M42" s="24" t="s">
        <v>32</v>
      </c>
      <c r="N42" s="24" t="s">
        <v>33</v>
      </c>
      <c r="O42" s="24" t="s">
        <v>34</v>
      </c>
      <c r="P42" s="116"/>
    </row>
    <row r="43" spans="2:16" ht="15" customHeight="1" x14ac:dyDescent="0.25">
      <c r="C43" s="25" t="s">
        <v>13</v>
      </c>
      <c r="D43" s="26">
        <v>50</v>
      </c>
      <c r="E43" s="26">
        <v>1416</v>
      </c>
      <c r="F43" s="26">
        <v>667</v>
      </c>
      <c r="G43" s="26">
        <f>1023+277+126</f>
        <v>1426</v>
      </c>
      <c r="H43" s="26"/>
      <c r="I43" s="26"/>
      <c r="J43" s="26"/>
      <c r="K43" s="26"/>
      <c r="L43" s="26"/>
      <c r="M43" s="26"/>
      <c r="N43" s="26"/>
      <c r="O43" s="26"/>
      <c r="P43" s="23">
        <f>SUM(D43:O43)</f>
        <v>3559</v>
      </c>
    </row>
    <row r="44" spans="2:16" ht="15.75" customHeight="1" x14ac:dyDescent="0.25">
      <c r="C44" s="27" t="s">
        <v>14</v>
      </c>
      <c r="D44" s="26"/>
      <c r="E44" s="26">
        <v>2</v>
      </c>
      <c r="F44" s="26">
        <v>226</v>
      </c>
      <c r="G44" s="26">
        <f>0+37</f>
        <v>37</v>
      </c>
      <c r="H44" s="26"/>
      <c r="I44" s="26"/>
      <c r="J44" s="26"/>
      <c r="K44" s="26"/>
      <c r="L44" s="26"/>
      <c r="M44" s="26"/>
      <c r="N44" s="26"/>
      <c r="O44" s="26"/>
      <c r="P44" s="23">
        <f>SUM(D44:O44)</f>
        <v>265</v>
      </c>
    </row>
    <row r="45" spans="2:16" ht="15" customHeight="1" x14ac:dyDescent="0.25">
      <c r="C45" s="25" t="s">
        <v>15</v>
      </c>
      <c r="D45" s="26"/>
      <c r="E45" s="26">
        <v>89</v>
      </c>
      <c r="F45" s="26">
        <v>432</v>
      </c>
      <c r="G45" s="26">
        <f>255</f>
        <v>255</v>
      </c>
      <c r="H45" s="26"/>
      <c r="I45" s="26"/>
      <c r="J45" s="26"/>
      <c r="K45" s="26"/>
      <c r="L45" s="26"/>
      <c r="M45" s="26"/>
      <c r="N45" s="26"/>
      <c r="O45" s="26"/>
      <c r="P45" s="23">
        <f>SUM(D45:O45)</f>
        <v>776</v>
      </c>
    </row>
    <row r="46" spans="2:16" ht="17.25" customHeight="1" x14ac:dyDescent="0.25">
      <c r="C46" s="27" t="s">
        <v>16</v>
      </c>
      <c r="D46" s="28">
        <v>400</v>
      </c>
      <c r="E46" s="28">
        <v>509</v>
      </c>
      <c r="F46" s="28">
        <v>432</v>
      </c>
      <c r="G46" s="28">
        <f>137+51+76</f>
        <v>264</v>
      </c>
      <c r="H46" s="28"/>
      <c r="I46" s="28"/>
      <c r="J46" s="26"/>
      <c r="K46" s="28"/>
      <c r="L46" s="28"/>
      <c r="M46" s="28"/>
      <c r="N46" s="28"/>
      <c r="O46" s="28"/>
      <c r="P46" s="23">
        <f>SUM(D46:O46)</f>
        <v>1605</v>
      </c>
    </row>
    <row r="47" spans="2:16" ht="17.25" customHeight="1" x14ac:dyDescent="0.25">
      <c r="C47" s="22" t="s">
        <v>62</v>
      </c>
      <c r="D47" s="29">
        <f>SUM(D43:D46)</f>
        <v>450</v>
      </c>
      <c r="E47" s="29">
        <f t="shared" ref="E47:P47" si="3">SUM(E43:E46)</f>
        <v>2016</v>
      </c>
      <c r="F47" s="29">
        <f t="shared" si="3"/>
        <v>1757</v>
      </c>
      <c r="G47" s="29">
        <f t="shared" si="3"/>
        <v>1982</v>
      </c>
      <c r="H47" s="29">
        <f t="shared" si="3"/>
        <v>0</v>
      </c>
      <c r="I47" s="29">
        <f t="shared" si="3"/>
        <v>0</v>
      </c>
      <c r="J47" s="29">
        <f t="shared" si="3"/>
        <v>0</v>
      </c>
      <c r="K47" s="29">
        <f t="shared" si="3"/>
        <v>0</v>
      </c>
      <c r="L47" s="29">
        <f t="shared" si="3"/>
        <v>0</v>
      </c>
      <c r="M47" s="29">
        <f t="shared" si="3"/>
        <v>0</v>
      </c>
      <c r="N47" s="29">
        <f t="shared" si="3"/>
        <v>0</v>
      </c>
      <c r="O47" s="29">
        <f t="shared" si="3"/>
        <v>0</v>
      </c>
      <c r="P47" s="29">
        <f t="shared" si="3"/>
        <v>6205</v>
      </c>
    </row>
    <row r="48" spans="2:16" ht="17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51" ht="46.5" customHeight="1" x14ac:dyDescent="0.25"/>
  </sheetData>
  <mergeCells count="15">
    <mergeCell ref="B37:C37"/>
    <mergeCell ref="C39:P39"/>
    <mergeCell ref="D41:O41"/>
    <mergeCell ref="B5:B6"/>
    <mergeCell ref="B7:B28"/>
    <mergeCell ref="C5:C6"/>
    <mergeCell ref="C41:C42"/>
    <mergeCell ref="P5:P6"/>
    <mergeCell ref="P41:P42"/>
    <mergeCell ref="B1:P1"/>
    <mergeCell ref="B2:P2"/>
    <mergeCell ref="B3:P3"/>
    <mergeCell ref="B4:P4"/>
    <mergeCell ref="D5:O5"/>
    <mergeCell ref="B29:C29"/>
  </mergeCells>
  <printOptions horizontalCentered="1"/>
  <pageMargins left="0.71" right="0.71" top="0.2" bottom="0.2" header="0.16" footer="0.16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 DGDCFCF</vt:lpstr>
    </vt:vector>
  </TitlesOfParts>
  <Company>Ministerio de Cultura y Deportes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aegonzalez</cp:lastModifiedBy>
  <cp:lastPrinted>2019-05-07T18:05:10Z</cp:lastPrinted>
  <dcterms:created xsi:type="dcterms:W3CDTF">2011-11-03T17:42:22Z</dcterms:created>
  <dcterms:modified xsi:type="dcterms:W3CDTF">2019-05-09T21:21:17Z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3082-10.2.0.7635</vt:lpwstr>
  </property>
</Properties>
</file>