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1. DIRECCION SUPERIOR\"/>
    </mc:Choice>
  </mc:AlternateContent>
  <bookViews>
    <workbookView xWindow="0" yWindow="0" windowWidth="28800" windowHeight="12135"/>
  </bookViews>
  <sheets>
    <sheet name="RENGLON 011" sheetId="1" r:id="rId1"/>
    <sheet name="RENGLON 021" sheetId="2" r:id="rId2"/>
    <sheet name="RENGLON 022" sheetId="3" r:id="rId3"/>
    <sheet name="RENGLON 031" sheetId="5" r:id="rId4"/>
    <sheet name="RENGLON 029" sheetId="7" r:id="rId5"/>
    <sheet name="SUBGRUPO 18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7" l="1"/>
  <c r="H74" i="7"/>
  <c r="H73" i="7"/>
  <c r="H72" i="7"/>
  <c r="H71" i="7"/>
  <c r="H70" i="7"/>
  <c r="H69" i="7"/>
  <c r="H68" i="7"/>
  <c r="H64" i="7"/>
  <c r="H67" i="7"/>
  <c r="H66" i="7"/>
  <c r="H65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J56" i="2"/>
  <c r="L56" i="2" s="1"/>
  <c r="J55" i="2"/>
  <c r="L55" i="2" s="1"/>
  <c r="J54" i="2"/>
  <c r="L54" i="2" s="1"/>
  <c r="L53" i="2"/>
  <c r="J53" i="2"/>
  <c r="J52" i="2"/>
  <c r="L52" i="2" s="1"/>
  <c r="J51" i="2"/>
  <c r="L51" i="2" s="1"/>
  <c r="J50" i="2"/>
  <c r="L50" i="2" s="1"/>
  <c r="J49" i="2"/>
  <c r="L49" i="2" s="1"/>
  <c r="L48" i="2"/>
  <c r="J48" i="2"/>
  <c r="J47" i="2"/>
  <c r="L47" i="2" s="1"/>
  <c r="L46" i="2"/>
  <c r="J46" i="2"/>
  <c r="J45" i="2"/>
  <c r="L45" i="2" s="1"/>
  <c r="L44" i="2"/>
  <c r="J44" i="2"/>
  <c r="J43" i="2"/>
  <c r="L43" i="2" s="1"/>
  <c r="J42" i="2"/>
  <c r="L42" i="2" s="1"/>
  <c r="J41" i="2"/>
  <c r="L41" i="2" s="1"/>
  <c r="J40" i="2"/>
  <c r="L40" i="2" s="1"/>
  <c r="L39" i="2"/>
  <c r="J39" i="2"/>
  <c r="J38" i="2"/>
  <c r="L38" i="2" s="1"/>
  <c r="L37" i="2"/>
  <c r="J37" i="2"/>
  <c r="L35" i="2"/>
  <c r="J36" i="2"/>
  <c r="L36" i="2" s="1"/>
  <c r="K35" i="2"/>
  <c r="J35" i="2"/>
  <c r="J34" i="2"/>
  <c r="L34" i="2" s="1"/>
  <c r="J33" i="2"/>
  <c r="L33" i="2" s="1"/>
  <c r="J32" i="2"/>
  <c r="L32" i="2" s="1"/>
  <c r="L31" i="2"/>
  <c r="J31" i="2"/>
  <c r="J30" i="2"/>
  <c r="L30" i="2" s="1"/>
  <c r="J29" i="2"/>
  <c r="L29" i="2" s="1"/>
  <c r="J28" i="2"/>
  <c r="L28" i="2" s="1"/>
  <c r="J27" i="2"/>
  <c r="L27" i="2" s="1"/>
  <c r="J26" i="2"/>
  <c r="L26" i="2" s="1"/>
  <c r="L25" i="2"/>
  <c r="J25" i="2"/>
  <c r="J24" i="2"/>
  <c r="L24" i="2" s="1"/>
  <c r="L23" i="2"/>
  <c r="J23" i="2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 l="1"/>
  <c r="L16" i="2" s="1"/>
  <c r="L14" i="2"/>
  <c r="J15" i="2"/>
  <c r="L15" i="2" s="1"/>
  <c r="J14" i="2"/>
  <c r="J13" i="2"/>
  <c r="L13" i="2" s="1"/>
  <c r="J12" i="2"/>
  <c r="L12" i="2" s="1"/>
  <c r="J12" i="3"/>
  <c r="L12" i="3" s="1"/>
  <c r="M67" i="1"/>
  <c r="O67" i="1" s="1"/>
  <c r="M66" i="1"/>
  <c r="O66" i="1" s="1"/>
  <c r="M65" i="1"/>
  <c r="O65" i="1" s="1"/>
  <c r="M64" i="1"/>
  <c r="O64" i="1" s="1"/>
  <c r="M63" i="1" l="1"/>
  <c r="O63" i="1" s="1"/>
  <c r="O62" i="1"/>
  <c r="M62" i="1"/>
  <c r="M61" i="1"/>
  <c r="O61" i="1" s="1"/>
  <c r="M60" i="1"/>
  <c r="O60" i="1" s="1"/>
  <c r="N59" i="1"/>
  <c r="M59" i="1"/>
  <c r="O59" i="1" s="1"/>
  <c r="M58" i="1"/>
  <c r="O58" i="1" s="1"/>
  <c r="M57" i="1"/>
  <c r="O57" i="1" s="1"/>
  <c r="M56" i="1"/>
  <c r="O56" i="1" s="1"/>
  <c r="N55" i="1"/>
  <c r="M55" i="1"/>
  <c r="M54" i="1"/>
  <c r="O54" i="1" s="1"/>
  <c r="N53" i="1"/>
  <c r="M53" i="1"/>
  <c r="N52" i="1"/>
  <c r="M52" i="1"/>
  <c r="O52" i="1" s="1"/>
  <c r="N51" i="1"/>
  <c r="M51" i="1"/>
  <c r="M50" i="1"/>
  <c r="O50" i="1" s="1"/>
  <c r="M49" i="1"/>
  <c r="O49" i="1" s="1"/>
  <c r="N48" i="1"/>
  <c r="M48" i="1"/>
  <c r="O48" i="1" s="1"/>
  <c r="M47" i="1"/>
  <c r="O47" i="1" s="1"/>
  <c r="O51" i="1" l="1"/>
  <c r="O55" i="1"/>
  <c r="O53" i="1"/>
  <c r="N46" i="1"/>
  <c r="M46" i="1"/>
  <c r="O46" i="1" s="1"/>
  <c r="N45" i="1"/>
  <c r="M45" i="1"/>
  <c r="N44" i="1"/>
  <c r="M44" i="1"/>
  <c r="O44" i="1" s="1"/>
  <c r="N43" i="1"/>
  <c r="M43" i="1"/>
  <c r="O43" i="1" s="1"/>
  <c r="N42" i="1"/>
  <c r="M42" i="1"/>
  <c r="M41" i="1"/>
  <c r="O41" i="1" s="1"/>
  <c r="M40" i="1"/>
  <c r="O40" i="1" s="1"/>
  <c r="M39" i="1"/>
  <c r="O39" i="1" s="1"/>
  <c r="M38" i="1"/>
  <c r="O38" i="1" s="1"/>
  <c r="N37" i="1"/>
  <c r="M37" i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M28" i="1"/>
  <c r="O28" i="1" s="1"/>
  <c r="M27" i="1"/>
  <c r="M26" i="1"/>
  <c r="O26" i="1" s="1"/>
  <c r="M25" i="1"/>
  <c r="M24" i="1"/>
  <c r="M23" i="1"/>
  <c r="M22" i="1"/>
  <c r="O22" i="1" s="1"/>
  <c r="M21" i="1"/>
  <c r="O21" i="1" s="1"/>
  <c r="M20" i="1"/>
  <c r="O20" i="1" s="1"/>
  <c r="M19" i="1"/>
  <c r="O19" i="1" s="1"/>
  <c r="M18" i="1"/>
  <c r="M17" i="1"/>
  <c r="M16" i="1"/>
  <c r="O16" i="1" s="1"/>
  <c r="M15" i="1"/>
  <c r="M14" i="1"/>
  <c r="M13" i="1"/>
  <c r="M12" i="1"/>
  <c r="N29" i="1"/>
  <c r="O27" i="1"/>
  <c r="N25" i="1"/>
  <c r="O25" i="1" s="1"/>
  <c r="O24" i="1"/>
  <c r="N23" i="1"/>
  <c r="N18" i="1"/>
  <c r="O18" i="1"/>
  <c r="N17" i="1"/>
  <c r="O42" i="1" l="1"/>
  <c r="O17" i="1"/>
  <c r="O45" i="1"/>
  <c r="O29" i="1"/>
  <c r="O37" i="1"/>
  <c r="O23" i="1"/>
  <c r="O15" i="1" l="1"/>
  <c r="O14" i="1"/>
  <c r="O13" i="1"/>
  <c r="O12" i="1"/>
  <c r="A7" i="2" l="1"/>
  <c r="A7" i="3" s="1"/>
  <c r="A7" i="5" s="1"/>
  <c r="A7" i="7" s="1"/>
  <c r="A6" i="2"/>
  <c r="A6" i="3" s="1"/>
  <c r="A6" i="5" s="1"/>
  <c r="A6" i="7" s="1"/>
  <c r="A3" i="2"/>
  <c r="A3" i="3" s="1"/>
  <c r="A3" i="5" s="1"/>
  <c r="A3" i="7" s="1"/>
  <c r="A3" i="8" s="1"/>
</calcChain>
</file>

<file path=xl/sharedStrings.xml><?xml version="1.0" encoding="utf-8"?>
<sst xmlns="http://schemas.openxmlformats.org/spreadsheetml/2006/main" count="461" uniqueCount="289">
  <si>
    <t>MINISTERIO DE CULTURA Y DEPORTES</t>
  </si>
  <si>
    <t>UNIDAD DE INFORMACIÓN PÚBLICA</t>
  </si>
  <si>
    <t>ARTÍCULO 10, NUMERAL 4</t>
  </si>
  <si>
    <t>REMUNERACIONES DE EMPLEADOS Y SERVIDORES PÚBLICOS</t>
  </si>
  <si>
    <t>No.</t>
  </si>
  <si>
    <t>NOMBRE Y APELLIDO</t>
  </si>
  <si>
    <t>CARGO</t>
  </si>
  <si>
    <t>SALARIO BASE</t>
  </si>
  <si>
    <t>BONOS Y OTRAS REMUNERACIONES</t>
  </si>
  <si>
    <t>TOTAL</t>
  </si>
  <si>
    <t>TOTAL DE DESCUENTOS</t>
  </si>
  <si>
    <t>LÍQUIDO</t>
  </si>
  <si>
    <t>OBSERVACIONES</t>
  </si>
  <si>
    <t>Bono MCD</t>
  </si>
  <si>
    <t>Bono Profesional</t>
  </si>
  <si>
    <t>Bono de Antigüedad</t>
  </si>
  <si>
    <t>66-2000</t>
  </si>
  <si>
    <t>NOMBRES Y APELLIDOS</t>
  </si>
  <si>
    <t>IGSS</t>
  </si>
  <si>
    <t>Complemento personal</t>
  </si>
  <si>
    <t>Gastos Representaciòn</t>
  </si>
  <si>
    <t>Dietas</t>
  </si>
  <si>
    <t>NOMBRE Y APELLIDOS</t>
  </si>
  <si>
    <t>TOTAL DESCUENTOS</t>
  </si>
  <si>
    <t>VIÁTICOS</t>
  </si>
  <si>
    <t>Ajuste al salario</t>
  </si>
  <si>
    <t>LIQUIDO</t>
  </si>
  <si>
    <t>MONTO VIÁTICOS</t>
  </si>
  <si>
    <t>DESCUENTOS</t>
  </si>
  <si>
    <t xml:space="preserve">Bono Ajuste Salario Mínimo        </t>
  </si>
  <si>
    <t>Días laborados</t>
  </si>
  <si>
    <t>Montepio</t>
  </si>
  <si>
    <t xml:space="preserve">TOTAL </t>
  </si>
  <si>
    <t>VIATICOS</t>
  </si>
  <si>
    <t>NO</t>
  </si>
  <si>
    <t>APELLIDOS Y NOMBRES</t>
  </si>
  <si>
    <t>TIPO DE SERVICIOS</t>
  </si>
  <si>
    <t>HONORARIOS</t>
  </si>
  <si>
    <t xml:space="preserve">DIETAS </t>
  </si>
  <si>
    <t>RECONOCIMIENTO DE GASTOS</t>
  </si>
  <si>
    <t>CARTO</t>
  </si>
  <si>
    <t>JORNAL DIARIO</t>
  </si>
  <si>
    <t>Renglón 011</t>
  </si>
  <si>
    <t>Renglón 021</t>
  </si>
  <si>
    <t>Renglón 022</t>
  </si>
  <si>
    <t>Renglón 031</t>
  </si>
  <si>
    <t>Renglón 029</t>
  </si>
  <si>
    <t>Renglón Subgrupo 18</t>
  </si>
  <si>
    <t>REMUNERACIONES DE EMPLEADOS</t>
  </si>
  <si>
    <t>CORRESPONDE AL MES DE: ENERO 2020</t>
  </si>
  <si>
    <t>DIRECCIÓN SUPERIOR</t>
  </si>
  <si>
    <t>MINISTRO DE CULTURA Y DEPORTES-SIN ESPECIALIDAD</t>
  </si>
  <si>
    <t>LIDIETTE SILVANA AMARILIS MARTINEZ CAYETANO*</t>
  </si>
  <si>
    <t>OBSERVACIONES:</t>
  </si>
  <si>
    <t>* Pago de 17 dias</t>
  </si>
  <si>
    <t>VICEMINISTRO-SIN ESPECIALIDAD</t>
  </si>
  <si>
    <t>ANGELA MARIELA FERNANDEZ OXOM DE FLORES**</t>
  </si>
  <si>
    <t>BERNARDO DE JESUS DIAZ MEJIA**</t>
  </si>
  <si>
    <t>ELEUTERIO CAHUEC DEL VALLE**</t>
  </si>
  <si>
    <t>LIGIA DEL CARMEN SALAZAR VALENZUELA</t>
  </si>
  <si>
    <t>PROFESIONAL I-ADMINISTRACION</t>
  </si>
  <si>
    <t>DOMINGO GUMERCINDO VASQUEZ ACEYTUNO</t>
  </si>
  <si>
    <t>SUBDIRECTOR TECNICO II-ADMINISTRACION</t>
  </si>
  <si>
    <t>ALBA LUCIA CONTRERAS JACINTO</t>
  </si>
  <si>
    <t>ERNESTO IZAMU VASQUEZ PINEDA</t>
  </si>
  <si>
    <t>MARIA INES ORTEGA HERNANDEZ</t>
  </si>
  <si>
    <t>PROFESIONAL II-DERECHO</t>
  </si>
  <si>
    <t>SILVIA CAROLINA CASTILLO PERDOMO</t>
  </si>
  <si>
    <t>DIRECTOR TECNICO II-DERECHO</t>
  </si>
  <si>
    <t>PAOLA JANETH REYES CARRILLO</t>
  </si>
  <si>
    <t>DIRECTOR TECNICO II-ADMINISTRACION</t>
  </si>
  <si>
    <t>ASDRUBAL YEBEL LOPEZ DE LEON</t>
  </si>
  <si>
    <t>MAYRA JANETTE AXPUAC ASPUAC</t>
  </si>
  <si>
    <t>ASESOR PROFESIONAL ESPECIALIZADO III-ADMINISTRACION</t>
  </si>
  <si>
    <t>ASESOR PROFESIONAL ESPECIALIZADO III-ADMINISTRACION DE RECURSOS HUMANOS</t>
  </si>
  <si>
    <t>DINA ALEJANDRA DONIS MORALES</t>
  </si>
  <si>
    <t>PROFESIONAL II-ADMINISTRACION</t>
  </si>
  <si>
    <t>KARIN ZUSELLI DE LA CRUZ DUARTE</t>
  </si>
  <si>
    <t>AROLDO RAMOS GARCIA***</t>
  </si>
  <si>
    <t>***Pago de 14 dias por renuncia</t>
  </si>
  <si>
    <t>** pago de 15 dias nuevo ingreso</t>
  </si>
  <si>
    <t>SERGIO ALEJANDRO ANTILLON HERNANDEZ</t>
  </si>
  <si>
    <t>PROFESIONAL III-PRESUPUESTO</t>
  </si>
  <si>
    <t>JESSICA DINORA LOPEZ LOPEZ</t>
  </si>
  <si>
    <t>TRABAJADOR OPERATIVO IV-CONSERJERIA</t>
  </si>
  <si>
    <t>LAZARO QUELEX YOC</t>
  </si>
  <si>
    <t>TRABAJADOR ESPECIALIZADO III-CONDUCCION DE VEHICULOS</t>
  </si>
  <si>
    <t>BONO SALARIO MINIMO</t>
  </si>
  <si>
    <t>OSCAR GILBERTO ESQUIT CUA</t>
  </si>
  <si>
    <t>ALAN ROCAEL CRUZ TRIGUEROS</t>
  </si>
  <si>
    <t>TRABAJADOR OPERATIVO IV-MENSAJERIA</t>
  </si>
  <si>
    <t>JUAN PABLO RODRIGUEZ CIGUENZA</t>
  </si>
  <si>
    <t>PEDRO CHAVEZ VELASQUEZ</t>
  </si>
  <si>
    <t>ESWIN BAUDILIO CATALAN HERNANDEZ</t>
  </si>
  <si>
    <t>MIGUEL PATZAN QUELEX</t>
  </si>
  <si>
    <t>TRABAJADOR ESPECIALIZADO III-CONSERJERIA</t>
  </si>
  <si>
    <t>ALBA AIDE GONZALEZ GABRIEL DE MOLINA</t>
  </si>
  <si>
    <t>ESTUARDO JOSE ESTUPINIAN LEIVA</t>
  </si>
  <si>
    <t>MARIO RICARDO GANDARA MENDOZA</t>
  </si>
  <si>
    <t>RAFAEL ESTUARDO JIMENEZ VELASQUEZ</t>
  </si>
  <si>
    <t>JEFE TECNICO PROFESIONAL III-ADMINISTRACION</t>
  </si>
  <si>
    <t>RICARDO LOPEZ CASTELLANOS</t>
  </si>
  <si>
    <t>TECNICO PROFESIONAL I-RADIODIFUSION</t>
  </si>
  <si>
    <t>PABLO FERNANDO ARMIJO MORALES</t>
  </si>
  <si>
    <t>HAMILTON ALFREDO BARRIOS ORTIZ</t>
  </si>
  <si>
    <t>TECNICO I-LOCUCION</t>
  </si>
  <si>
    <t>WILSON ISAAC LOPEZ AREVALO</t>
  </si>
  <si>
    <t>TRABAJADOR OPERATIVO IV-RESGUARDO Y VIGILANCIA</t>
  </si>
  <si>
    <t>JUAN JOSE YAT OXOM</t>
  </si>
  <si>
    <t>TECNICO EN INFORMATICA I-INFORMATICA</t>
  </si>
  <si>
    <t>EDWIN RANDOLFO CHAVEZ TAKS</t>
  </si>
  <si>
    <t>DIRECTOR TECNICO II-INFORMATICA</t>
  </si>
  <si>
    <t>CLAUDIA MARIA CIUDAD REAL SOLIS</t>
  </si>
  <si>
    <t>ANA JANNETTE REYES ORTIZ</t>
  </si>
  <si>
    <t>SECRETARIO EJECUTIVO I-ACTIVIDADES SECRETARIALES</t>
  </si>
  <si>
    <t>BYRON ALEXANDER LOPEZ</t>
  </si>
  <si>
    <t>KAREN SAMARA PENAGOS LEMUS</t>
  </si>
  <si>
    <t>OFICINISTA II-OFICINA</t>
  </si>
  <si>
    <t>SONIA MARGARITA CHILE PEREZ DE SIAN</t>
  </si>
  <si>
    <t>TECNICO PROFESIONAL II-ADMINISTRACION</t>
  </si>
  <si>
    <t>ANA MARIA ISABEL PEREZ OSORIO</t>
  </si>
  <si>
    <t>ASESOR PROFESIONAL ESPECIALIZADO III-ASESORIA</t>
  </si>
  <si>
    <t>ALAIN ASTOLFO CIFUENTES CHAVARRIA</t>
  </si>
  <si>
    <t>DIRECTOR TECNICO II-PLANIFICACION</t>
  </si>
  <si>
    <t>MARTA LUZ CASTILLO CIFUENTES</t>
  </si>
  <si>
    <t>DIRECTOR TECNICO II-FINANZAS</t>
  </si>
  <si>
    <t>LESTTER GIOVANNI RAMIREZ ESCOBAR</t>
  </si>
  <si>
    <t>SUBDIRECTOR TECNICO II-FINANZAS</t>
  </si>
  <si>
    <t>CELIA MARIA OVALLE VALDES</t>
  </si>
  <si>
    <t>ASESOR PROFESIONAL ESPECIALIZADO IV-ADMINISTRACION</t>
  </si>
  <si>
    <t>VERNON ZADY AYALA RAMOS</t>
  </si>
  <si>
    <t>DIRECTOR EJECUTIVO IV-SIN ESPECIALIDAD</t>
  </si>
  <si>
    <t>DANIEL MELGAR GIRON</t>
  </si>
  <si>
    <t>PROFESIONAL II-AUDITORIA</t>
  </si>
  <si>
    <t>SULMA DANITZA GUZMAN CERVANTES DE CASTELLANOS</t>
  </si>
  <si>
    <t>ASISTENTE PROFESIONAL IV-ADMINISTRACION</t>
  </si>
  <si>
    <t>LUCRECIA ARCENIA GOMEZ AGUILAR</t>
  </si>
  <si>
    <t>SUBDIRECTOR TECNICO II-AUDITORIA</t>
  </si>
  <si>
    <t>DALILA MARIBEL VELIZ PINEDA DE GARCIA</t>
  </si>
  <si>
    <t>DIRECTOR TECNICO II-AUDITORIA</t>
  </si>
  <si>
    <t>TELMA JUDITH ARRIOLA GUDIEL DE CERVANTES</t>
  </si>
  <si>
    <t>PEDRO LUIS GARCIA</t>
  </si>
  <si>
    <t>ASESOR PROFESIONAL ESPECIALIZADO III-AUDITORIA</t>
  </si>
  <si>
    <t>ELDER DE JESUS SUCHITE VARGAS****</t>
  </si>
  <si>
    <t>****Pago 14 dias por remoción</t>
  </si>
  <si>
    <t>GEOVANY DANIEL NORIEGA SALAZAR*****</t>
  </si>
  <si>
    <t>MARIO RENATO MONTERROSO GARCIA*****</t>
  </si>
  <si>
    <t>GLADYS ELIZABETH PALALA GALVEZ*****</t>
  </si>
  <si>
    <t>*****Pago de 16 dias por remoción</t>
  </si>
  <si>
    <t>SILVIA MARIA TIRIQUIZ MEJIA</t>
  </si>
  <si>
    <t>AUXILIAR PROFESIONAL ADMINISTRATIVO I -SIN ESPECIALIDAD</t>
  </si>
  <si>
    <t>MAYA IXMUKANE SIPAC PATAL</t>
  </si>
  <si>
    <t>COORDINADOR ADMINSTRATIVO -SIN ESPECIALIDAD</t>
  </si>
  <si>
    <t>CHINCHILLA LILIAN CAROLINA</t>
  </si>
  <si>
    <t>PROFESIONAL ADMINISTRATIVO I -SIN ESPECIALIDAD</t>
  </si>
  <si>
    <t>DUARTE JUAREZ DE CARDONA WENDY ELIZABETH</t>
  </si>
  <si>
    <t>ANGEL RAUL HERRERA AREVALO</t>
  </si>
  <si>
    <t xml:space="preserve">PROFESIONAL JURÍDICO II -SIN ESPECIALIDAD </t>
  </si>
  <si>
    <t>SILVIA ORALIA BOC CONCOHA DE CHAJON</t>
  </si>
  <si>
    <t>ASISTENTE JURÍDICO IV -SIN ESPECIALIDAD</t>
  </si>
  <si>
    <t>KATHERINE SUCELY GODOY BERNAL</t>
  </si>
  <si>
    <t>ANALISTA DE RECURSOS HUMANOS II-SIN ESPECIALIDAD</t>
  </si>
  <si>
    <t>ILWIN ANTONIO VILLALTA GARCIA*</t>
  </si>
  <si>
    <t>JUAN CARLOS EZEQUIEL ALONZO PONCIANO</t>
  </si>
  <si>
    <t>MARCOS ERMENEGILDO ELÍAS ALVARADO</t>
  </si>
  <si>
    <t>KIMBERLI DAYANA LOPEZ VELASQUEZ</t>
  </si>
  <si>
    <t>ASISTENTE ADMINISTRATIVO II -SIN ESPECIALIDAD</t>
  </si>
  <si>
    <t>ASISTENTE DE ADQUISICIONES III -SIN ESPECIALIDAD</t>
  </si>
  <si>
    <t>MIRIAM NEIDEE SOLARES CHINCHILLA</t>
  </si>
  <si>
    <t>KAREN JUDITH VELIZ RODRIGUEZ</t>
  </si>
  <si>
    <t>MARTA EDISA GUERRA RUANO</t>
  </si>
  <si>
    <t>CONSERJE -SIN ESPECIALIDAD</t>
  </si>
  <si>
    <t>CLAUDIA MARIA PATZAN CHITAYDE SUBUYUJ</t>
  </si>
  <si>
    <t>RITA LORENA RAMIREZ HERRERA</t>
  </si>
  <si>
    <t>ROSA ELVIRA LIC VASQUEZ</t>
  </si>
  <si>
    <t>CESAR MARIO ROLDAN CALENTE</t>
  </si>
  <si>
    <t>CONDUCTOR -SIN ESPECIALIDAD</t>
  </si>
  <si>
    <t>CHAVEZ BOC ELMER</t>
  </si>
  <si>
    <t>SHEILY NOHEMY ECHEVERRIA ROJAS</t>
  </si>
  <si>
    <t>OPERADOR DE AUDIOVISUALES -SIN ESPECIALIDAD</t>
  </si>
  <si>
    <t>ANDREA MARIA SALGUERO BUCARO</t>
  </si>
  <si>
    <t>ASISTENTE ADMINISTRATIVO IV -SIN ESPECIALIDAD</t>
  </si>
  <si>
    <t>KARLA MARIA CHOY ALVARADO</t>
  </si>
  <si>
    <t>ASISTENTE DE PLANIFICACIÓN IV-SIN ESPECIALIDAD</t>
  </si>
  <si>
    <t>JORGE MARIO RIVAS AMAYA</t>
  </si>
  <si>
    <t>ASISTENTE DE PLANIFICACIÓN III -SIN ESPECIALIDAD</t>
  </si>
  <si>
    <t>LESLIE MELANIE JAZMIN GALEANO MORALES</t>
  </si>
  <si>
    <t>ASISTENTE ADMINISTRATIVO III -SIN ESPECIALIDAD</t>
  </si>
  <si>
    <t>MARCELO CHURUNEL QUISQUINA</t>
  </si>
  <si>
    <t>VIGILANTE-SIN ESPECIALIDAD</t>
  </si>
  <si>
    <t>ANDREA CELESTE ESTRADA AGUILAR</t>
  </si>
  <si>
    <t>ALBA MARINA PEREZ QUINTANA</t>
  </si>
  <si>
    <t>ARCHIVADOR-SIN ESPECIALIDAD</t>
  </si>
  <si>
    <t>CHOC CAC VITALINO</t>
  </si>
  <si>
    <t>WENDY KARENINA RAMIREZ VALLADARES</t>
  </si>
  <si>
    <t>VERONICA ELIZABETH MENDEZ ROSALES</t>
  </si>
  <si>
    <t>PROFESIONAL FINANCIERO II -SIN ESPECIALIDAD</t>
  </si>
  <si>
    <t>DALILA DEL ROSARIO ENRIQUEZ JUAREZ</t>
  </si>
  <si>
    <t>DORIAN ALEJANDRO DE LEON QUEVEDO**</t>
  </si>
  <si>
    <t>* Pago de 29 dias</t>
  </si>
  <si>
    <t>** Pago de 23 dias</t>
  </si>
  <si>
    <t>VICTOR SABAN SICAN**</t>
  </si>
  <si>
    <t>VERONICA YESENIA ZACARIAS ZABALETA</t>
  </si>
  <si>
    <t>AMELLY PAOLA CIFUENTES GARCIA</t>
  </si>
  <si>
    <t>ASISTENTE FINANCIERO III -SIN ESPECIALIDAD</t>
  </si>
  <si>
    <t>OSMIN CORADO CARDENAS</t>
  </si>
  <si>
    <t>SUBJEFE DE DEPARTAMENTO DE CONTABILIDAD UDAF-SIN ESPECIALIDAD</t>
  </si>
  <si>
    <t>KIMBERLY LARISA HERNANDEZ CRUZ</t>
  </si>
  <si>
    <t>JOSE ANTONIO GUZMAN GARCIA</t>
  </si>
  <si>
    <t>JESSY PAOLA CONSTANZA MARTINEZ</t>
  </si>
  <si>
    <t>SUBJEFE DE DEPARTAMENTO DE TESORERÍA UDAF-SIN ESPECIALIDAD</t>
  </si>
  <si>
    <t>PEDRO DE JESUS RODRIGUEZ GIRON</t>
  </si>
  <si>
    <t>PROFESIONAL ADMINISTRATIVO II -SIN ESPECIALIDAD</t>
  </si>
  <si>
    <t>MADELLYN ESMERALDA IGUARDIA ORTIZ</t>
  </si>
  <si>
    <t>ARISTIDES ESTUARDO FLORES ROJAS</t>
  </si>
  <si>
    <t>AUDITOR II -SIN ESPECIALIDAD</t>
  </si>
  <si>
    <t>KENNIA DE LOS ANGELES MONZON LOPEZ</t>
  </si>
  <si>
    <t>OSCAR ANIBAL LEB GONZALEZ</t>
  </si>
  <si>
    <t>WENDY FABIOLA SAMAYOA RAMIREZ DE VERON</t>
  </si>
  <si>
    <t>PROFESIONALES</t>
  </si>
  <si>
    <t>FLORIDALMA CARRILLO CABRERA</t>
  </si>
  <si>
    <t>DENIS ALFREDO PEÑA NUFIO</t>
  </si>
  <si>
    <t>CELSO MAURICIO FIGUEROA QUEVEDO</t>
  </si>
  <si>
    <t>TÉCNICOS</t>
  </si>
  <si>
    <t>JORGE JOSE VIZCAINO MALDONADO</t>
  </si>
  <si>
    <t>MARLON ESTUARDO CRUZ TOBIA</t>
  </si>
  <si>
    <t>WALTER VINICIO CASTILLO MUÑOZ</t>
  </si>
  <si>
    <t>CARLOS ESTUARDO ARCEYUZ MADRIZ</t>
  </si>
  <si>
    <t>TERESA CARLOTA MORALES</t>
  </si>
  <si>
    <t>CARLOS FERNANDO PAZ GARCIA</t>
  </si>
  <si>
    <t>REINA LUCY SALAZAR ESTRADA</t>
  </si>
  <si>
    <t>ERICK ARMANDO PADILLA CANO</t>
  </si>
  <si>
    <t>MARIO ROLANDO SOTO RODRIGUEZ</t>
  </si>
  <si>
    <t>RAQUEL EUGENIA MENDOZA LINARES</t>
  </si>
  <si>
    <t>ZISI BETZABE ARCHILA NAVARRO</t>
  </si>
  <si>
    <t>MARIO HUMBERTO HERNANDEZ CORADO</t>
  </si>
  <si>
    <t>THELMA GABRIELA FIGUEROA VIVAR</t>
  </si>
  <si>
    <t>GERSON RENE FLORES CABRERA</t>
  </si>
  <si>
    <t>MEHALCAR ALBERTO ALVAREZ MEDINA</t>
  </si>
  <si>
    <t>ESTUARDO RENE TORRES AGUILAR</t>
  </si>
  <si>
    <t>DANIA ISMENE ORTIZ RABANALES</t>
  </si>
  <si>
    <t>ODILIO DE LEON CAMPOS</t>
  </si>
  <si>
    <t>AUDREY DOTRICE DE LEON FERRER</t>
  </si>
  <si>
    <t>RONY EZEQUIEL VALDES FONSECA</t>
  </si>
  <si>
    <t>ARIANA ISABEL RODAS GIRON</t>
  </si>
  <si>
    <t>SERGIO ERNESTO YAX MORALES</t>
  </si>
  <si>
    <t>ERICK DARIO CHIQUITO VELASQUEZ</t>
  </si>
  <si>
    <t>RUBEN AUGUSTO SOLORZANO VELASQUEZ</t>
  </si>
  <si>
    <t>BIANCA LORENA LUCAS VELEZ</t>
  </si>
  <si>
    <t>MARIO ROBERTO CASTAÑEDA LOPEZ</t>
  </si>
  <si>
    <t>CARLOS ERNESTO GARRIDO REYNA</t>
  </si>
  <si>
    <t>ISIS GABRIELA OROZCO ALVARADO</t>
  </si>
  <si>
    <t>SOFIA ALEJANDRA VALDEZ RIOS</t>
  </si>
  <si>
    <t>ROLANDO RUIZ RAMIREZ</t>
  </si>
  <si>
    <t>ANDREA ISABEL FIGUEROA ARGUETA</t>
  </si>
  <si>
    <t>SERGIO LIONEL SOSA MORALES</t>
  </si>
  <si>
    <t>ROQUE AMADEO RAMIREZ CHAVEZ</t>
  </si>
  <si>
    <t>JUNIOR ALEXANDER CHAJON TEPEU</t>
  </si>
  <si>
    <t>JUAN CARLOS PINILLOS GARCIA</t>
  </si>
  <si>
    <t>HEIDY MARISOL VELIZ JUAREZ</t>
  </si>
  <si>
    <t>SANDRA ABELINA CONTRERAS NORIEGA</t>
  </si>
  <si>
    <t>SOFIA ELVIRA TABLAS GONZALEZ</t>
  </si>
  <si>
    <t>JAIME RAMIRO BAUTISTA CASTAÑON</t>
  </si>
  <si>
    <t>EMILY PAOLA CALDERON AGUILAR</t>
  </si>
  <si>
    <t>BELTON ROBERTO CHOC VILLATORO</t>
  </si>
  <si>
    <t>JULIO RUBEN CASTRO MUÑOZ</t>
  </si>
  <si>
    <t>ZUJAELL GUADALUPE CASTELLANOS GARCIA</t>
  </si>
  <si>
    <t>EDWIN ENRIQUE POLANCO ESCOBAR</t>
  </si>
  <si>
    <t>LIZA MARIA MESIAS DIAZ</t>
  </si>
  <si>
    <t>ERIK HERMOGENES GENTO ARGUETA</t>
  </si>
  <si>
    <t>KAREN PAOLA CASTAÑEDA MUÑOZ</t>
  </si>
  <si>
    <t>JOHANA LINET BARRIOS Y BARRIOS</t>
  </si>
  <si>
    <t>MARCO VINICIO PEREZ DE PAZ</t>
  </si>
  <si>
    <t>CESAR ESTUARDO MICHEO LOPEZ</t>
  </si>
  <si>
    <t>ALEJANDRA SUSETH CARRILLO SOLORZANO</t>
  </si>
  <si>
    <t>ERVIN SAUL CIFUENTES SAMAYOA</t>
  </si>
  <si>
    <t>SAUL ABELARDO ESTRADA CHACON</t>
  </si>
  <si>
    <t>PAOLA GABRIELA HERNANDEZ TRUJILLO</t>
  </si>
  <si>
    <t>LILIAN VERONICA HERNANDEZ DE LEON</t>
  </si>
  <si>
    <t>OTTO RENE MORALES PEÑA</t>
  </si>
  <si>
    <t>DOROTHY SAMANTHA MALDONADO HERMOSILLA</t>
  </si>
  <si>
    <t>JOSE LUIS TOBIAS CARDONA</t>
  </si>
  <si>
    <t>JOSE ANDRES VASQUEZ JUAREZ</t>
  </si>
  <si>
    <t>DONALD ADOLFO ROSALES GUERRA</t>
  </si>
  <si>
    <t>OLFER FELICIANO BATREZ VENTURA</t>
  </si>
  <si>
    <t>EVELY BRIZEYDA VELASQUEZ PERDOMO</t>
  </si>
  <si>
    <t>AGUINALDO 50%</t>
  </si>
  <si>
    <t>JESSIKA MARNELLY SOLIS MINAS</t>
  </si>
  <si>
    <t>FECHA DE ACTUALIZACION: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</si>
</sst>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Border="1"/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3" fontId="0" fillId="0" borderId="10" xfId="0" applyNumberFormat="1" applyBorder="1"/>
    <xf numFmtId="43" fontId="0" fillId="0" borderId="10" xfId="0" applyNumberFormat="1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horizontal="center"/>
    </xf>
    <xf numFmtId="43" fontId="0" fillId="0" borderId="10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43" fontId="0" fillId="0" borderId="19" xfId="0" applyNumberFormat="1" applyBorder="1" applyAlignment="1">
      <alignment vertical="center"/>
    </xf>
    <xf numFmtId="43" fontId="0" fillId="0" borderId="2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4" xfId="0" applyNumberFormat="1" applyFill="1" applyBorder="1" applyAlignment="1">
      <alignment vertical="center"/>
    </xf>
    <xf numFmtId="43" fontId="0" fillId="0" borderId="16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4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3" fontId="0" fillId="0" borderId="14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44" fontId="6" fillId="2" borderId="8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783168</xdr:colOff>
      <xdr:row>1</xdr:row>
      <xdr:rowOff>84665</xdr:rowOff>
    </xdr:from>
    <xdr:to>
      <xdr:col>16</xdr:col>
      <xdr:colOff>751418</xdr:colOff>
      <xdr:row>6</xdr:row>
      <xdr:rowOff>81490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8835" y="380998"/>
          <a:ext cx="3556000" cy="12456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105833</xdr:colOff>
      <xdr:row>1</xdr:row>
      <xdr:rowOff>10584</xdr:rowOff>
    </xdr:from>
    <xdr:to>
      <xdr:col>2</xdr:col>
      <xdr:colOff>1418166</xdr:colOff>
      <xdr:row>8</xdr:row>
      <xdr:rowOff>73138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06917"/>
          <a:ext cx="6265333" cy="1713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</xdr:row>
      <xdr:rowOff>107949</xdr:rowOff>
    </xdr:from>
    <xdr:to>
      <xdr:col>13</xdr:col>
      <xdr:colOff>553511</xdr:colOff>
      <xdr:row>6</xdr:row>
      <xdr:rowOff>41658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403224"/>
          <a:ext cx="3287185" cy="11719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84665</xdr:colOff>
      <xdr:row>1</xdr:row>
      <xdr:rowOff>70907</xdr:rowOff>
    </xdr:from>
    <xdr:to>
      <xdr:col>2</xdr:col>
      <xdr:colOff>1166404</xdr:colOff>
      <xdr:row>6</xdr:row>
      <xdr:rowOff>190499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67240"/>
          <a:ext cx="4859989" cy="136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11644</xdr:colOff>
      <xdr:row>1</xdr:row>
      <xdr:rowOff>146049</xdr:rowOff>
    </xdr:from>
    <xdr:to>
      <xdr:col>13</xdr:col>
      <xdr:colOff>861484</xdr:colOff>
      <xdr:row>7</xdr:row>
      <xdr:rowOff>28576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9" y="441324"/>
          <a:ext cx="3561291" cy="13208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220134</xdr:colOff>
      <xdr:row>1</xdr:row>
      <xdr:rowOff>26458</xdr:rowOff>
    </xdr:from>
    <xdr:to>
      <xdr:col>2</xdr:col>
      <xdr:colOff>2391835</xdr:colOff>
      <xdr:row>7</xdr:row>
      <xdr:rowOff>178138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4" y="321733"/>
          <a:ext cx="4723342" cy="158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250824</xdr:rowOff>
    </xdr:from>
    <xdr:to>
      <xdr:col>14</xdr:col>
      <xdr:colOff>932391</xdr:colOff>
      <xdr:row>6</xdr:row>
      <xdr:rowOff>18060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50824"/>
          <a:ext cx="3227916" cy="13007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113242</xdr:colOff>
      <xdr:row>0</xdr:row>
      <xdr:rowOff>256116</xdr:rowOff>
    </xdr:from>
    <xdr:to>
      <xdr:col>4</xdr:col>
      <xdr:colOff>189442</xdr:colOff>
      <xdr:row>7</xdr:row>
      <xdr:rowOff>72087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2" y="256116"/>
          <a:ext cx="4669367" cy="1562221"/>
        </a:xfrm>
        <a:prstGeom prst="rect">
          <a:avLst/>
        </a:prstGeom>
      </xdr:spPr>
    </xdr:pic>
    <xdr:clientData/>
  </xdr:twoCellAnchor>
  <xdr:oneCellAnchor>
    <xdr:from>
      <xdr:col>1</xdr:col>
      <xdr:colOff>963083</xdr:colOff>
      <xdr:row>19</xdr:row>
      <xdr:rowOff>42333</xdr:rowOff>
    </xdr:from>
    <xdr:ext cx="12175990" cy="937629"/>
    <xdr:sp macro="" textlink="">
      <xdr:nvSpPr>
        <xdr:cNvPr id="4" name="Rectángulo 3"/>
        <xdr:cNvSpPr/>
      </xdr:nvSpPr>
      <xdr:spPr>
        <a:xfrm>
          <a:off x="1502833" y="4307416"/>
          <a:ext cx="1217599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CONTRATACIONES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1</xdr:row>
      <xdr:rowOff>289983</xdr:rowOff>
    </xdr:from>
    <xdr:to>
      <xdr:col>8</xdr:col>
      <xdr:colOff>901983</xdr:colOff>
      <xdr:row>6</xdr:row>
      <xdr:rowOff>84666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083" y="586316"/>
          <a:ext cx="3060983" cy="10435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592667</xdr:colOff>
      <xdr:row>7</xdr:row>
      <xdr:rowOff>60242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05370" cy="13757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1291166</xdr:colOff>
      <xdr:row>1</xdr:row>
      <xdr:rowOff>289982</xdr:rowOff>
    </xdr:from>
    <xdr:to>
      <xdr:col>8</xdr:col>
      <xdr:colOff>1001185</xdr:colOff>
      <xdr:row>6</xdr:row>
      <xdr:rowOff>165388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499" y="586315"/>
          <a:ext cx="3297769" cy="11242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635000</xdr:colOff>
      <xdr:row>7</xdr:row>
      <xdr:rowOff>75300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47703" cy="1390809"/>
        </a:xfrm>
        <a:prstGeom prst="rect">
          <a:avLst/>
        </a:prstGeom>
      </xdr:spPr>
    </xdr:pic>
    <xdr:clientData/>
  </xdr:twoCellAnchor>
  <xdr:oneCellAnchor>
    <xdr:from>
      <xdr:col>0</xdr:col>
      <xdr:colOff>10584</xdr:colOff>
      <xdr:row>22</xdr:row>
      <xdr:rowOff>63500</xdr:rowOff>
    </xdr:from>
    <xdr:ext cx="12175990" cy="937629"/>
    <xdr:sp macro="" textlink="">
      <xdr:nvSpPr>
        <xdr:cNvPr id="4" name="Rectángulo 3"/>
        <xdr:cNvSpPr/>
      </xdr:nvSpPr>
      <xdr:spPr>
        <a:xfrm>
          <a:off x="10584" y="4900083"/>
          <a:ext cx="1217599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CONTRATACIONES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zoomScaleNormal="100" workbookViewId="0">
      <pane ySplit="11" topLeftCell="A12" activePane="bottomLeft" state="frozen"/>
      <selection activeCell="C1" sqref="C1"/>
      <selection pane="bottomLeft" activeCell="B30" sqref="B30"/>
    </sheetView>
  </sheetViews>
  <sheetFormatPr baseColWidth="10" defaultRowHeight="15" x14ac:dyDescent="0.25"/>
  <cols>
    <col min="1" max="1" width="7" style="35" customWidth="1"/>
    <col min="2" max="2" width="67.28515625" customWidth="1"/>
    <col min="3" max="3" width="85.28515625" customWidth="1"/>
    <col min="4" max="4" width="16.7109375" customWidth="1"/>
    <col min="5" max="5" width="13.85546875" customWidth="1"/>
    <col min="6" max="6" width="16.5703125" customWidth="1"/>
    <col min="7" max="7" width="14.140625" customWidth="1"/>
    <col min="8" max="8" width="13.28515625" customWidth="1"/>
    <col min="9" max="10" width="15" customWidth="1"/>
    <col min="11" max="12" width="18.28515625" customWidth="1"/>
    <col min="13" max="13" width="18.42578125" customWidth="1"/>
    <col min="14" max="14" width="12.5703125" customWidth="1"/>
    <col min="15" max="15" width="11.42578125" customWidth="1"/>
    <col min="18" max="18" width="16.42578125" customWidth="1"/>
  </cols>
  <sheetData>
    <row r="1" spans="1:18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1" customHeight="1" x14ac:dyDescent="0.25">
      <c r="A3" s="80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8.75" customHeight="1" x14ac:dyDescent="0.25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5.75" customHeight="1" x14ac:dyDescent="0.25">
      <c r="A6" s="74" t="s">
        <v>288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5.75" customHeight="1" x14ac:dyDescent="0.25">
      <c r="A7" s="75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ht="15.75" customHeight="1" x14ac:dyDescent="0.25">
      <c r="A8" s="24"/>
      <c r="B8" s="2"/>
      <c r="C8" s="2"/>
      <c r="D8" s="2"/>
      <c r="E8" s="2"/>
      <c r="F8" s="2"/>
      <c r="G8" s="2"/>
    </row>
    <row r="9" spans="1:18" ht="21" customHeight="1" thickBot="1" x14ac:dyDescent="0.3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21" customHeight="1" thickBot="1" x14ac:dyDescent="0.3">
      <c r="A10" s="83" t="s">
        <v>4</v>
      </c>
      <c r="B10" s="85" t="s">
        <v>5</v>
      </c>
      <c r="C10" s="87" t="s">
        <v>6</v>
      </c>
      <c r="D10" s="87" t="s">
        <v>7</v>
      </c>
      <c r="E10" s="76" t="s">
        <v>8</v>
      </c>
      <c r="F10" s="77"/>
      <c r="G10" s="77"/>
      <c r="H10" s="77"/>
      <c r="I10" s="77"/>
      <c r="J10" s="77"/>
      <c r="K10" s="77"/>
      <c r="L10" s="78"/>
      <c r="M10" s="88" t="s">
        <v>9</v>
      </c>
      <c r="N10" s="70" t="s">
        <v>10</v>
      </c>
      <c r="O10" s="72" t="s">
        <v>11</v>
      </c>
      <c r="P10" s="68" t="s">
        <v>286</v>
      </c>
      <c r="Q10" s="72" t="s">
        <v>24</v>
      </c>
      <c r="R10" s="72" t="s">
        <v>12</v>
      </c>
    </row>
    <row r="11" spans="1:18" ht="25.5" x14ac:dyDescent="0.25">
      <c r="A11" s="84"/>
      <c r="B11" s="86"/>
      <c r="C11" s="84"/>
      <c r="D11" s="84"/>
      <c r="E11" s="28" t="s">
        <v>19</v>
      </c>
      <c r="F11" s="29" t="s">
        <v>20</v>
      </c>
      <c r="G11" s="29" t="s">
        <v>13</v>
      </c>
      <c r="H11" s="29" t="s">
        <v>14</v>
      </c>
      <c r="I11" s="30" t="s">
        <v>15</v>
      </c>
      <c r="J11" s="31" t="s">
        <v>21</v>
      </c>
      <c r="K11" s="31" t="s">
        <v>16</v>
      </c>
      <c r="L11" s="31" t="s">
        <v>87</v>
      </c>
      <c r="M11" s="89"/>
      <c r="N11" s="71"/>
      <c r="O11" s="73"/>
      <c r="P11" s="69"/>
      <c r="Q11" s="73"/>
      <c r="R11" s="73"/>
    </row>
    <row r="12" spans="1:18" x14ac:dyDescent="0.25">
      <c r="A12" s="34">
        <v>1</v>
      </c>
      <c r="B12" s="4" t="s">
        <v>52</v>
      </c>
      <c r="C12" s="4" t="s">
        <v>51</v>
      </c>
      <c r="D12" s="32">
        <v>9596.77</v>
      </c>
      <c r="E12" s="32">
        <v>3290.32</v>
      </c>
      <c r="F12" s="32">
        <v>6580.65</v>
      </c>
      <c r="G12" s="32">
        <v>3290.32</v>
      </c>
      <c r="H12" s="32">
        <v>0</v>
      </c>
      <c r="I12" s="32">
        <v>0</v>
      </c>
      <c r="J12" s="32">
        <v>0</v>
      </c>
      <c r="K12" s="32">
        <v>137.1</v>
      </c>
      <c r="L12" s="32">
        <v>0</v>
      </c>
      <c r="M12" s="32">
        <f t="shared" ref="M12:M43" si="0">SUM(D12:L12)</f>
        <v>22895.159999999996</v>
      </c>
      <c r="N12" s="32">
        <v>4401.09</v>
      </c>
      <c r="O12" s="32">
        <f t="shared" ref="O12:O43" si="1">+M12-N12</f>
        <v>18494.069999999996</v>
      </c>
      <c r="P12" s="32">
        <v>0</v>
      </c>
      <c r="Q12" s="4"/>
      <c r="R12" s="4"/>
    </row>
    <row r="13" spans="1:18" x14ac:dyDescent="0.25">
      <c r="A13" s="34">
        <v>2</v>
      </c>
      <c r="B13" s="4" t="s">
        <v>56</v>
      </c>
      <c r="C13" s="4" t="s">
        <v>55</v>
      </c>
      <c r="D13" s="32">
        <v>6180.48</v>
      </c>
      <c r="E13" s="32">
        <v>2419.35</v>
      </c>
      <c r="F13" s="32">
        <v>5806.45</v>
      </c>
      <c r="G13" s="32">
        <v>2903.23</v>
      </c>
      <c r="H13" s="32">
        <v>0</v>
      </c>
      <c r="I13" s="32">
        <v>0</v>
      </c>
      <c r="J13" s="32">
        <v>0</v>
      </c>
      <c r="K13" s="32">
        <v>120.97</v>
      </c>
      <c r="L13" s="32">
        <v>0</v>
      </c>
      <c r="M13" s="32">
        <f t="shared" si="0"/>
        <v>17430.48</v>
      </c>
      <c r="N13" s="32">
        <v>3296.85</v>
      </c>
      <c r="O13" s="32">
        <f t="shared" si="1"/>
        <v>14133.63</v>
      </c>
      <c r="P13" s="32">
        <v>0</v>
      </c>
      <c r="Q13" s="4"/>
      <c r="R13" s="4"/>
    </row>
    <row r="14" spans="1:18" x14ac:dyDescent="0.25">
      <c r="A14" s="34">
        <v>3</v>
      </c>
      <c r="B14" s="4" t="s">
        <v>57</v>
      </c>
      <c r="C14" s="4" t="s">
        <v>55</v>
      </c>
      <c r="D14" s="32">
        <v>6180.48</v>
      </c>
      <c r="E14" s="32">
        <v>2419.35</v>
      </c>
      <c r="F14" s="32">
        <v>5806.45</v>
      </c>
      <c r="G14" s="32">
        <v>2903.23</v>
      </c>
      <c r="H14" s="32">
        <v>0</v>
      </c>
      <c r="I14" s="32">
        <v>0</v>
      </c>
      <c r="J14" s="32">
        <v>0</v>
      </c>
      <c r="K14" s="32">
        <v>120.97</v>
      </c>
      <c r="L14" s="32">
        <v>0</v>
      </c>
      <c r="M14" s="32">
        <f t="shared" si="0"/>
        <v>17430.48</v>
      </c>
      <c r="N14" s="32">
        <v>3296.85</v>
      </c>
      <c r="O14" s="32">
        <f t="shared" si="1"/>
        <v>14133.63</v>
      </c>
      <c r="P14" s="32">
        <v>0</v>
      </c>
      <c r="Q14" s="4"/>
      <c r="R14" s="4"/>
    </row>
    <row r="15" spans="1:18" x14ac:dyDescent="0.25">
      <c r="A15" s="34">
        <v>4</v>
      </c>
      <c r="B15" s="4" t="s">
        <v>58</v>
      </c>
      <c r="C15" s="4" t="s">
        <v>55</v>
      </c>
      <c r="D15" s="32">
        <v>6180.48</v>
      </c>
      <c r="E15" s="32">
        <v>2419.35</v>
      </c>
      <c r="F15" s="32">
        <v>5806.45</v>
      </c>
      <c r="G15" s="32">
        <v>2903.23</v>
      </c>
      <c r="H15" s="32">
        <v>181.45</v>
      </c>
      <c r="I15" s="32">
        <v>0</v>
      </c>
      <c r="J15" s="32">
        <v>0</v>
      </c>
      <c r="K15" s="32">
        <v>120.97</v>
      </c>
      <c r="L15" s="32">
        <v>0</v>
      </c>
      <c r="M15" s="32">
        <f t="shared" si="0"/>
        <v>17611.93</v>
      </c>
      <c r="N15" s="32">
        <v>3326.51</v>
      </c>
      <c r="O15" s="32">
        <f t="shared" si="1"/>
        <v>14285.42</v>
      </c>
      <c r="P15" s="32">
        <v>0</v>
      </c>
      <c r="Q15" s="4"/>
      <c r="R15" s="4"/>
    </row>
    <row r="16" spans="1:18" x14ac:dyDescent="0.25">
      <c r="A16" s="34">
        <v>5</v>
      </c>
      <c r="B16" s="4" t="s">
        <v>59</v>
      </c>
      <c r="C16" s="4" t="s">
        <v>60</v>
      </c>
      <c r="D16" s="32">
        <v>3295</v>
      </c>
      <c r="E16" s="32">
        <v>1800</v>
      </c>
      <c r="F16" s="32">
        <v>0</v>
      </c>
      <c r="G16" s="32">
        <v>1800</v>
      </c>
      <c r="H16" s="32">
        <v>375</v>
      </c>
      <c r="I16" s="32">
        <v>0</v>
      </c>
      <c r="J16" s="32">
        <v>0</v>
      </c>
      <c r="K16" s="32">
        <v>250</v>
      </c>
      <c r="L16" s="32">
        <v>0</v>
      </c>
      <c r="M16" s="32">
        <f t="shared" si="0"/>
        <v>7520</v>
      </c>
      <c r="N16" s="32">
        <v>1379.58</v>
      </c>
      <c r="O16" s="32">
        <f t="shared" si="1"/>
        <v>6140.42</v>
      </c>
      <c r="P16" s="32">
        <v>3635</v>
      </c>
      <c r="Q16" s="4"/>
      <c r="R16" s="4"/>
    </row>
    <row r="17" spans="1:18" x14ac:dyDescent="0.25">
      <c r="A17" s="34">
        <v>6</v>
      </c>
      <c r="B17" s="4" t="s">
        <v>61</v>
      </c>
      <c r="C17" s="4" t="s">
        <v>62</v>
      </c>
      <c r="D17" s="32">
        <v>8216</v>
      </c>
      <c r="E17" s="32">
        <v>2500</v>
      </c>
      <c r="F17" s="32">
        <v>0</v>
      </c>
      <c r="G17" s="32">
        <v>5000</v>
      </c>
      <c r="H17" s="32">
        <v>0</v>
      </c>
      <c r="I17" s="32">
        <v>0</v>
      </c>
      <c r="J17" s="32">
        <v>0</v>
      </c>
      <c r="K17" s="32">
        <v>250</v>
      </c>
      <c r="L17" s="32">
        <v>0</v>
      </c>
      <c r="M17" s="32">
        <f t="shared" si="0"/>
        <v>15966</v>
      </c>
      <c r="N17" s="32">
        <f>5489.43-1991.64</f>
        <v>3497.79</v>
      </c>
      <c r="O17" s="32">
        <f t="shared" si="1"/>
        <v>12468.21</v>
      </c>
      <c r="P17" s="32">
        <v>7858</v>
      </c>
      <c r="Q17" s="4"/>
      <c r="R17" s="4"/>
    </row>
    <row r="18" spans="1:18" x14ac:dyDescent="0.25">
      <c r="A18" s="34">
        <v>7</v>
      </c>
      <c r="B18" s="4" t="s">
        <v>63</v>
      </c>
      <c r="C18" s="4" t="s">
        <v>62</v>
      </c>
      <c r="D18" s="32">
        <v>8216</v>
      </c>
      <c r="E18" s="32">
        <v>2500</v>
      </c>
      <c r="F18" s="32">
        <v>0</v>
      </c>
      <c r="G18" s="32">
        <v>5000</v>
      </c>
      <c r="H18" s="32">
        <v>375</v>
      </c>
      <c r="I18" s="32">
        <v>0</v>
      </c>
      <c r="J18" s="32">
        <v>0</v>
      </c>
      <c r="K18" s="32">
        <v>250</v>
      </c>
      <c r="L18" s="32">
        <v>0</v>
      </c>
      <c r="M18" s="32">
        <f t="shared" si="0"/>
        <v>16341</v>
      </c>
      <c r="N18" s="32">
        <f>8915.05-5329.35</f>
        <v>3585.6999999999989</v>
      </c>
      <c r="O18" s="32">
        <f t="shared" si="1"/>
        <v>12755.300000000001</v>
      </c>
      <c r="P18" s="32">
        <v>8045.5</v>
      </c>
      <c r="Q18" s="4"/>
      <c r="R18" s="4"/>
    </row>
    <row r="19" spans="1:18" x14ac:dyDescent="0.25">
      <c r="A19" s="34">
        <v>8</v>
      </c>
      <c r="B19" s="4" t="s">
        <v>64</v>
      </c>
      <c r="C19" s="4" t="s">
        <v>62</v>
      </c>
      <c r="D19" s="32">
        <v>8216</v>
      </c>
      <c r="E19" s="32">
        <v>4000</v>
      </c>
      <c r="F19" s="32">
        <v>0</v>
      </c>
      <c r="G19" s="32">
        <v>5000</v>
      </c>
      <c r="H19" s="32">
        <v>375</v>
      </c>
      <c r="I19" s="32">
        <v>0</v>
      </c>
      <c r="J19" s="32">
        <v>0</v>
      </c>
      <c r="K19" s="32">
        <v>250</v>
      </c>
      <c r="L19" s="32">
        <v>0</v>
      </c>
      <c r="M19" s="32">
        <f t="shared" si="0"/>
        <v>17841</v>
      </c>
      <c r="N19" s="32">
        <v>3700.94</v>
      </c>
      <c r="O19" s="32">
        <f t="shared" si="1"/>
        <v>14140.06</v>
      </c>
      <c r="P19" s="32">
        <v>3946.98</v>
      </c>
      <c r="Q19" s="4"/>
      <c r="R19" s="4"/>
    </row>
    <row r="20" spans="1:18" x14ac:dyDescent="0.25">
      <c r="A20" s="34">
        <v>9</v>
      </c>
      <c r="B20" s="4" t="s">
        <v>65</v>
      </c>
      <c r="C20" s="4" t="s">
        <v>66</v>
      </c>
      <c r="D20" s="32">
        <v>3525</v>
      </c>
      <c r="E20" s="32">
        <v>1800</v>
      </c>
      <c r="F20" s="32">
        <v>0</v>
      </c>
      <c r="G20" s="32">
        <v>1800</v>
      </c>
      <c r="H20" s="32">
        <v>375</v>
      </c>
      <c r="I20" s="32">
        <v>0</v>
      </c>
      <c r="J20" s="32">
        <v>0</v>
      </c>
      <c r="K20" s="32">
        <v>250</v>
      </c>
      <c r="L20" s="32">
        <v>0</v>
      </c>
      <c r="M20" s="32">
        <f t="shared" si="0"/>
        <v>7750</v>
      </c>
      <c r="N20" s="32">
        <v>1328.33</v>
      </c>
      <c r="O20" s="32">
        <f t="shared" si="1"/>
        <v>6421.67</v>
      </c>
      <c r="P20" s="32">
        <v>3750</v>
      </c>
      <c r="Q20" s="4"/>
      <c r="R20" s="4"/>
    </row>
    <row r="21" spans="1:18" x14ac:dyDescent="0.25">
      <c r="A21" s="34">
        <v>10</v>
      </c>
      <c r="B21" s="4" t="s">
        <v>67</v>
      </c>
      <c r="C21" s="4" t="s">
        <v>68</v>
      </c>
      <c r="D21" s="32">
        <v>10261</v>
      </c>
      <c r="E21" s="32">
        <v>4000</v>
      </c>
      <c r="F21" s="32">
        <v>0</v>
      </c>
      <c r="G21" s="32">
        <v>5000</v>
      </c>
      <c r="H21" s="32">
        <v>375</v>
      </c>
      <c r="I21" s="32">
        <v>0</v>
      </c>
      <c r="J21" s="32">
        <v>0</v>
      </c>
      <c r="K21" s="32">
        <v>250</v>
      </c>
      <c r="L21" s="32">
        <v>0</v>
      </c>
      <c r="M21" s="32">
        <f t="shared" si="0"/>
        <v>19886</v>
      </c>
      <c r="N21" s="32">
        <v>4416.8</v>
      </c>
      <c r="O21" s="32">
        <f t="shared" si="1"/>
        <v>15469.2</v>
      </c>
      <c r="P21" s="32">
        <v>9818</v>
      </c>
      <c r="Q21" s="4"/>
      <c r="R21" s="4"/>
    </row>
    <row r="22" spans="1:18" x14ac:dyDescent="0.25">
      <c r="A22" s="34">
        <v>11</v>
      </c>
      <c r="B22" s="4" t="s">
        <v>69</v>
      </c>
      <c r="C22" s="4" t="s">
        <v>70</v>
      </c>
      <c r="D22" s="32">
        <v>10261</v>
      </c>
      <c r="E22" s="32">
        <v>4000</v>
      </c>
      <c r="F22" s="32">
        <v>0</v>
      </c>
      <c r="G22" s="32">
        <v>5000</v>
      </c>
      <c r="H22" s="32">
        <v>375</v>
      </c>
      <c r="I22" s="32">
        <v>0</v>
      </c>
      <c r="J22" s="32">
        <v>0</v>
      </c>
      <c r="K22" s="32">
        <v>250</v>
      </c>
      <c r="L22" s="32">
        <v>0</v>
      </c>
      <c r="M22" s="32">
        <f t="shared" si="0"/>
        <v>19886</v>
      </c>
      <c r="N22" s="32">
        <v>4416.8</v>
      </c>
      <c r="O22" s="32">
        <f t="shared" si="1"/>
        <v>15469.2</v>
      </c>
      <c r="P22" s="32">
        <v>9818</v>
      </c>
      <c r="Q22" s="4"/>
      <c r="R22" s="4"/>
    </row>
    <row r="23" spans="1:18" x14ac:dyDescent="0.25">
      <c r="A23" s="34">
        <v>12</v>
      </c>
      <c r="B23" s="4" t="s">
        <v>71</v>
      </c>
      <c r="C23" s="4" t="s">
        <v>62</v>
      </c>
      <c r="D23" s="32">
        <v>8216</v>
      </c>
      <c r="E23" s="32">
        <v>4000</v>
      </c>
      <c r="F23" s="32">
        <v>0</v>
      </c>
      <c r="G23" s="32">
        <v>5000</v>
      </c>
      <c r="H23" s="32">
        <v>375</v>
      </c>
      <c r="I23" s="32">
        <v>0</v>
      </c>
      <c r="J23" s="32">
        <v>0</v>
      </c>
      <c r="K23" s="32">
        <v>250</v>
      </c>
      <c r="L23" s="32">
        <v>0</v>
      </c>
      <c r="M23" s="32">
        <f t="shared" si="0"/>
        <v>17841</v>
      </c>
      <c r="N23" s="32">
        <f>10703.58-6817.38</f>
        <v>3886.2</v>
      </c>
      <c r="O23" s="32">
        <f t="shared" si="1"/>
        <v>13954.8</v>
      </c>
      <c r="P23" s="32">
        <v>8795.5</v>
      </c>
      <c r="Q23" s="4"/>
      <c r="R23" s="4"/>
    </row>
    <row r="24" spans="1:18" x14ac:dyDescent="0.25">
      <c r="A24" s="34">
        <v>13</v>
      </c>
      <c r="B24" s="4" t="s">
        <v>72</v>
      </c>
      <c r="C24" s="4" t="s">
        <v>74</v>
      </c>
      <c r="D24" s="32">
        <v>6297</v>
      </c>
      <c r="E24" s="32">
        <v>2000</v>
      </c>
      <c r="F24" s="32">
        <v>0</v>
      </c>
      <c r="G24" s="32">
        <v>4000</v>
      </c>
      <c r="H24" s="32">
        <v>375</v>
      </c>
      <c r="I24" s="32">
        <v>0</v>
      </c>
      <c r="J24" s="32">
        <v>0</v>
      </c>
      <c r="K24" s="32">
        <v>250</v>
      </c>
      <c r="L24" s="32">
        <v>0</v>
      </c>
      <c r="M24" s="32">
        <f t="shared" si="0"/>
        <v>12922</v>
      </c>
      <c r="N24" s="32">
        <v>2613.85</v>
      </c>
      <c r="O24" s="32">
        <f t="shared" si="1"/>
        <v>10308.15</v>
      </c>
      <c r="P24" s="32">
        <v>6336</v>
      </c>
      <c r="Q24" s="4"/>
      <c r="R24" s="4"/>
    </row>
    <row r="25" spans="1:18" x14ac:dyDescent="0.25">
      <c r="A25" s="34">
        <v>14</v>
      </c>
      <c r="B25" s="4" t="s">
        <v>78</v>
      </c>
      <c r="C25" s="4" t="s">
        <v>73</v>
      </c>
      <c r="D25" s="32">
        <v>2843.81</v>
      </c>
      <c r="E25" s="32">
        <v>0</v>
      </c>
      <c r="F25" s="32">
        <v>0</v>
      </c>
      <c r="G25" s="32">
        <v>1806.45</v>
      </c>
      <c r="H25" s="32">
        <v>0</v>
      </c>
      <c r="I25" s="32">
        <v>0</v>
      </c>
      <c r="J25" s="32">
        <v>0</v>
      </c>
      <c r="K25" s="32">
        <v>112.9</v>
      </c>
      <c r="L25" s="32">
        <v>0</v>
      </c>
      <c r="M25" s="32">
        <f t="shared" si="0"/>
        <v>4763.16</v>
      </c>
      <c r="N25" s="32">
        <f>3473.8-2574.25</f>
        <v>899.55000000000018</v>
      </c>
      <c r="O25" s="32">
        <f t="shared" si="1"/>
        <v>3863.6099999999997</v>
      </c>
      <c r="P25" s="32">
        <v>1904.24</v>
      </c>
      <c r="Q25" s="4"/>
      <c r="R25" s="4"/>
    </row>
    <row r="26" spans="1:18" x14ac:dyDescent="0.25">
      <c r="A26" s="34">
        <v>15</v>
      </c>
      <c r="B26" s="4" t="s">
        <v>75</v>
      </c>
      <c r="C26" s="4" t="s">
        <v>76</v>
      </c>
      <c r="D26" s="32">
        <v>3525</v>
      </c>
      <c r="E26" s="32">
        <v>1800</v>
      </c>
      <c r="F26" s="32">
        <v>0</v>
      </c>
      <c r="G26" s="32">
        <v>1800</v>
      </c>
      <c r="H26" s="32">
        <v>375</v>
      </c>
      <c r="I26" s="32">
        <v>0</v>
      </c>
      <c r="J26" s="32">
        <v>0</v>
      </c>
      <c r="K26" s="32">
        <v>250</v>
      </c>
      <c r="L26" s="32">
        <v>0</v>
      </c>
      <c r="M26" s="32">
        <f t="shared" si="0"/>
        <v>7750</v>
      </c>
      <c r="N26" s="32">
        <v>1328.33</v>
      </c>
      <c r="O26" s="32">
        <f t="shared" si="1"/>
        <v>6421.67</v>
      </c>
      <c r="P26" s="32">
        <v>3750</v>
      </c>
      <c r="Q26" s="4"/>
      <c r="R26" s="4"/>
    </row>
    <row r="27" spans="1:18" x14ac:dyDescent="0.25">
      <c r="A27" s="34">
        <v>16</v>
      </c>
      <c r="B27" s="4" t="s">
        <v>77</v>
      </c>
      <c r="C27" s="4" t="s">
        <v>74</v>
      </c>
      <c r="D27" s="32">
        <v>6297</v>
      </c>
      <c r="E27" s="32">
        <v>2000</v>
      </c>
      <c r="F27" s="32">
        <v>0</v>
      </c>
      <c r="G27" s="32">
        <v>4000</v>
      </c>
      <c r="H27" s="32">
        <v>375</v>
      </c>
      <c r="I27" s="32">
        <v>0</v>
      </c>
      <c r="J27" s="32">
        <v>0</v>
      </c>
      <c r="K27" s="32">
        <v>250</v>
      </c>
      <c r="L27" s="32">
        <v>0</v>
      </c>
      <c r="M27" s="32">
        <f t="shared" si="0"/>
        <v>12922</v>
      </c>
      <c r="N27" s="32">
        <v>2613.85</v>
      </c>
      <c r="O27" s="32">
        <f t="shared" si="1"/>
        <v>10308.15</v>
      </c>
      <c r="P27" s="32">
        <v>6336</v>
      </c>
      <c r="Q27" s="4"/>
      <c r="R27" s="4"/>
    </row>
    <row r="28" spans="1:18" x14ac:dyDescent="0.25">
      <c r="A28" s="34">
        <v>17</v>
      </c>
      <c r="B28" s="4" t="s">
        <v>81</v>
      </c>
      <c r="C28" s="4" t="s">
        <v>82</v>
      </c>
      <c r="D28" s="32">
        <v>3757</v>
      </c>
      <c r="E28" s="32">
        <v>1800</v>
      </c>
      <c r="F28" s="32">
        <v>0</v>
      </c>
      <c r="G28" s="32">
        <v>1800</v>
      </c>
      <c r="H28" s="32">
        <v>0</v>
      </c>
      <c r="I28" s="32">
        <v>0</v>
      </c>
      <c r="J28" s="32">
        <v>0</v>
      </c>
      <c r="K28" s="32">
        <v>250</v>
      </c>
      <c r="L28" s="32">
        <v>0</v>
      </c>
      <c r="M28" s="32">
        <f t="shared" si="0"/>
        <v>7607</v>
      </c>
      <c r="N28" s="32">
        <v>1398.33</v>
      </c>
      <c r="O28" s="32">
        <f t="shared" si="1"/>
        <v>6208.67</v>
      </c>
      <c r="P28" s="32">
        <v>3678.5</v>
      </c>
      <c r="Q28" s="4"/>
      <c r="R28" s="4"/>
    </row>
    <row r="29" spans="1:18" x14ac:dyDescent="0.25">
      <c r="A29" s="34">
        <v>18</v>
      </c>
      <c r="B29" s="4" t="s">
        <v>83</v>
      </c>
      <c r="C29" s="4" t="s">
        <v>84</v>
      </c>
      <c r="D29" s="32">
        <v>1105</v>
      </c>
      <c r="E29" s="32">
        <v>1000</v>
      </c>
      <c r="F29" s="32">
        <v>0</v>
      </c>
      <c r="G29" s="32">
        <v>1000</v>
      </c>
      <c r="H29" s="32">
        <v>0</v>
      </c>
      <c r="I29" s="32">
        <v>0</v>
      </c>
      <c r="J29" s="32">
        <v>0</v>
      </c>
      <c r="K29" s="32">
        <v>250</v>
      </c>
      <c r="L29" s="32">
        <v>0</v>
      </c>
      <c r="M29" s="32">
        <f t="shared" si="0"/>
        <v>3355</v>
      </c>
      <c r="N29" s="32">
        <f>1024.18-589.48</f>
        <v>434.70000000000005</v>
      </c>
      <c r="O29" s="32">
        <f t="shared" si="1"/>
        <v>2920.3</v>
      </c>
      <c r="P29" s="32">
        <v>1652.5</v>
      </c>
      <c r="Q29" s="4"/>
      <c r="R29" s="4"/>
    </row>
    <row r="30" spans="1:18" x14ac:dyDescent="0.25">
      <c r="A30" s="34">
        <v>19</v>
      </c>
      <c r="B30" s="4" t="s">
        <v>85</v>
      </c>
      <c r="C30" s="4" t="s">
        <v>86</v>
      </c>
      <c r="D30" s="32">
        <v>1168</v>
      </c>
      <c r="E30" s="32">
        <v>500</v>
      </c>
      <c r="F30" s="32">
        <v>0</v>
      </c>
      <c r="G30" s="32">
        <v>1000</v>
      </c>
      <c r="H30" s="32">
        <v>0</v>
      </c>
      <c r="I30" s="32">
        <v>50</v>
      </c>
      <c r="J30" s="32">
        <v>0</v>
      </c>
      <c r="K30" s="32">
        <v>250</v>
      </c>
      <c r="L30" s="32">
        <v>200</v>
      </c>
      <c r="M30" s="32">
        <f t="shared" si="0"/>
        <v>3168</v>
      </c>
      <c r="N30" s="32">
        <v>408.52</v>
      </c>
      <c r="O30" s="32">
        <f t="shared" si="1"/>
        <v>2759.48</v>
      </c>
      <c r="P30" s="32">
        <v>1459</v>
      </c>
      <c r="Q30" s="4"/>
      <c r="R30" s="4"/>
    </row>
    <row r="31" spans="1:18" x14ac:dyDescent="0.25">
      <c r="A31" s="34">
        <v>20</v>
      </c>
      <c r="B31" s="4" t="s">
        <v>88</v>
      </c>
      <c r="C31" s="4" t="s">
        <v>86</v>
      </c>
      <c r="D31" s="32">
        <v>1168</v>
      </c>
      <c r="E31" s="32">
        <v>0</v>
      </c>
      <c r="F31" s="32">
        <v>0</v>
      </c>
      <c r="G31" s="32">
        <v>1000</v>
      </c>
      <c r="H31" s="32">
        <v>0</v>
      </c>
      <c r="I31" s="32">
        <v>0</v>
      </c>
      <c r="J31" s="32">
        <v>0</v>
      </c>
      <c r="K31" s="32">
        <v>250</v>
      </c>
      <c r="L31" s="32">
        <v>700</v>
      </c>
      <c r="M31" s="32">
        <f t="shared" si="0"/>
        <v>3118</v>
      </c>
      <c r="N31" s="32">
        <v>401.52</v>
      </c>
      <c r="O31" s="32">
        <f t="shared" si="1"/>
        <v>2716.48</v>
      </c>
      <c r="P31" s="32">
        <v>1434</v>
      </c>
      <c r="Q31" s="4"/>
      <c r="R31" s="4"/>
    </row>
    <row r="32" spans="1:18" x14ac:dyDescent="0.25">
      <c r="A32" s="34">
        <v>21</v>
      </c>
      <c r="B32" s="4" t="s">
        <v>89</v>
      </c>
      <c r="C32" s="4" t="s">
        <v>90</v>
      </c>
      <c r="D32" s="32">
        <v>1105</v>
      </c>
      <c r="E32" s="32">
        <v>0</v>
      </c>
      <c r="F32" s="32">
        <v>0</v>
      </c>
      <c r="G32" s="32">
        <v>1000</v>
      </c>
      <c r="H32" s="32">
        <v>0</v>
      </c>
      <c r="I32" s="32">
        <v>0</v>
      </c>
      <c r="J32" s="32">
        <v>0</v>
      </c>
      <c r="K32" s="32">
        <v>250</v>
      </c>
      <c r="L32" s="32">
        <v>250</v>
      </c>
      <c r="M32" s="32">
        <f t="shared" si="0"/>
        <v>2605</v>
      </c>
      <c r="N32" s="32">
        <v>329.7</v>
      </c>
      <c r="O32" s="32">
        <f t="shared" si="1"/>
        <v>2275.3000000000002</v>
      </c>
      <c r="P32" s="32">
        <v>493.58</v>
      </c>
      <c r="Q32" s="4"/>
      <c r="R32" s="4"/>
    </row>
    <row r="33" spans="1:18" x14ac:dyDescent="0.25">
      <c r="A33" s="34">
        <v>22</v>
      </c>
      <c r="B33" s="4" t="s">
        <v>91</v>
      </c>
      <c r="C33" s="4" t="s">
        <v>90</v>
      </c>
      <c r="D33" s="32">
        <v>1105</v>
      </c>
      <c r="E33" s="32">
        <v>450</v>
      </c>
      <c r="F33" s="32">
        <v>0</v>
      </c>
      <c r="G33" s="32">
        <v>1000</v>
      </c>
      <c r="H33" s="32">
        <v>0</v>
      </c>
      <c r="I33" s="32">
        <v>50</v>
      </c>
      <c r="J33" s="32">
        <v>0</v>
      </c>
      <c r="K33" s="32">
        <v>250</v>
      </c>
      <c r="L33" s="32">
        <v>250</v>
      </c>
      <c r="M33" s="32">
        <f t="shared" si="0"/>
        <v>3105</v>
      </c>
      <c r="N33" s="32">
        <v>399.7</v>
      </c>
      <c r="O33" s="32">
        <f t="shared" si="1"/>
        <v>2705.3</v>
      </c>
      <c r="P33" s="32">
        <v>1427.5</v>
      </c>
      <c r="Q33" s="4"/>
      <c r="R33" s="4"/>
    </row>
    <row r="34" spans="1:18" x14ac:dyDescent="0.25">
      <c r="A34" s="34">
        <v>23</v>
      </c>
      <c r="B34" s="4" t="s">
        <v>92</v>
      </c>
      <c r="C34" s="4" t="s">
        <v>90</v>
      </c>
      <c r="D34" s="32">
        <v>1105</v>
      </c>
      <c r="E34" s="32">
        <v>0</v>
      </c>
      <c r="F34" s="32">
        <v>0</v>
      </c>
      <c r="G34" s="32">
        <v>1000</v>
      </c>
      <c r="H34" s="32">
        <v>0</v>
      </c>
      <c r="I34" s="32">
        <v>0</v>
      </c>
      <c r="J34" s="32">
        <v>0</v>
      </c>
      <c r="K34" s="32">
        <v>250</v>
      </c>
      <c r="L34" s="32">
        <v>250</v>
      </c>
      <c r="M34" s="32">
        <f t="shared" si="0"/>
        <v>2605</v>
      </c>
      <c r="N34" s="32">
        <v>329.7</v>
      </c>
      <c r="O34" s="32">
        <f t="shared" si="1"/>
        <v>2275.3000000000002</v>
      </c>
      <c r="P34" s="32">
        <v>296.79000000000002</v>
      </c>
      <c r="Q34" s="4"/>
      <c r="R34" s="4"/>
    </row>
    <row r="35" spans="1:18" x14ac:dyDescent="0.25">
      <c r="A35" s="34">
        <v>24</v>
      </c>
      <c r="B35" s="4" t="s">
        <v>93</v>
      </c>
      <c r="C35" s="4" t="s">
        <v>90</v>
      </c>
      <c r="D35" s="32">
        <v>1105</v>
      </c>
      <c r="E35" s="32">
        <v>0</v>
      </c>
      <c r="F35" s="32">
        <v>0</v>
      </c>
      <c r="G35" s="32">
        <v>1000</v>
      </c>
      <c r="H35" s="32">
        <v>0</v>
      </c>
      <c r="I35" s="32">
        <v>0</v>
      </c>
      <c r="J35" s="32">
        <v>0</v>
      </c>
      <c r="K35" s="32">
        <v>250</v>
      </c>
      <c r="L35" s="32">
        <v>700</v>
      </c>
      <c r="M35" s="32">
        <f t="shared" si="0"/>
        <v>3055</v>
      </c>
      <c r="N35" s="32">
        <v>392.7</v>
      </c>
      <c r="O35" s="32">
        <f t="shared" si="1"/>
        <v>2662.3</v>
      </c>
      <c r="P35" s="32">
        <v>1402.5</v>
      </c>
      <c r="Q35" s="4"/>
      <c r="R35" s="4"/>
    </row>
    <row r="36" spans="1:18" x14ac:dyDescent="0.25">
      <c r="A36" s="34">
        <v>25</v>
      </c>
      <c r="B36" s="4" t="s">
        <v>94</v>
      </c>
      <c r="C36" s="4" t="s">
        <v>95</v>
      </c>
      <c r="D36" s="32">
        <v>1168</v>
      </c>
      <c r="E36" s="32">
        <v>500</v>
      </c>
      <c r="F36" s="32">
        <v>0</v>
      </c>
      <c r="G36" s="32">
        <v>1000</v>
      </c>
      <c r="H36" s="32">
        <v>0</v>
      </c>
      <c r="I36" s="32">
        <v>75</v>
      </c>
      <c r="J36" s="32">
        <v>0</v>
      </c>
      <c r="K36" s="32">
        <v>250</v>
      </c>
      <c r="L36" s="32">
        <v>200</v>
      </c>
      <c r="M36" s="32">
        <f t="shared" si="0"/>
        <v>3193</v>
      </c>
      <c r="N36" s="32">
        <v>412.02</v>
      </c>
      <c r="O36" s="32">
        <f t="shared" si="1"/>
        <v>2780.98</v>
      </c>
      <c r="P36" s="32">
        <v>1471.5</v>
      </c>
      <c r="Q36" s="4"/>
      <c r="R36" s="4"/>
    </row>
    <row r="37" spans="1:18" x14ac:dyDescent="0.25">
      <c r="A37" s="34">
        <v>26</v>
      </c>
      <c r="B37" s="4" t="s">
        <v>96</v>
      </c>
      <c r="C37" s="4" t="s">
        <v>95</v>
      </c>
      <c r="D37" s="32">
        <v>1168</v>
      </c>
      <c r="E37" s="32">
        <v>500</v>
      </c>
      <c r="F37" s="32">
        <v>0</v>
      </c>
      <c r="G37" s="32">
        <v>1000</v>
      </c>
      <c r="H37" s="32">
        <v>0</v>
      </c>
      <c r="I37" s="32">
        <v>50</v>
      </c>
      <c r="J37" s="32">
        <v>0</v>
      </c>
      <c r="K37" s="32">
        <v>250</v>
      </c>
      <c r="L37" s="32">
        <v>200</v>
      </c>
      <c r="M37" s="32">
        <f t="shared" si="0"/>
        <v>3168</v>
      </c>
      <c r="N37" s="32">
        <f>640.41-231.89</f>
        <v>408.52</v>
      </c>
      <c r="O37" s="32">
        <f t="shared" si="1"/>
        <v>2759.48</v>
      </c>
      <c r="P37" s="32">
        <v>1459</v>
      </c>
      <c r="Q37" s="4"/>
      <c r="R37" s="4"/>
    </row>
    <row r="38" spans="1:18" x14ac:dyDescent="0.25">
      <c r="A38" s="34">
        <v>27</v>
      </c>
      <c r="B38" s="4" t="s">
        <v>97</v>
      </c>
      <c r="C38" s="4" t="s">
        <v>70</v>
      </c>
      <c r="D38" s="32">
        <v>10261</v>
      </c>
      <c r="E38" s="32">
        <v>4000</v>
      </c>
      <c r="F38" s="32">
        <v>0</v>
      </c>
      <c r="G38" s="32">
        <v>5000</v>
      </c>
      <c r="H38" s="32">
        <v>0</v>
      </c>
      <c r="I38" s="32">
        <v>0</v>
      </c>
      <c r="J38" s="32">
        <v>0</v>
      </c>
      <c r="K38" s="32">
        <v>250</v>
      </c>
      <c r="L38" s="32">
        <v>0</v>
      </c>
      <c r="M38" s="32">
        <f t="shared" si="0"/>
        <v>19511</v>
      </c>
      <c r="N38" s="32">
        <v>4328.88</v>
      </c>
      <c r="O38" s="32">
        <f t="shared" si="1"/>
        <v>15182.119999999999</v>
      </c>
      <c r="P38" s="32">
        <v>9630.5</v>
      </c>
      <c r="Q38" s="4"/>
      <c r="R38" s="4"/>
    </row>
    <row r="39" spans="1:18" x14ac:dyDescent="0.25">
      <c r="A39" s="34">
        <v>28</v>
      </c>
      <c r="B39" s="4" t="s">
        <v>98</v>
      </c>
      <c r="C39" s="4" t="s">
        <v>62</v>
      </c>
      <c r="D39" s="32">
        <v>8216</v>
      </c>
      <c r="E39" s="32">
        <v>4000</v>
      </c>
      <c r="F39" s="32">
        <v>0</v>
      </c>
      <c r="G39" s="32">
        <v>5000</v>
      </c>
      <c r="H39" s="32">
        <v>375</v>
      </c>
      <c r="I39" s="32">
        <v>0</v>
      </c>
      <c r="J39" s="32">
        <v>0</v>
      </c>
      <c r="K39" s="32">
        <v>250</v>
      </c>
      <c r="L39" s="32">
        <v>0</v>
      </c>
      <c r="M39" s="32">
        <f t="shared" si="0"/>
        <v>17841</v>
      </c>
      <c r="N39" s="32">
        <v>3937.36</v>
      </c>
      <c r="O39" s="32">
        <f t="shared" si="1"/>
        <v>13903.64</v>
      </c>
      <c r="P39" s="32">
        <v>8795.5</v>
      </c>
      <c r="Q39" s="4"/>
      <c r="R39" s="4"/>
    </row>
    <row r="40" spans="1:18" x14ac:dyDescent="0.25">
      <c r="A40" s="34">
        <v>29</v>
      </c>
      <c r="B40" s="4" t="s">
        <v>99</v>
      </c>
      <c r="C40" s="4" t="s">
        <v>100</v>
      </c>
      <c r="D40" s="32">
        <v>2315</v>
      </c>
      <c r="E40" s="32">
        <v>600</v>
      </c>
      <c r="F40" s="32">
        <v>0</v>
      </c>
      <c r="G40" s="32">
        <v>1000</v>
      </c>
      <c r="H40" s="32">
        <v>0</v>
      </c>
      <c r="I40" s="32">
        <v>50</v>
      </c>
      <c r="J40" s="32">
        <v>0</v>
      </c>
      <c r="K40" s="32">
        <v>250</v>
      </c>
      <c r="L40" s="32">
        <v>0</v>
      </c>
      <c r="M40" s="32">
        <f t="shared" si="0"/>
        <v>4215</v>
      </c>
      <c r="N40" s="32">
        <v>555.1</v>
      </c>
      <c r="O40" s="32">
        <f t="shared" si="1"/>
        <v>3659.9</v>
      </c>
      <c r="P40" s="32">
        <v>1982.5</v>
      </c>
      <c r="Q40" s="4"/>
      <c r="R40" s="4"/>
    </row>
    <row r="41" spans="1:18" x14ac:dyDescent="0.25">
      <c r="A41" s="34">
        <v>30</v>
      </c>
      <c r="B41" s="4" t="s">
        <v>101</v>
      </c>
      <c r="C41" s="4" t="s">
        <v>102</v>
      </c>
      <c r="D41" s="32">
        <v>1575</v>
      </c>
      <c r="E41" s="32">
        <v>600</v>
      </c>
      <c r="F41" s="32">
        <v>0</v>
      </c>
      <c r="G41" s="32">
        <v>1000</v>
      </c>
      <c r="H41" s="32">
        <v>0</v>
      </c>
      <c r="I41" s="32">
        <v>0</v>
      </c>
      <c r="J41" s="32">
        <v>0</v>
      </c>
      <c r="K41" s="32">
        <v>250</v>
      </c>
      <c r="L41" s="32">
        <v>0</v>
      </c>
      <c r="M41" s="32">
        <f t="shared" si="0"/>
        <v>3425</v>
      </c>
      <c r="N41" s="32">
        <v>444.5</v>
      </c>
      <c r="O41" s="32">
        <f t="shared" si="1"/>
        <v>2980.5</v>
      </c>
      <c r="P41" s="32">
        <v>1587.5</v>
      </c>
      <c r="Q41" s="4"/>
      <c r="R41" s="4"/>
    </row>
    <row r="42" spans="1:18" x14ac:dyDescent="0.25">
      <c r="A42" s="34">
        <v>31</v>
      </c>
      <c r="B42" s="4" t="s">
        <v>103</v>
      </c>
      <c r="C42" s="4" t="s">
        <v>102</v>
      </c>
      <c r="D42" s="32">
        <v>1575</v>
      </c>
      <c r="E42" s="32">
        <v>600</v>
      </c>
      <c r="F42" s="32">
        <v>0</v>
      </c>
      <c r="G42" s="32">
        <v>1000</v>
      </c>
      <c r="H42" s="32">
        <v>0</v>
      </c>
      <c r="I42" s="32">
        <v>50</v>
      </c>
      <c r="J42" s="32">
        <v>0</v>
      </c>
      <c r="K42" s="32">
        <v>250</v>
      </c>
      <c r="L42" s="32">
        <v>0</v>
      </c>
      <c r="M42" s="32">
        <f t="shared" si="0"/>
        <v>3475</v>
      </c>
      <c r="N42" s="32">
        <f>1474.14-1022.64</f>
        <v>451.50000000000011</v>
      </c>
      <c r="O42" s="32">
        <f t="shared" si="1"/>
        <v>3023.5</v>
      </c>
      <c r="P42" s="32">
        <v>1612.5</v>
      </c>
      <c r="Q42" s="4"/>
      <c r="R42" s="4"/>
    </row>
    <row r="43" spans="1:18" x14ac:dyDescent="0.25">
      <c r="A43" s="34">
        <v>32</v>
      </c>
      <c r="B43" s="4" t="s">
        <v>104</v>
      </c>
      <c r="C43" s="4" t="s">
        <v>105</v>
      </c>
      <c r="D43" s="32">
        <v>1302</v>
      </c>
      <c r="E43" s="32">
        <v>600</v>
      </c>
      <c r="F43" s="32">
        <v>0</v>
      </c>
      <c r="G43" s="32">
        <v>1000</v>
      </c>
      <c r="H43" s="32">
        <v>0</v>
      </c>
      <c r="I43" s="32">
        <v>0</v>
      </c>
      <c r="J43" s="32">
        <v>0</v>
      </c>
      <c r="K43" s="32">
        <v>250</v>
      </c>
      <c r="L43" s="32">
        <v>0</v>
      </c>
      <c r="M43" s="32">
        <f t="shared" si="0"/>
        <v>3152</v>
      </c>
      <c r="N43" s="32">
        <f>2542.73-1410.95</f>
        <v>1131.78</v>
      </c>
      <c r="O43" s="32">
        <f t="shared" si="1"/>
        <v>2020.22</v>
      </c>
      <c r="P43" s="32">
        <v>1451</v>
      </c>
      <c r="Q43" s="4"/>
      <c r="R43" s="4"/>
    </row>
    <row r="44" spans="1:18" x14ac:dyDescent="0.25">
      <c r="A44" s="34">
        <v>33</v>
      </c>
      <c r="B44" s="4" t="s">
        <v>106</v>
      </c>
      <c r="C44" s="4" t="s">
        <v>107</v>
      </c>
      <c r="D44" s="32">
        <v>1105</v>
      </c>
      <c r="E44" s="32">
        <v>500</v>
      </c>
      <c r="F44" s="32">
        <v>0</v>
      </c>
      <c r="G44" s="32">
        <v>1000</v>
      </c>
      <c r="H44" s="32">
        <v>0</v>
      </c>
      <c r="I44" s="32">
        <v>50</v>
      </c>
      <c r="J44" s="32">
        <v>0</v>
      </c>
      <c r="K44" s="32">
        <v>250</v>
      </c>
      <c r="L44" s="32">
        <v>200</v>
      </c>
      <c r="M44" s="32">
        <f t="shared" ref="M44:M64" si="2">SUM(D44:L44)</f>
        <v>3105</v>
      </c>
      <c r="N44" s="32">
        <f>1951.81-1552.11</f>
        <v>399.70000000000005</v>
      </c>
      <c r="O44" s="32">
        <f t="shared" ref="O44:O63" si="3">+M44-N44</f>
        <v>2705.3</v>
      </c>
      <c r="P44" s="32">
        <v>1427.5</v>
      </c>
      <c r="Q44" s="4"/>
      <c r="R44" s="4"/>
    </row>
    <row r="45" spans="1:18" x14ac:dyDescent="0.25">
      <c r="A45" s="34">
        <v>34</v>
      </c>
      <c r="B45" s="4" t="s">
        <v>108</v>
      </c>
      <c r="C45" s="4" t="s">
        <v>109</v>
      </c>
      <c r="D45" s="32">
        <v>1698</v>
      </c>
      <c r="E45" s="32">
        <v>600</v>
      </c>
      <c r="F45" s="32">
        <v>0</v>
      </c>
      <c r="G45" s="32">
        <v>1000</v>
      </c>
      <c r="H45" s="32">
        <v>0</v>
      </c>
      <c r="I45" s="32">
        <v>50</v>
      </c>
      <c r="J45" s="32">
        <v>0</v>
      </c>
      <c r="K45" s="32">
        <v>250</v>
      </c>
      <c r="L45" s="32">
        <v>0</v>
      </c>
      <c r="M45" s="32">
        <f t="shared" si="2"/>
        <v>3598</v>
      </c>
      <c r="N45" s="32">
        <f>2126.57-1657.85</f>
        <v>468.72000000000025</v>
      </c>
      <c r="O45" s="32">
        <f t="shared" si="3"/>
        <v>3129.2799999999997</v>
      </c>
      <c r="P45" s="32">
        <v>1674</v>
      </c>
      <c r="Q45" s="4"/>
      <c r="R45" s="4"/>
    </row>
    <row r="46" spans="1:18" x14ac:dyDescent="0.25">
      <c r="A46" s="34">
        <v>35</v>
      </c>
      <c r="B46" s="4" t="s">
        <v>110</v>
      </c>
      <c r="C46" s="4" t="s">
        <v>111</v>
      </c>
      <c r="D46" s="32">
        <v>10261</v>
      </c>
      <c r="E46" s="32">
        <v>4000</v>
      </c>
      <c r="F46" s="32">
        <v>0</v>
      </c>
      <c r="G46" s="32">
        <v>5000</v>
      </c>
      <c r="H46" s="32">
        <v>375</v>
      </c>
      <c r="I46" s="32">
        <v>0</v>
      </c>
      <c r="J46" s="32">
        <v>0</v>
      </c>
      <c r="K46" s="32">
        <v>250</v>
      </c>
      <c r="L46" s="32">
        <v>0</v>
      </c>
      <c r="M46" s="32">
        <f t="shared" si="2"/>
        <v>19886</v>
      </c>
      <c r="N46" s="32">
        <f>14036.72-4710.91-4909</f>
        <v>4416.8099999999995</v>
      </c>
      <c r="O46" s="32">
        <f t="shared" si="3"/>
        <v>15469.19</v>
      </c>
      <c r="P46" s="32">
        <v>9818</v>
      </c>
      <c r="Q46" s="4"/>
      <c r="R46" s="4"/>
    </row>
    <row r="47" spans="1:18" x14ac:dyDescent="0.25">
      <c r="A47" s="34">
        <v>36</v>
      </c>
      <c r="B47" s="4" t="s">
        <v>112</v>
      </c>
      <c r="C47" s="4" t="s">
        <v>70</v>
      </c>
      <c r="D47" s="32">
        <v>10261</v>
      </c>
      <c r="E47" s="32">
        <v>4000</v>
      </c>
      <c r="F47" s="32">
        <v>0</v>
      </c>
      <c r="G47" s="32">
        <v>5000</v>
      </c>
      <c r="H47" s="32">
        <v>0</v>
      </c>
      <c r="I47" s="32">
        <v>0</v>
      </c>
      <c r="J47" s="32">
        <v>0</v>
      </c>
      <c r="K47" s="32">
        <v>250</v>
      </c>
      <c r="L47" s="32">
        <v>0</v>
      </c>
      <c r="M47" s="32">
        <f t="shared" si="2"/>
        <v>19511</v>
      </c>
      <c r="N47" s="32">
        <v>4328.88</v>
      </c>
      <c r="O47" s="32">
        <f t="shared" si="3"/>
        <v>15182.119999999999</v>
      </c>
      <c r="P47" s="32">
        <v>6464.31</v>
      </c>
      <c r="Q47" s="4"/>
      <c r="R47" s="4"/>
    </row>
    <row r="48" spans="1:18" x14ac:dyDescent="0.25">
      <c r="A48" s="34">
        <v>37</v>
      </c>
      <c r="B48" s="4" t="s">
        <v>113</v>
      </c>
      <c r="C48" s="4" t="s">
        <v>114</v>
      </c>
      <c r="D48" s="32">
        <v>1286</v>
      </c>
      <c r="E48" s="32">
        <v>800</v>
      </c>
      <c r="F48" s="32">
        <v>0</v>
      </c>
      <c r="G48" s="32">
        <v>1000</v>
      </c>
      <c r="H48" s="32">
        <v>0</v>
      </c>
      <c r="I48" s="32">
        <v>35</v>
      </c>
      <c r="J48" s="32">
        <v>0</v>
      </c>
      <c r="K48" s="32">
        <v>250</v>
      </c>
      <c r="L48" s="32">
        <v>0</v>
      </c>
      <c r="M48" s="32">
        <f t="shared" si="2"/>
        <v>3371</v>
      </c>
      <c r="N48" s="32">
        <f>2093.16-30-1626.22</f>
        <v>436.93999999999983</v>
      </c>
      <c r="O48" s="32">
        <f t="shared" si="3"/>
        <v>2934.0600000000004</v>
      </c>
      <c r="P48" s="32">
        <v>1560.5</v>
      </c>
      <c r="Q48" s="4"/>
      <c r="R48" s="4"/>
    </row>
    <row r="49" spans="1:18" x14ac:dyDescent="0.25">
      <c r="A49" s="34">
        <v>38</v>
      </c>
      <c r="B49" s="4" t="s">
        <v>115</v>
      </c>
      <c r="C49" s="4" t="s">
        <v>76</v>
      </c>
      <c r="D49" s="32">
        <v>3525</v>
      </c>
      <c r="E49" s="32">
        <v>1800</v>
      </c>
      <c r="F49" s="32">
        <v>0</v>
      </c>
      <c r="G49" s="32">
        <v>1800</v>
      </c>
      <c r="H49" s="32">
        <v>375</v>
      </c>
      <c r="I49" s="32">
        <v>0</v>
      </c>
      <c r="J49" s="32">
        <v>0</v>
      </c>
      <c r="K49" s="32">
        <v>250</v>
      </c>
      <c r="L49" s="32">
        <v>0</v>
      </c>
      <c r="M49" s="32">
        <f t="shared" si="2"/>
        <v>7750</v>
      </c>
      <c r="N49" s="32">
        <v>1429.13</v>
      </c>
      <c r="O49" s="32">
        <f t="shared" si="3"/>
        <v>6320.87</v>
      </c>
      <c r="P49" s="32">
        <v>3750</v>
      </c>
      <c r="Q49" s="4"/>
      <c r="R49" s="4"/>
    </row>
    <row r="50" spans="1:18" x14ac:dyDescent="0.25">
      <c r="A50" s="34">
        <v>39</v>
      </c>
      <c r="B50" s="4" t="s">
        <v>116</v>
      </c>
      <c r="C50" s="4" t="s">
        <v>117</v>
      </c>
      <c r="D50" s="32">
        <v>1159</v>
      </c>
      <c r="E50" s="32">
        <v>600</v>
      </c>
      <c r="F50" s="32">
        <v>0</v>
      </c>
      <c r="G50" s="32">
        <v>1000</v>
      </c>
      <c r="H50" s="32">
        <v>0</v>
      </c>
      <c r="I50" s="32">
        <v>0</v>
      </c>
      <c r="J50" s="32">
        <v>0</v>
      </c>
      <c r="K50" s="32">
        <v>250</v>
      </c>
      <c r="L50" s="32">
        <v>0</v>
      </c>
      <c r="M50" s="32">
        <f t="shared" si="2"/>
        <v>3009</v>
      </c>
      <c r="N50" s="32">
        <v>386.26</v>
      </c>
      <c r="O50" s="32">
        <f t="shared" si="3"/>
        <v>2622.74</v>
      </c>
      <c r="P50" s="32">
        <v>1379.5</v>
      </c>
      <c r="Q50" s="4"/>
      <c r="R50" s="4"/>
    </row>
    <row r="51" spans="1:18" x14ac:dyDescent="0.25">
      <c r="A51" s="34">
        <v>40</v>
      </c>
      <c r="B51" s="4" t="s">
        <v>118</v>
      </c>
      <c r="C51" s="4" t="s">
        <v>119</v>
      </c>
      <c r="D51" s="32">
        <v>1701</v>
      </c>
      <c r="E51" s="32">
        <v>800</v>
      </c>
      <c r="F51" s="32">
        <v>0</v>
      </c>
      <c r="G51" s="32">
        <v>1000</v>
      </c>
      <c r="H51" s="32">
        <v>0</v>
      </c>
      <c r="I51" s="32">
        <v>75</v>
      </c>
      <c r="J51" s="32">
        <v>0</v>
      </c>
      <c r="K51" s="32">
        <v>250</v>
      </c>
      <c r="L51" s="32">
        <v>0</v>
      </c>
      <c r="M51" s="32">
        <f t="shared" si="2"/>
        <v>3826</v>
      </c>
      <c r="N51" s="32">
        <f>2069.33-1568.69</f>
        <v>500.63999999999987</v>
      </c>
      <c r="O51" s="32">
        <f t="shared" si="3"/>
        <v>3325.36</v>
      </c>
      <c r="P51" s="32">
        <v>1788</v>
      </c>
      <c r="Q51" s="4"/>
      <c r="R51" s="4"/>
    </row>
    <row r="52" spans="1:18" x14ac:dyDescent="0.25">
      <c r="A52" s="34">
        <v>41</v>
      </c>
      <c r="B52" s="4" t="s">
        <v>120</v>
      </c>
      <c r="C52" s="4" t="s">
        <v>119</v>
      </c>
      <c r="D52" s="32">
        <v>1701</v>
      </c>
      <c r="E52" s="32">
        <v>1000</v>
      </c>
      <c r="F52" s="32">
        <v>0</v>
      </c>
      <c r="G52" s="32">
        <v>1000</v>
      </c>
      <c r="H52" s="32">
        <v>0</v>
      </c>
      <c r="I52" s="32">
        <v>35</v>
      </c>
      <c r="J52" s="32">
        <v>0</v>
      </c>
      <c r="K52" s="32">
        <v>250</v>
      </c>
      <c r="L52" s="32">
        <v>0</v>
      </c>
      <c r="M52" s="32">
        <f t="shared" si="2"/>
        <v>3986</v>
      </c>
      <c r="N52" s="32">
        <f>840.6-317.56</f>
        <v>523.04</v>
      </c>
      <c r="O52" s="32">
        <f t="shared" si="3"/>
        <v>3462.96</v>
      </c>
      <c r="P52" s="32">
        <v>1868</v>
      </c>
      <c r="Q52" s="4"/>
      <c r="R52" s="4"/>
    </row>
    <row r="53" spans="1:18" x14ac:dyDescent="0.25">
      <c r="A53" s="34">
        <v>42</v>
      </c>
      <c r="B53" s="4" t="s">
        <v>287</v>
      </c>
      <c r="C53" s="4" t="s">
        <v>121</v>
      </c>
      <c r="D53" s="32">
        <v>6297</v>
      </c>
      <c r="E53" s="32">
        <v>2000</v>
      </c>
      <c r="F53" s="32">
        <v>0</v>
      </c>
      <c r="G53" s="32">
        <v>4000</v>
      </c>
      <c r="H53" s="32">
        <v>0</v>
      </c>
      <c r="I53" s="32">
        <v>0</v>
      </c>
      <c r="J53" s="32">
        <v>0</v>
      </c>
      <c r="K53" s="32">
        <v>250</v>
      </c>
      <c r="L53" s="32">
        <v>0</v>
      </c>
      <c r="M53" s="32">
        <f t="shared" si="2"/>
        <v>12547</v>
      </c>
      <c r="N53" s="32">
        <f>11293.28-8762.31</f>
        <v>2530.9700000000012</v>
      </c>
      <c r="O53" s="32">
        <f t="shared" si="3"/>
        <v>10016.029999999999</v>
      </c>
      <c r="P53" s="32">
        <v>6148.5</v>
      </c>
      <c r="Q53" s="4"/>
      <c r="R53" s="4"/>
    </row>
    <row r="54" spans="1:18" x14ac:dyDescent="0.25">
      <c r="A54" s="34">
        <v>43</v>
      </c>
      <c r="B54" s="4" t="s">
        <v>122</v>
      </c>
      <c r="C54" s="4" t="s">
        <v>123</v>
      </c>
      <c r="D54" s="32">
        <v>10261</v>
      </c>
      <c r="E54" s="32">
        <v>4000</v>
      </c>
      <c r="F54" s="32">
        <v>0</v>
      </c>
      <c r="G54" s="32">
        <v>5000</v>
      </c>
      <c r="H54" s="32">
        <v>375</v>
      </c>
      <c r="I54" s="32">
        <v>0</v>
      </c>
      <c r="J54" s="32">
        <v>0</v>
      </c>
      <c r="K54" s="32">
        <v>250</v>
      </c>
      <c r="L54" s="32">
        <v>0</v>
      </c>
      <c r="M54" s="32">
        <f t="shared" si="2"/>
        <v>19886</v>
      </c>
      <c r="N54" s="32">
        <v>4236.96</v>
      </c>
      <c r="O54" s="32">
        <f t="shared" si="3"/>
        <v>15649.04</v>
      </c>
      <c r="P54" s="32">
        <v>9818</v>
      </c>
      <c r="Q54" s="4"/>
      <c r="R54" s="4"/>
    </row>
    <row r="55" spans="1:18" x14ac:dyDescent="0.25">
      <c r="A55" s="34">
        <v>44</v>
      </c>
      <c r="B55" s="4" t="s">
        <v>124</v>
      </c>
      <c r="C55" s="4" t="s">
        <v>125</v>
      </c>
      <c r="D55" s="32">
        <v>10261</v>
      </c>
      <c r="E55" s="32">
        <v>4000</v>
      </c>
      <c r="F55" s="32">
        <v>0</v>
      </c>
      <c r="G55" s="32">
        <v>5000</v>
      </c>
      <c r="H55" s="32">
        <v>375</v>
      </c>
      <c r="I55" s="32">
        <v>0</v>
      </c>
      <c r="J55" s="32">
        <v>0</v>
      </c>
      <c r="K55" s="32">
        <v>250</v>
      </c>
      <c r="L55" s="32">
        <v>0</v>
      </c>
      <c r="M55" s="32">
        <f t="shared" si="2"/>
        <v>19886</v>
      </c>
      <c r="N55" s="32">
        <f>5186.91-770.11</f>
        <v>4416.8</v>
      </c>
      <c r="O55" s="32">
        <f t="shared" si="3"/>
        <v>15469.2</v>
      </c>
      <c r="P55" s="32">
        <v>9818</v>
      </c>
      <c r="Q55" s="4"/>
      <c r="R55" s="4"/>
    </row>
    <row r="56" spans="1:18" x14ac:dyDescent="0.25">
      <c r="A56" s="34">
        <v>45</v>
      </c>
      <c r="B56" s="4" t="s">
        <v>126</v>
      </c>
      <c r="C56" s="4" t="s">
        <v>127</v>
      </c>
      <c r="D56" s="33">
        <v>8216</v>
      </c>
      <c r="E56" s="33">
        <v>4000</v>
      </c>
      <c r="F56" s="33">
        <v>0</v>
      </c>
      <c r="G56" s="33">
        <v>5000</v>
      </c>
      <c r="H56" s="33">
        <v>375</v>
      </c>
      <c r="I56" s="33">
        <v>0</v>
      </c>
      <c r="J56" s="33">
        <v>0</v>
      </c>
      <c r="K56" s="33">
        <v>250</v>
      </c>
      <c r="L56" s="33">
        <v>0</v>
      </c>
      <c r="M56" s="33">
        <f t="shared" si="2"/>
        <v>17841</v>
      </c>
      <c r="N56" s="33">
        <v>3937.36</v>
      </c>
      <c r="O56" s="32">
        <f t="shared" si="3"/>
        <v>13903.64</v>
      </c>
      <c r="P56" s="32">
        <v>3946.98</v>
      </c>
      <c r="Q56" s="4"/>
      <c r="R56" s="4"/>
    </row>
    <row r="57" spans="1:18" x14ac:dyDescent="0.25">
      <c r="A57" s="34">
        <v>46</v>
      </c>
      <c r="B57" s="4" t="s">
        <v>128</v>
      </c>
      <c r="C57" s="4" t="s">
        <v>129</v>
      </c>
      <c r="D57" s="33">
        <v>6759</v>
      </c>
      <c r="E57" s="33">
        <v>3000</v>
      </c>
      <c r="F57" s="33">
        <v>0</v>
      </c>
      <c r="G57" s="33">
        <v>3000</v>
      </c>
      <c r="H57" s="33">
        <v>375</v>
      </c>
      <c r="I57" s="33">
        <v>0</v>
      </c>
      <c r="J57" s="33">
        <v>0</v>
      </c>
      <c r="K57" s="33">
        <v>250</v>
      </c>
      <c r="L57" s="33">
        <v>0</v>
      </c>
      <c r="M57" s="33">
        <f t="shared" si="2"/>
        <v>13384</v>
      </c>
      <c r="N57" s="33">
        <v>2715.95</v>
      </c>
      <c r="O57" s="32">
        <f t="shared" si="3"/>
        <v>10668.05</v>
      </c>
      <c r="P57" s="32">
        <v>6567</v>
      </c>
      <c r="Q57" s="4"/>
      <c r="R57" s="4"/>
    </row>
    <row r="58" spans="1:18" x14ac:dyDescent="0.25">
      <c r="A58" s="34">
        <v>47</v>
      </c>
      <c r="B58" s="4" t="s">
        <v>132</v>
      </c>
      <c r="C58" s="4" t="s">
        <v>133</v>
      </c>
      <c r="D58" s="33">
        <v>3525</v>
      </c>
      <c r="E58" s="33">
        <v>1800</v>
      </c>
      <c r="F58" s="33">
        <v>0</v>
      </c>
      <c r="G58" s="33">
        <v>1800</v>
      </c>
      <c r="H58" s="33">
        <v>375</v>
      </c>
      <c r="I58" s="33">
        <v>0</v>
      </c>
      <c r="J58" s="33">
        <v>0</v>
      </c>
      <c r="K58" s="33">
        <v>250</v>
      </c>
      <c r="L58" s="33">
        <v>0</v>
      </c>
      <c r="M58" s="33">
        <f t="shared" si="2"/>
        <v>7750</v>
      </c>
      <c r="N58" s="33">
        <v>1429.13</v>
      </c>
      <c r="O58" s="33">
        <f t="shared" si="3"/>
        <v>6320.87</v>
      </c>
      <c r="P58" s="32">
        <v>3750</v>
      </c>
      <c r="Q58" s="4"/>
      <c r="R58" s="4"/>
    </row>
    <row r="59" spans="1:18" x14ac:dyDescent="0.25">
      <c r="A59" s="34">
        <v>48</v>
      </c>
      <c r="B59" s="4" t="s">
        <v>134</v>
      </c>
      <c r="C59" s="4" t="s">
        <v>135</v>
      </c>
      <c r="D59" s="33">
        <v>2441</v>
      </c>
      <c r="E59" s="33">
        <v>1000</v>
      </c>
      <c r="F59" s="33">
        <v>0</v>
      </c>
      <c r="G59" s="33">
        <v>1000</v>
      </c>
      <c r="H59" s="33">
        <v>0</v>
      </c>
      <c r="I59" s="33">
        <v>75</v>
      </c>
      <c r="J59" s="33">
        <v>0</v>
      </c>
      <c r="K59" s="33">
        <v>250</v>
      </c>
      <c r="L59" s="33">
        <v>0</v>
      </c>
      <c r="M59" s="33">
        <f t="shared" si="2"/>
        <v>4766</v>
      </c>
      <c r="N59" s="33">
        <f>742.66-60</f>
        <v>682.66</v>
      </c>
      <c r="O59" s="33">
        <f t="shared" si="3"/>
        <v>4083.34</v>
      </c>
      <c r="P59" s="32">
        <v>2258</v>
      </c>
      <c r="Q59" s="4"/>
      <c r="R59" s="4"/>
    </row>
    <row r="60" spans="1:18" x14ac:dyDescent="0.25">
      <c r="A60" s="34">
        <v>49</v>
      </c>
      <c r="B60" s="4" t="s">
        <v>136</v>
      </c>
      <c r="C60" s="4" t="s">
        <v>137</v>
      </c>
      <c r="D60" s="33">
        <v>8216</v>
      </c>
      <c r="E60" s="33">
        <v>0</v>
      </c>
      <c r="F60" s="33">
        <v>0</v>
      </c>
      <c r="G60" s="33">
        <v>5000</v>
      </c>
      <c r="H60" s="33">
        <v>375</v>
      </c>
      <c r="I60" s="33">
        <v>0</v>
      </c>
      <c r="J60" s="33">
        <v>0</v>
      </c>
      <c r="K60" s="33">
        <v>250</v>
      </c>
      <c r="L60" s="33">
        <v>0</v>
      </c>
      <c r="M60" s="33">
        <f t="shared" si="2"/>
        <v>13841</v>
      </c>
      <c r="N60" s="33">
        <v>2896.77</v>
      </c>
      <c r="O60" s="33">
        <f t="shared" si="3"/>
        <v>10944.23</v>
      </c>
      <c r="P60" s="32">
        <v>3649.09</v>
      </c>
      <c r="Q60" s="4"/>
      <c r="R60" s="4"/>
    </row>
    <row r="61" spans="1:18" x14ac:dyDescent="0.25">
      <c r="A61" s="34">
        <v>50</v>
      </c>
      <c r="B61" s="4" t="s">
        <v>138</v>
      </c>
      <c r="C61" s="4" t="s">
        <v>139</v>
      </c>
      <c r="D61" s="33">
        <v>10261</v>
      </c>
      <c r="E61" s="33">
        <v>4000</v>
      </c>
      <c r="F61" s="33">
        <v>0</v>
      </c>
      <c r="G61" s="33">
        <v>5000</v>
      </c>
      <c r="H61" s="33">
        <v>375</v>
      </c>
      <c r="I61" s="33">
        <v>0</v>
      </c>
      <c r="J61" s="33">
        <v>0</v>
      </c>
      <c r="K61" s="33">
        <v>250</v>
      </c>
      <c r="L61" s="33">
        <v>0</v>
      </c>
      <c r="M61" s="33">
        <f t="shared" si="2"/>
        <v>19886</v>
      </c>
      <c r="N61" s="33">
        <v>4416.8</v>
      </c>
      <c r="O61" s="33">
        <f t="shared" si="3"/>
        <v>15469.2</v>
      </c>
      <c r="P61" s="32">
        <v>9818</v>
      </c>
      <c r="Q61" s="4"/>
      <c r="R61" s="4"/>
    </row>
    <row r="62" spans="1:18" x14ac:dyDescent="0.25">
      <c r="A62" s="34">
        <v>51</v>
      </c>
      <c r="B62" s="4" t="s">
        <v>140</v>
      </c>
      <c r="C62" s="4" t="s">
        <v>133</v>
      </c>
      <c r="D62" s="33">
        <v>3525</v>
      </c>
      <c r="E62" s="33">
        <v>1800</v>
      </c>
      <c r="F62" s="33">
        <v>0</v>
      </c>
      <c r="G62" s="33">
        <v>1800</v>
      </c>
      <c r="H62" s="33">
        <v>375</v>
      </c>
      <c r="I62" s="33">
        <v>0</v>
      </c>
      <c r="J62" s="33">
        <v>0</v>
      </c>
      <c r="K62" s="33">
        <v>250</v>
      </c>
      <c r="L62" s="33">
        <v>0</v>
      </c>
      <c r="M62" s="33">
        <f t="shared" si="2"/>
        <v>7750</v>
      </c>
      <c r="N62" s="33">
        <v>1429.13</v>
      </c>
      <c r="O62" s="33">
        <f t="shared" si="3"/>
        <v>6320.87</v>
      </c>
      <c r="P62" s="32">
        <v>3750</v>
      </c>
      <c r="Q62" s="4"/>
      <c r="R62" s="4"/>
    </row>
    <row r="63" spans="1:18" x14ac:dyDescent="0.25">
      <c r="A63" s="34">
        <v>52</v>
      </c>
      <c r="B63" s="4" t="s">
        <v>141</v>
      </c>
      <c r="C63" s="4" t="s">
        <v>142</v>
      </c>
      <c r="D63" s="33">
        <v>6297</v>
      </c>
      <c r="E63" s="33">
        <v>2000</v>
      </c>
      <c r="F63" s="33">
        <v>0</v>
      </c>
      <c r="G63" s="33">
        <v>4000</v>
      </c>
      <c r="H63" s="33">
        <v>375</v>
      </c>
      <c r="I63" s="33">
        <v>0</v>
      </c>
      <c r="J63" s="33">
        <v>0</v>
      </c>
      <c r="K63" s="33">
        <v>250</v>
      </c>
      <c r="L63" s="33">
        <v>0</v>
      </c>
      <c r="M63" s="33">
        <f t="shared" si="2"/>
        <v>12922</v>
      </c>
      <c r="N63" s="33">
        <v>2784.16</v>
      </c>
      <c r="O63" s="33">
        <f t="shared" si="3"/>
        <v>10137.84</v>
      </c>
      <c r="P63" s="32">
        <v>6336</v>
      </c>
      <c r="Q63" s="4"/>
      <c r="R63" s="4"/>
    </row>
    <row r="64" spans="1:18" x14ac:dyDescent="0.25">
      <c r="A64" s="34">
        <v>53</v>
      </c>
      <c r="B64" s="4" t="s">
        <v>143</v>
      </c>
      <c r="C64" s="4" t="s">
        <v>51</v>
      </c>
      <c r="D64" s="33">
        <v>7903.23</v>
      </c>
      <c r="E64" s="33">
        <v>2709.68</v>
      </c>
      <c r="F64" s="33">
        <v>5419.35</v>
      </c>
      <c r="G64" s="33">
        <v>2709.68</v>
      </c>
      <c r="H64" s="33">
        <v>169.35</v>
      </c>
      <c r="I64" s="33">
        <v>0</v>
      </c>
      <c r="J64" s="33">
        <v>0</v>
      </c>
      <c r="K64" s="33">
        <v>112.9</v>
      </c>
      <c r="L64" s="33">
        <v>0</v>
      </c>
      <c r="M64" s="33">
        <f t="shared" si="2"/>
        <v>19024.189999999999</v>
      </c>
      <c r="N64" s="33">
        <v>3090.86</v>
      </c>
      <c r="O64" s="33">
        <f>+M64-N64</f>
        <v>15933.329999999998</v>
      </c>
      <c r="P64" s="32">
        <v>14937.5</v>
      </c>
      <c r="Q64" s="4"/>
      <c r="R64" s="4"/>
    </row>
    <row r="65" spans="1:18" x14ac:dyDescent="0.25">
      <c r="A65" s="34">
        <v>54</v>
      </c>
      <c r="B65" s="4" t="s">
        <v>145</v>
      </c>
      <c r="C65" s="4" t="s">
        <v>55</v>
      </c>
      <c r="D65" s="33">
        <v>6592.52</v>
      </c>
      <c r="E65" s="33">
        <v>2580.65</v>
      </c>
      <c r="F65" s="33">
        <v>6193.55</v>
      </c>
      <c r="G65" s="33">
        <v>3096.77</v>
      </c>
      <c r="H65" s="33">
        <v>193.55</v>
      </c>
      <c r="I65" s="33">
        <v>0</v>
      </c>
      <c r="J65" s="33">
        <v>0</v>
      </c>
      <c r="K65" s="33">
        <v>129.03</v>
      </c>
      <c r="L65" s="33">
        <v>0</v>
      </c>
      <c r="M65" s="33">
        <f>SUM(D65:L65)</f>
        <v>18786.07</v>
      </c>
      <c r="N65" s="33">
        <v>3049.3</v>
      </c>
      <c r="O65" s="33">
        <f>+M65-N65</f>
        <v>15736.77</v>
      </c>
      <c r="P65" s="32">
        <v>4465.7299999999996</v>
      </c>
      <c r="Q65" s="4"/>
      <c r="R65" s="4"/>
    </row>
    <row r="66" spans="1:18" x14ac:dyDescent="0.25">
      <c r="A66" s="34">
        <v>55</v>
      </c>
      <c r="B66" s="4" t="s">
        <v>146</v>
      </c>
      <c r="C66" s="4" t="s">
        <v>55</v>
      </c>
      <c r="D66" s="33">
        <v>6592.52</v>
      </c>
      <c r="E66" s="33">
        <v>2580.65</v>
      </c>
      <c r="F66" s="33">
        <v>6193.55</v>
      </c>
      <c r="G66" s="33">
        <v>3096.77</v>
      </c>
      <c r="H66" s="33">
        <v>0</v>
      </c>
      <c r="I66" s="33">
        <v>0</v>
      </c>
      <c r="J66" s="33">
        <v>0</v>
      </c>
      <c r="K66" s="33">
        <v>129.03</v>
      </c>
      <c r="L66" s="33">
        <v>0</v>
      </c>
      <c r="M66" s="33">
        <f>SUM(D66:L66)</f>
        <v>18592.52</v>
      </c>
      <c r="N66" s="33">
        <v>3017.67</v>
      </c>
      <c r="O66" s="33">
        <f>+M66-N66</f>
        <v>15574.85</v>
      </c>
      <c r="P66" s="32">
        <v>11886.5</v>
      </c>
      <c r="Q66" s="4"/>
      <c r="R66" s="4"/>
    </row>
    <row r="67" spans="1:18" x14ac:dyDescent="0.25">
      <c r="A67" s="34">
        <v>56</v>
      </c>
      <c r="B67" s="4" t="s">
        <v>147</v>
      </c>
      <c r="C67" s="4" t="s">
        <v>55</v>
      </c>
      <c r="D67" s="33">
        <v>6592.52</v>
      </c>
      <c r="E67" s="33">
        <v>2580.65</v>
      </c>
      <c r="F67" s="33">
        <v>6193.55</v>
      </c>
      <c r="G67" s="33">
        <v>3096.77</v>
      </c>
      <c r="H67" s="33">
        <v>193.55</v>
      </c>
      <c r="I67" s="33">
        <v>0</v>
      </c>
      <c r="J67" s="33">
        <v>0</v>
      </c>
      <c r="K67" s="33">
        <v>129.03</v>
      </c>
      <c r="L67" s="33">
        <v>0</v>
      </c>
      <c r="M67" s="33">
        <f>SUM(D67:L67)</f>
        <v>18786.07</v>
      </c>
      <c r="N67" s="33">
        <v>3049.3</v>
      </c>
      <c r="O67" s="33">
        <f>+M67-N67</f>
        <v>15736.77</v>
      </c>
      <c r="P67" s="32">
        <v>12074</v>
      </c>
      <c r="Q67" s="4"/>
      <c r="R67" s="4"/>
    </row>
    <row r="68" spans="1:18" x14ac:dyDescent="0.25">
      <c r="C68" s="20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</row>
    <row r="69" spans="1:18" x14ac:dyDescent="0.25">
      <c r="C69" s="20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</row>
    <row r="70" spans="1:18" x14ac:dyDescent="0.25">
      <c r="C70" s="20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</row>
    <row r="71" spans="1:18" x14ac:dyDescent="0.25">
      <c r="C71" s="20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</row>
    <row r="72" spans="1:18" x14ac:dyDescent="0.25">
      <c r="C72" s="20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</row>
    <row r="73" spans="1:18" x14ac:dyDescent="0.25"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5" spans="1:18" x14ac:dyDescent="0.25">
      <c r="B75" s="23" t="s">
        <v>53</v>
      </c>
    </row>
    <row r="76" spans="1:18" x14ac:dyDescent="0.25">
      <c r="B76" t="s">
        <v>54</v>
      </c>
    </row>
    <row r="77" spans="1:18" x14ac:dyDescent="0.25">
      <c r="B77" t="s">
        <v>80</v>
      </c>
    </row>
    <row r="78" spans="1:18" x14ac:dyDescent="0.25">
      <c r="B78" t="s">
        <v>79</v>
      </c>
    </row>
    <row r="79" spans="1:18" x14ac:dyDescent="0.25">
      <c r="B79" t="s">
        <v>144</v>
      </c>
    </row>
    <row r="80" spans="1:18" x14ac:dyDescent="0.25">
      <c r="B80" t="s">
        <v>148</v>
      </c>
    </row>
  </sheetData>
  <mergeCells count="19">
    <mergeCell ref="A6:R6"/>
    <mergeCell ref="A1:R1"/>
    <mergeCell ref="A2:R2"/>
    <mergeCell ref="A3:R3"/>
    <mergeCell ref="A4:R4"/>
    <mergeCell ref="A5:R5"/>
    <mergeCell ref="P10:P11"/>
    <mergeCell ref="N10:N11"/>
    <mergeCell ref="O10:O11"/>
    <mergeCell ref="E10:L10"/>
    <mergeCell ref="Q10:Q11"/>
    <mergeCell ref="R10:R11"/>
    <mergeCell ref="A7:R7"/>
    <mergeCell ref="A9:R9"/>
    <mergeCell ref="A10:A11"/>
    <mergeCell ref="B10:B11"/>
    <mergeCell ref="C10:C11"/>
    <mergeCell ref="D10:D11"/>
    <mergeCell ref="M10:M11"/>
  </mergeCells>
  <printOptions horizontalCentered="1"/>
  <pageMargins left="0.19685039370078741" right="0.19685039370078741" top="0.39370078740157483" bottom="0.39370078740157483" header="0.31496062992125984" footer="0.31496062992125984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opLeftCell="B5" zoomScaleNormal="100" workbookViewId="0">
      <selection activeCell="B39" sqref="B39"/>
    </sheetView>
  </sheetViews>
  <sheetFormatPr baseColWidth="10" defaultRowHeight="15" x14ac:dyDescent="0.25"/>
  <cols>
    <col min="2" max="2" width="45.28515625" customWidth="1"/>
    <col min="3" max="3" width="67" customWidth="1"/>
    <col min="4" max="4" width="17.140625" customWidth="1"/>
    <col min="5" max="5" width="13" customWidth="1"/>
    <col min="6" max="6" width="14.7109375" customWidth="1"/>
    <col min="7" max="7" width="13.140625" customWidth="1"/>
    <col min="8" max="8" width="13" customWidth="1"/>
    <col min="9" max="9" width="13.140625" customWidth="1"/>
    <col min="10" max="10" width="14.7109375" customWidth="1"/>
    <col min="11" max="11" width="16.28515625" customWidth="1"/>
    <col min="12" max="13" width="14.5703125" customWidth="1"/>
    <col min="14" max="14" width="16.85546875" customWidth="1"/>
  </cols>
  <sheetData>
    <row r="1" spans="1:14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" customHeight="1" x14ac:dyDescent="0.25">
      <c r="A3" s="80" t="str">
        <f>+'RENGLON 011'!A3:R3</f>
        <v>DIRECCIÓN SUPERIOR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8.75" customHeight="1" x14ac:dyDescent="0.25">
      <c r="A5" s="81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customHeight="1" x14ac:dyDescent="0.25">
      <c r="A6" s="74" t="str">
        <f>+'RENGLON 011'!A6:R6</f>
        <v>FECHA DE ACTUALIZACION: 31/01/2020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75" customHeight="1" x14ac:dyDescent="0.25">
      <c r="A7" s="75" t="str">
        <f>+'RENGLON 011'!A7:R7</f>
        <v>CORRESPONDE AL MES DE: ENERO 2020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.75" customHeight="1" x14ac:dyDescent="0.25">
      <c r="A8" s="2"/>
      <c r="B8" s="2"/>
      <c r="C8" s="2"/>
      <c r="D8" s="2"/>
      <c r="E8" s="2"/>
      <c r="F8" s="2"/>
      <c r="G8" s="2"/>
      <c r="H8" s="2"/>
    </row>
    <row r="9" spans="1:14" ht="21" customHeight="1" thickBot="1" x14ac:dyDescent="0.3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19" customFormat="1" ht="24" customHeight="1" thickBot="1" x14ac:dyDescent="0.25">
      <c r="A10" s="88" t="s">
        <v>4</v>
      </c>
      <c r="B10" s="88" t="s">
        <v>22</v>
      </c>
      <c r="C10" s="90" t="s">
        <v>6</v>
      </c>
      <c r="D10" s="88" t="s">
        <v>7</v>
      </c>
      <c r="E10" s="93" t="s">
        <v>8</v>
      </c>
      <c r="F10" s="94"/>
      <c r="G10" s="94"/>
      <c r="H10" s="94"/>
      <c r="I10" s="95"/>
      <c r="J10" s="88" t="s">
        <v>9</v>
      </c>
      <c r="K10" s="90" t="s">
        <v>23</v>
      </c>
      <c r="L10" s="90" t="s">
        <v>11</v>
      </c>
      <c r="M10" s="90" t="s">
        <v>24</v>
      </c>
      <c r="N10" s="90" t="s">
        <v>12</v>
      </c>
    </row>
    <row r="11" spans="1:14" s="19" customFormat="1" ht="24" customHeight="1" thickBot="1" x14ac:dyDescent="0.25">
      <c r="A11" s="89"/>
      <c r="B11" s="89"/>
      <c r="C11" s="91"/>
      <c r="D11" s="89"/>
      <c r="E11" s="31" t="s">
        <v>13</v>
      </c>
      <c r="F11" s="31" t="s">
        <v>14</v>
      </c>
      <c r="G11" s="31" t="s">
        <v>16</v>
      </c>
      <c r="H11" s="31" t="s">
        <v>25</v>
      </c>
      <c r="I11" s="31" t="s">
        <v>21</v>
      </c>
      <c r="J11" s="89"/>
      <c r="K11" s="91"/>
      <c r="L11" s="91"/>
      <c r="M11" s="91"/>
      <c r="N11" s="91"/>
    </row>
    <row r="12" spans="1:14" s="37" customFormat="1" x14ac:dyDescent="0.25">
      <c r="A12" s="59">
        <v>1</v>
      </c>
      <c r="B12" s="48" t="s">
        <v>149</v>
      </c>
      <c r="C12" s="48" t="s">
        <v>150</v>
      </c>
      <c r="D12" s="60">
        <v>2375</v>
      </c>
      <c r="E12" s="60">
        <v>1000</v>
      </c>
      <c r="F12" s="60">
        <v>0</v>
      </c>
      <c r="G12" s="60">
        <v>250</v>
      </c>
      <c r="H12" s="60">
        <v>0</v>
      </c>
      <c r="I12" s="60">
        <v>0</v>
      </c>
      <c r="J12" s="60">
        <f t="shared" ref="J12:J56" si="0">SUM(D12:I12)</f>
        <v>3625</v>
      </c>
      <c r="K12" s="60">
        <v>517.86</v>
      </c>
      <c r="L12" s="60">
        <f t="shared" ref="L12:L34" si="1">+J12-K12</f>
        <v>3107.14</v>
      </c>
      <c r="M12" s="48"/>
      <c r="N12" s="61"/>
    </row>
    <row r="13" spans="1:14" s="37" customFormat="1" x14ac:dyDescent="0.25">
      <c r="A13" s="62">
        <v>2</v>
      </c>
      <c r="B13" s="42" t="s">
        <v>151</v>
      </c>
      <c r="C13" s="42" t="s">
        <v>152</v>
      </c>
      <c r="D13" s="44">
        <v>6249</v>
      </c>
      <c r="E13" s="44">
        <v>1800</v>
      </c>
      <c r="F13" s="44">
        <v>0</v>
      </c>
      <c r="G13" s="44">
        <v>250</v>
      </c>
      <c r="H13" s="44">
        <v>0</v>
      </c>
      <c r="I13" s="44">
        <v>0</v>
      </c>
      <c r="J13" s="44">
        <f t="shared" si="0"/>
        <v>8299</v>
      </c>
      <c r="K13" s="44">
        <v>1519.72</v>
      </c>
      <c r="L13" s="44">
        <f t="shared" si="1"/>
        <v>6779.28</v>
      </c>
      <c r="M13" s="42"/>
      <c r="N13" s="63"/>
    </row>
    <row r="14" spans="1:14" s="37" customFormat="1" x14ac:dyDescent="0.25">
      <c r="A14" s="62">
        <v>3</v>
      </c>
      <c r="B14" s="42" t="s">
        <v>153</v>
      </c>
      <c r="C14" s="42" t="s">
        <v>154</v>
      </c>
      <c r="D14" s="44">
        <v>5095</v>
      </c>
      <c r="E14" s="44">
        <v>1800</v>
      </c>
      <c r="F14" s="44">
        <v>0</v>
      </c>
      <c r="G14" s="44">
        <v>250</v>
      </c>
      <c r="H14" s="44">
        <v>0</v>
      </c>
      <c r="I14" s="44">
        <v>0</v>
      </c>
      <c r="J14" s="44">
        <f t="shared" si="0"/>
        <v>7145</v>
      </c>
      <c r="K14" s="44">
        <v>1206.1199999999999</v>
      </c>
      <c r="L14" s="44">
        <f t="shared" si="1"/>
        <v>5938.88</v>
      </c>
      <c r="M14" s="42"/>
      <c r="N14" s="63"/>
    </row>
    <row r="15" spans="1:14" s="37" customFormat="1" x14ac:dyDescent="0.25">
      <c r="A15" s="62">
        <v>4</v>
      </c>
      <c r="B15" s="42" t="s">
        <v>155</v>
      </c>
      <c r="C15" s="42" t="s">
        <v>154</v>
      </c>
      <c r="D15" s="44">
        <v>5095</v>
      </c>
      <c r="E15" s="44">
        <v>1800</v>
      </c>
      <c r="F15" s="44">
        <v>0</v>
      </c>
      <c r="G15" s="44">
        <v>250</v>
      </c>
      <c r="H15" s="44">
        <v>0</v>
      </c>
      <c r="I15" s="44">
        <v>0</v>
      </c>
      <c r="J15" s="44">
        <f t="shared" si="0"/>
        <v>7145</v>
      </c>
      <c r="K15" s="44">
        <v>1298.79</v>
      </c>
      <c r="L15" s="44">
        <f t="shared" si="1"/>
        <v>5846.21</v>
      </c>
      <c r="M15" s="42"/>
      <c r="N15" s="63"/>
    </row>
    <row r="16" spans="1:14" s="37" customFormat="1" x14ac:dyDescent="0.25">
      <c r="A16" s="62">
        <v>5</v>
      </c>
      <c r="B16" s="42" t="s">
        <v>156</v>
      </c>
      <c r="C16" s="42" t="s">
        <v>157</v>
      </c>
      <c r="D16" s="44">
        <v>5325</v>
      </c>
      <c r="E16" s="44">
        <v>1800</v>
      </c>
      <c r="F16" s="44">
        <v>0</v>
      </c>
      <c r="G16" s="44">
        <v>250</v>
      </c>
      <c r="H16" s="44">
        <v>0</v>
      </c>
      <c r="I16" s="44">
        <v>0</v>
      </c>
      <c r="J16" s="44">
        <f t="shared" si="0"/>
        <v>7375</v>
      </c>
      <c r="K16" s="44">
        <v>1252.58</v>
      </c>
      <c r="L16" s="44">
        <f t="shared" si="1"/>
        <v>6122.42</v>
      </c>
      <c r="M16" s="42"/>
      <c r="N16" s="63"/>
    </row>
    <row r="17" spans="1:14" s="37" customFormat="1" x14ac:dyDescent="0.25">
      <c r="A17" s="62">
        <v>6</v>
      </c>
      <c r="B17" s="42" t="s">
        <v>158</v>
      </c>
      <c r="C17" s="42" t="s">
        <v>159</v>
      </c>
      <c r="D17" s="44">
        <v>3241</v>
      </c>
      <c r="E17" s="44">
        <v>1000</v>
      </c>
      <c r="F17" s="44">
        <v>0</v>
      </c>
      <c r="G17" s="44">
        <v>250</v>
      </c>
      <c r="H17" s="44">
        <v>0</v>
      </c>
      <c r="I17" s="44">
        <v>0</v>
      </c>
      <c r="J17" s="44">
        <f t="shared" si="0"/>
        <v>4491</v>
      </c>
      <c r="K17" s="44">
        <v>636.15</v>
      </c>
      <c r="L17" s="44">
        <f t="shared" si="1"/>
        <v>3854.85</v>
      </c>
      <c r="M17" s="42"/>
      <c r="N17" s="63"/>
    </row>
    <row r="18" spans="1:14" s="37" customFormat="1" x14ac:dyDescent="0.25">
      <c r="A18" s="62">
        <v>7</v>
      </c>
      <c r="B18" s="42" t="s">
        <v>160</v>
      </c>
      <c r="C18" s="42" t="s">
        <v>161</v>
      </c>
      <c r="D18" s="44">
        <v>5325</v>
      </c>
      <c r="E18" s="44">
        <v>1800</v>
      </c>
      <c r="F18" s="44">
        <v>0</v>
      </c>
      <c r="G18" s="44">
        <v>250</v>
      </c>
      <c r="H18" s="44">
        <v>0</v>
      </c>
      <c r="I18" s="44">
        <v>0</v>
      </c>
      <c r="J18" s="44">
        <f t="shared" si="0"/>
        <v>7375</v>
      </c>
      <c r="K18" s="44">
        <v>1348.34</v>
      </c>
      <c r="L18" s="44">
        <f t="shared" si="1"/>
        <v>6026.66</v>
      </c>
      <c r="M18" s="42"/>
      <c r="N18" s="63"/>
    </row>
    <row r="19" spans="1:14" s="37" customFormat="1" x14ac:dyDescent="0.25">
      <c r="A19" s="62">
        <v>8</v>
      </c>
      <c r="B19" s="42" t="s">
        <v>162</v>
      </c>
      <c r="C19" s="42" t="s">
        <v>161</v>
      </c>
      <c r="D19" s="44">
        <v>4981.45</v>
      </c>
      <c r="E19" s="44">
        <v>1683.87</v>
      </c>
      <c r="F19" s="44">
        <v>0</v>
      </c>
      <c r="G19" s="44">
        <v>233.87</v>
      </c>
      <c r="H19" s="44">
        <v>0</v>
      </c>
      <c r="I19" s="44">
        <v>0</v>
      </c>
      <c r="J19" s="44">
        <f t="shared" si="0"/>
        <v>6899.19</v>
      </c>
      <c r="K19" s="44">
        <v>1266.94</v>
      </c>
      <c r="L19" s="44">
        <f t="shared" si="1"/>
        <v>5632.25</v>
      </c>
      <c r="M19" s="42"/>
      <c r="N19" s="63"/>
    </row>
    <row r="20" spans="1:14" s="37" customFormat="1" x14ac:dyDescent="0.25">
      <c r="A20" s="62">
        <v>9</v>
      </c>
      <c r="B20" s="42" t="s">
        <v>163</v>
      </c>
      <c r="C20" s="42" t="s">
        <v>161</v>
      </c>
      <c r="D20" s="44">
        <v>5325</v>
      </c>
      <c r="E20" s="44">
        <v>1800</v>
      </c>
      <c r="F20" s="44">
        <v>0</v>
      </c>
      <c r="G20" s="44">
        <v>250</v>
      </c>
      <c r="H20" s="44">
        <v>0</v>
      </c>
      <c r="I20" s="44">
        <v>0</v>
      </c>
      <c r="J20" s="44">
        <f t="shared" si="0"/>
        <v>7375</v>
      </c>
      <c r="K20" s="44">
        <v>1348.34</v>
      </c>
      <c r="L20" s="44">
        <f t="shared" si="1"/>
        <v>6026.66</v>
      </c>
      <c r="M20" s="42"/>
      <c r="N20" s="63"/>
    </row>
    <row r="21" spans="1:14" s="37" customFormat="1" x14ac:dyDescent="0.25">
      <c r="A21" s="62">
        <v>10</v>
      </c>
      <c r="B21" s="42" t="s">
        <v>164</v>
      </c>
      <c r="C21" s="42" t="s">
        <v>161</v>
      </c>
      <c r="D21" s="44">
        <v>5325</v>
      </c>
      <c r="E21" s="44">
        <v>1800</v>
      </c>
      <c r="F21" s="44">
        <v>0</v>
      </c>
      <c r="G21" s="44">
        <v>250</v>
      </c>
      <c r="H21" s="44">
        <v>0</v>
      </c>
      <c r="I21" s="44">
        <v>0</v>
      </c>
      <c r="J21" s="44">
        <f t="shared" si="0"/>
        <v>7375</v>
      </c>
      <c r="K21" s="44">
        <v>1348.34</v>
      </c>
      <c r="L21" s="44">
        <f t="shared" si="1"/>
        <v>6026.66</v>
      </c>
      <c r="M21" s="42"/>
      <c r="N21" s="63"/>
    </row>
    <row r="22" spans="1:14" s="37" customFormat="1" x14ac:dyDescent="0.25">
      <c r="A22" s="62">
        <v>11</v>
      </c>
      <c r="B22" s="42" t="s">
        <v>165</v>
      </c>
      <c r="C22" s="42" t="s">
        <v>166</v>
      </c>
      <c r="D22" s="44">
        <v>2920</v>
      </c>
      <c r="E22" s="44">
        <v>1000</v>
      </c>
      <c r="F22" s="44">
        <v>0</v>
      </c>
      <c r="G22" s="44">
        <v>250</v>
      </c>
      <c r="H22" s="44">
        <v>0</v>
      </c>
      <c r="I22" s="44">
        <v>0</v>
      </c>
      <c r="J22" s="44">
        <f t="shared" si="0"/>
        <v>4170</v>
      </c>
      <c r="K22" s="44">
        <v>548.79999999999995</v>
      </c>
      <c r="L22" s="44">
        <f t="shared" si="1"/>
        <v>3621.2</v>
      </c>
      <c r="M22" s="42"/>
      <c r="N22" s="63"/>
    </row>
    <row r="23" spans="1:14" s="37" customFormat="1" x14ac:dyDescent="0.25">
      <c r="A23" s="62">
        <v>12</v>
      </c>
      <c r="B23" s="42" t="s">
        <v>198</v>
      </c>
      <c r="C23" s="42" t="s">
        <v>167</v>
      </c>
      <c r="D23" s="44">
        <v>2285.9</v>
      </c>
      <c r="E23" s="44">
        <v>741.94</v>
      </c>
      <c r="F23" s="44">
        <v>0</v>
      </c>
      <c r="G23" s="44">
        <v>185.48</v>
      </c>
      <c r="H23" s="44">
        <v>0</v>
      </c>
      <c r="I23" s="44">
        <v>0</v>
      </c>
      <c r="J23" s="44">
        <f t="shared" si="0"/>
        <v>3213.32</v>
      </c>
      <c r="K23" s="44">
        <v>494.88</v>
      </c>
      <c r="L23" s="44">
        <f t="shared" si="1"/>
        <v>2718.44</v>
      </c>
      <c r="M23" s="42"/>
      <c r="N23" s="63"/>
    </row>
    <row r="24" spans="1:14" s="37" customFormat="1" x14ac:dyDescent="0.25">
      <c r="A24" s="62">
        <v>13</v>
      </c>
      <c r="B24" s="42" t="s">
        <v>168</v>
      </c>
      <c r="C24" s="42" t="s">
        <v>167</v>
      </c>
      <c r="D24" s="44">
        <v>3081</v>
      </c>
      <c r="E24" s="44">
        <v>1000</v>
      </c>
      <c r="F24" s="44">
        <v>0</v>
      </c>
      <c r="G24" s="44">
        <v>250</v>
      </c>
      <c r="H24" s="44">
        <v>0</v>
      </c>
      <c r="I24" s="44">
        <v>0</v>
      </c>
      <c r="J24" s="44">
        <f t="shared" si="0"/>
        <v>4331</v>
      </c>
      <c r="K24" s="44">
        <v>667</v>
      </c>
      <c r="L24" s="44">
        <f t="shared" si="1"/>
        <v>3664</v>
      </c>
      <c r="M24" s="42"/>
      <c r="N24" s="63"/>
    </row>
    <row r="25" spans="1:14" s="37" customFormat="1" x14ac:dyDescent="0.25">
      <c r="A25" s="62">
        <v>14</v>
      </c>
      <c r="B25" s="42" t="s">
        <v>169</v>
      </c>
      <c r="C25" s="42" t="s">
        <v>150</v>
      </c>
      <c r="D25" s="44">
        <v>2375</v>
      </c>
      <c r="E25" s="44">
        <v>1000</v>
      </c>
      <c r="F25" s="44">
        <v>0</v>
      </c>
      <c r="G25" s="44">
        <v>250</v>
      </c>
      <c r="H25" s="44">
        <v>0</v>
      </c>
      <c r="I25" s="44">
        <v>0</v>
      </c>
      <c r="J25" s="44">
        <f t="shared" si="0"/>
        <v>3625</v>
      </c>
      <c r="K25" s="44">
        <v>472.5</v>
      </c>
      <c r="L25" s="44">
        <f t="shared" si="1"/>
        <v>3152.5</v>
      </c>
      <c r="M25" s="42"/>
      <c r="N25" s="63"/>
    </row>
    <row r="26" spans="1:14" s="37" customFormat="1" x14ac:dyDescent="0.25">
      <c r="A26" s="62">
        <v>15</v>
      </c>
      <c r="B26" s="42" t="s">
        <v>170</v>
      </c>
      <c r="C26" s="42" t="s">
        <v>171</v>
      </c>
      <c r="D26" s="44">
        <v>1668</v>
      </c>
      <c r="E26" s="44">
        <v>1000</v>
      </c>
      <c r="F26" s="44">
        <v>0</v>
      </c>
      <c r="G26" s="44">
        <v>250</v>
      </c>
      <c r="H26" s="44">
        <v>74.37</v>
      </c>
      <c r="I26" s="44">
        <v>0</v>
      </c>
      <c r="J26" s="44">
        <f t="shared" si="0"/>
        <v>2992.37</v>
      </c>
      <c r="K26" s="44">
        <v>383.93</v>
      </c>
      <c r="L26" s="44">
        <f t="shared" si="1"/>
        <v>2608.44</v>
      </c>
      <c r="M26" s="42"/>
      <c r="N26" s="63"/>
    </row>
    <row r="27" spans="1:14" s="37" customFormat="1" x14ac:dyDescent="0.25">
      <c r="A27" s="62">
        <v>16</v>
      </c>
      <c r="B27" s="42" t="s">
        <v>172</v>
      </c>
      <c r="C27" s="42" t="s">
        <v>171</v>
      </c>
      <c r="D27" s="44">
        <v>1668</v>
      </c>
      <c r="E27" s="44">
        <v>1000</v>
      </c>
      <c r="F27" s="44">
        <v>0</v>
      </c>
      <c r="G27" s="44">
        <v>250</v>
      </c>
      <c r="H27" s="44">
        <v>74.37</v>
      </c>
      <c r="I27" s="44">
        <v>0</v>
      </c>
      <c r="J27" s="44">
        <f t="shared" si="0"/>
        <v>2992.37</v>
      </c>
      <c r="K27" s="44">
        <v>383.93</v>
      </c>
      <c r="L27" s="44">
        <f t="shared" si="1"/>
        <v>2608.44</v>
      </c>
      <c r="M27" s="42"/>
      <c r="N27" s="63"/>
    </row>
    <row r="28" spans="1:14" s="37" customFormat="1" x14ac:dyDescent="0.25">
      <c r="A28" s="62">
        <v>17</v>
      </c>
      <c r="B28" s="42" t="s">
        <v>173</v>
      </c>
      <c r="C28" s="42" t="s">
        <v>171</v>
      </c>
      <c r="D28" s="44">
        <v>1668</v>
      </c>
      <c r="E28" s="44">
        <v>1000</v>
      </c>
      <c r="F28" s="44">
        <v>0</v>
      </c>
      <c r="G28" s="44">
        <v>250</v>
      </c>
      <c r="H28" s="44">
        <v>74.37</v>
      </c>
      <c r="I28" s="44">
        <v>0</v>
      </c>
      <c r="J28" s="44">
        <f t="shared" si="0"/>
        <v>2992.37</v>
      </c>
      <c r="K28" s="44">
        <v>383.93</v>
      </c>
      <c r="L28" s="44">
        <f t="shared" si="1"/>
        <v>2608.44</v>
      </c>
      <c r="M28" s="42"/>
      <c r="N28" s="63"/>
    </row>
    <row r="29" spans="1:14" s="37" customFormat="1" x14ac:dyDescent="0.25">
      <c r="A29" s="62">
        <v>18</v>
      </c>
      <c r="B29" s="42" t="s">
        <v>174</v>
      </c>
      <c r="C29" s="42" t="s">
        <v>171</v>
      </c>
      <c r="D29" s="44">
        <v>1668</v>
      </c>
      <c r="E29" s="44">
        <v>1000</v>
      </c>
      <c r="F29" s="44">
        <v>0</v>
      </c>
      <c r="G29" s="44">
        <v>250</v>
      </c>
      <c r="H29" s="44">
        <v>74.37</v>
      </c>
      <c r="I29" s="44">
        <v>0</v>
      </c>
      <c r="J29" s="44">
        <f t="shared" si="0"/>
        <v>2992.37</v>
      </c>
      <c r="K29" s="44">
        <v>383.93</v>
      </c>
      <c r="L29" s="44">
        <f t="shared" si="1"/>
        <v>2608.44</v>
      </c>
      <c r="M29" s="42"/>
      <c r="N29" s="63"/>
    </row>
    <row r="30" spans="1:14" s="37" customFormat="1" x14ac:dyDescent="0.25">
      <c r="A30" s="62">
        <v>19</v>
      </c>
      <c r="B30" s="42" t="s">
        <v>175</v>
      </c>
      <c r="C30" s="42" t="s">
        <v>176</v>
      </c>
      <c r="D30" s="44">
        <v>1668</v>
      </c>
      <c r="E30" s="44">
        <v>1000</v>
      </c>
      <c r="F30" s="44">
        <v>0</v>
      </c>
      <c r="G30" s="44">
        <v>250</v>
      </c>
      <c r="H30" s="44">
        <v>74.37</v>
      </c>
      <c r="I30" s="44">
        <v>0</v>
      </c>
      <c r="J30" s="44">
        <f t="shared" si="0"/>
        <v>2992.37</v>
      </c>
      <c r="K30" s="44">
        <v>383.93</v>
      </c>
      <c r="L30" s="44">
        <f t="shared" si="1"/>
        <v>2608.44</v>
      </c>
      <c r="M30" s="42"/>
      <c r="N30" s="63"/>
    </row>
    <row r="31" spans="1:14" s="37" customFormat="1" x14ac:dyDescent="0.25">
      <c r="A31" s="62">
        <v>20</v>
      </c>
      <c r="B31" s="42" t="s">
        <v>177</v>
      </c>
      <c r="C31" s="42" t="s">
        <v>179</v>
      </c>
      <c r="D31" s="44">
        <v>2375</v>
      </c>
      <c r="E31" s="44">
        <v>1000</v>
      </c>
      <c r="F31" s="44">
        <v>0</v>
      </c>
      <c r="G31" s="44">
        <v>250</v>
      </c>
      <c r="H31" s="44">
        <v>0</v>
      </c>
      <c r="I31" s="44">
        <v>0</v>
      </c>
      <c r="J31" s="44">
        <f t="shared" si="0"/>
        <v>3625</v>
      </c>
      <c r="K31" s="44">
        <v>472.5</v>
      </c>
      <c r="L31" s="44">
        <f t="shared" si="1"/>
        <v>3152.5</v>
      </c>
      <c r="M31" s="42"/>
      <c r="N31" s="63"/>
    </row>
    <row r="32" spans="1:14" s="37" customFormat="1" x14ac:dyDescent="0.25">
      <c r="A32" s="62">
        <v>21</v>
      </c>
      <c r="B32" s="42" t="s">
        <v>178</v>
      </c>
      <c r="C32" s="42" t="s">
        <v>179</v>
      </c>
      <c r="D32" s="44">
        <v>2375</v>
      </c>
      <c r="E32" s="44">
        <v>1000</v>
      </c>
      <c r="F32" s="44">
        <v>0</v>
      </c>
      <c r="G32" s="44">
        <v>250</v>
      </c>
      <c r="H32" s="44">
        <v>0</v>
      </c>
      <c r="I32" s="44">
        <v>0</v>
      </c>
      <c r="J32" s="44">
        <f t="shared" si="0"/>
        <v>3625</v>
      </c>
      <c r="K32" s="44">
        <v>472.5</v>
      </c>
      <c r="L32" s="44">
        <f t="shared" si="1"/>
        <v>3152.5</v>
      </c>
      <c r="M32" s="42"/>
      <c r="N32" s="63"/>
    </row>
    <row r="33" spans="1:14" s="37" customFormat="1" x14ac:dyDescent="0.25">
      <c r="A33" s="62">
        <v>22</v>
      </c>
      <c r="B33" s="42" t="s">
        <v>180</v>
      </c>
      <c r="C33" s="42" t="s">
        <v>181</v>
      </c>
      <c r="D33" s="44">
        <v>3241</v>
      </c>
      <c r="E33" s="44">
        <v>1000</v>
      </c>
      <c r="F33" s="44">
        <v>0</v>
      </c>
      <c r="G33" s="44">
        <v>250</v>
      </c>
      <c r="H33" s="44">
        <v>0</v>
      </c>
      <c r="I33" s="44">
        <v>0</v>
      </c>
      <c r="J33" s="44">
        <f t="shared" si="0"/>
        <v>4491</v>
      </c>
      <c r="K33" s="44">
        <v>636.15</v>
      </c>
      <c r="L33" s="44">
        <f t="shared" si="1"/>
        <v>3854.85</v>
      </c>
      <c r="M33" s="42"/>
      <c r="N33" s="63"/>
    </row>
    <row r="34" spans="1:14" s="37" customFormat="1" x14ac:dyDescent="0.25">
      <c r="A34" s="62">
        <v>23</v>
      </c>
      <c r="B34" s="42" t="s">
        <v>182</v>
      </c>
      <c r="C34" s="42" t="s">
        <v>183</v>
      </c>
      <c r="D34" s="44">
        <v>3241</v>
      </c>
      <c r="E34" s="44">
        <v>1000</v>
      </c>
      <c r="F34" s="44">
        <v>0</v>
      </c>
      <c r="G34" s="44">
        <v>250</v>
      </c>
      <c r="H34" s="44">
        <v>0</v>
      </c>
      <c r="I34" s="44">
        <v>0</v>
      </c>
      <c r="J34" s="44">
        <f t="shared" si="0"/>
        <v>4491</v>
      </c>
      <c r="K34" s="44">
        <v>636.15</v>
      </c>
      <c r="L34" s="44">
        <f t="shared" si="1"/>
        <v>3854.85</v>
      </c>
      <c r="M34" s="42"/>
      <c r="N34" s="63"/>
    </row>
    <row r="35" spans="1:14" s="37" customFormat="1" x14ac:dyDescent="0.25">
      <c r="A35" s="62">
        <v>24</v>
      </c>
      <c r="B35" s="42" t="s">
        <v>184</v>
      </c>
      <c r="C35" s="42" t="s">
        <v>185</v>
      </c>
      <c r="D35" s="44">
        <v>3081</v>
      </c>
      <c r="E35" s="44">
        <v>1000</v>
      </c>
      <c r="F35" s="44">
        <v>0</v>
      </c>
      <c r="G35" s="44">
        <v>250</v>
      </c>
      <c r="H35" s="44">
        <v>0</v>
      </c>
      <c r="I35" s="44">
        <v>0</v>
      </c>
      <c r="J35" s="44">
        <f t="shared" si="0"/>
        <v>4331</v>
      </c>
      <c r="K35" s="44">
        <f>1632.4-1020.25</f>
        <v>612.15000000000009</v>
      </c>
      <c r="L35" s="44">
        <f t="shared" ref="L35:L39" si="2">+J35-K35</f>
        <v>3718.85</v>
      </c>
      <c r="M35" s="42"/>
      <c r="N35" s="63"/>
    </row>
    <row r="36" spans="1:14" s="37" customFormat="1" x14ac:dyDescent="0.25">
      <c r="A36" s="62">
        <v>25</v>
      </c>
      <c r="B36" s="42" t="s">
        <v>186</v>
      </c>
      <c r="C36" s="42" t="s">
        <v>187</v>
      </c>
      <c r="D36" s="44">
        <v>3081</v>
      </c>
      <c r="E36" s="44">
        <v>1000</v>
      </c>
      <c r="F36" s="44">
        <v>0</v>
      </c>
      <c r="G36" s="44">
        <v>250</v>
      </c>
      <c r="H36" s="44">
        <v>0</v>
      </c>
      <c r="I36" s="44">
        <v>0</v>
      </c>
      <c r="J36" s="44">
        <f t="shared" si="0"/>
        <v>4331</v>
      </c>
      <c r="K36" s="44">
        <v>612.15</v>
      </c>
      <c r="L36" s="44">
        <f t="shared" si="2"/>
        <v>3718.85</v>
      </c>
      <c r="M36" s="42"/>
      <c r="N36" s="63"/>
    </row>
    <row r="37" spans="1:14" s="37" customFormat="1" x14ac:dyDescent="0.25">
      <c r="A37" s="62">
        <v>26</v>
      </c>
      <c r="B37" s="42" t="s">
        <v>188</v>
      </c>
      <c r="C37" s="42" t="s">
        <v>189</v>
      </c>
      <c r="D37" s="44">
        <v>1668</v>
      </c>
      <c r="E37" s="44">
        <v>1000</v>
      </c>
      <c r="F37" s="44">
        <v>0</v>
      </c>
      <c r="G37" s="44">
        <v>250</v>
      </c>
      <c r="H37" s="44">
        <v>74.37</v>
      </c>
      <c r="I37" s="44">
        <v>0</v>
      </c>
      <c r="J37" s="44">
        <f t="shared" si="0"/>
        <v>2992.37</v>
      </c>
      <c r="K37" s="44">
        <v>383.93</v>
      </c>
      <c r="L37" s="44">
        <f t="shared" si="2"/>
        <v>2608.44</v>
      </c>
      <c r="M37" s="42"/>
      <c r="N37" s="63"/>
    </row>
    <row r="38" spans="1:14" s="37" customFormat="1" x14ac:dyDescent="0.25">
      <c r="A38" s="62">
        <v>27</v>
      </c>
      <c r="B38" s="42" t="s">
        <v>190</v>
      </c>
      <c r="C38" s="42" t="s">
        <v>154</v>
      </c>
      <c r="D38" s="44">
        <v>5095</v>
      </c>
      <c r="E38" s="44">
        <v>1800</v>
      </c>
      <c r="F38" s="44">
        <v>0</v>
      </c>
      <c r="G38" s="44">
        <v>250</v>
      </c>
      <c r="H38" s="44">
        <v>0</v>
      </c>
      <c r="I38" s="44">
        <v>0</v>
      </c>
      <c r="J38" s="44">
        <f t="shared" si="0"/>
        <v>7145</v>
      </c>
      <c r="K38" s="44">
        <v>1298.79</v>
      </c>
      <c r="L38" s="44">
        <f t="shared" si="2"/>
        <v>5846.21</v>
      </c>
      <c r="M38" s="42"/>
      <c r="N38" s="63"/>
    </row>
    <row r="39" spans="1:14" s="37" customFormat="1" x14ac:dyDescent="0.25">
      <c r="A39" s="62">
        <v>28</v>
      </c>
      <c r="B39" s="42" t="s">
        <v>191</v>
      </c>
      <c r="C39" s="42" t="s">
        <v>192</v>
      </c>
      <c r="D39" s="44">
        <v>1628</v>
      </c>
      <c r="E39" s="44">
        <v>1000</v>
      </c>
      <c r="F39" s="44">
        <v>0</v>
      </c>
      <c r="G39" s="44">
        <v>250</v>
      </c>
      <c r="H39" s="44">
        <v>114.37</v>
      </c>
      <c r="I39" s="44">
        <v>0</v>
      </c>
      <c r="J39" s="44">
        <f t="shared" si="0"/>
        <v>2992.37</v>
      </c>
      <c r="K39" s="44">
        <v>383.93</v>
      </c>
      <c r="L39" s="44">
        <f t="shared" si="2"/>
        <v>2608.44</v>
      </c>
      <c r="M39" s="42"/>
      <c r="N39" s="63"/>
    </row>
    <row r="40" spans="1:14" s="37" customFormat="1" x14ac:dyDescent="0.25">
      <c r="A40" s="62">
        <v>29</v>
      </c>
      <c r="B40" s="42" t="s">
        <v>193</v>
      </c>
      <c r="C40" s="42" t="s">
        <v>189</v>
      </c>
      <c r="D40" s="44">
        <v>1668</v>
      </c>
      <c r="E40" s="44">
        <v>1000</v>
      </c>
      <c r="F40" s="44">
        <v>0</v>
      </c>
      <c r="G40" s="44">
        <v>250</v>
      </c>
      <c r="H40" s="44">
        <v>74.37</v>
      </c>
      <c r="I40" s="44">
        <v>0</v>
      </c>
      <c r="J40" s="44">
        <f t="shared" si="0"/>
        <v>2992.37</v>
      </c>
      <c r="K40" s="44">
        <v>383.93</v>
      </c>
      <c r="L40" s="44">
        <f t="shared" ref="L40:L42" si="3">+J40-K40</f>
        <v>2608.44</v>
      </c>
      <c r="M40" s="42"/>
      <c r="N40" s="63"/>
    </row>
    <row r="41" spans="1:14" s="37" customFormat="1" x14ac:dyDescent="0.25">
      <c r="A41" s="62">
        <v>30</v>
      </c>
      <c r="B41" s="42" t="s">
        <v>194</v>
      </c>
      <c r="C41" s="42" t="s">
        <v>181</v>
      </c>
      <c r="D41" s="44">
        <v>3241</v>
      </c>
      <c r="E41" s="44">
        <v>1000</v>
      </c>
      <c r="F41" s="44">
        <v>0</v>
      </c>
      <c r="G41" s="44">
        <v>250</v>
      </c>
      <c r="H41" s="44">
        <v>0</v>
      </c>
      <c r="I41" s="44">
        <v>0</v>
      </c>
      <c r="J41" s="44">
        <f t="shared" si="0"/>
        <v>4491</v>
      </c>
      <c r="K41" s="44">
        <v>636.15</v>
      </c>
      <c r="L41" s="44">
        <f t="shared" si="3"/>
        <v>3854.85</v>
      </c>
      <c r="M41" s="42"/>
      <c r="N41" s="63"/>
    </row>
    <row r="42" spans="1:14" s="37" customFormat="1" x14ac:dyDescent="0.25">
      <c r="A42" s="62">
        <v>31</v>
      </c>
      <c r="B42" s="42" t="s">
        <v>195</v>
      </c>
      <c r="C42" s="42" t="s">
        <v>196</v>
      </c>
      <c r="D42" s="44">
        <v>5325</v>
      </c>
      <c r="E42" s="44">
        <v>1800</v>
      </c>
      <c r="F42" s="44">
        <v>0</v>
      </c>
      <c r="G42" s="44">
        <v>250</v>
      </c>
      <c r="H42" s="44">
        <v>0</v>
      </c>
      <c r="I42" s="44">
        <v>0</v>
      </c>
      <c r="J42" s="44">
        <f t="shared" si="0"/>
        <v>7375</v>
      </c>
      <c r="K42" s="44">
        <v>1252.58</v>
      </c>
      <c r="L42" s="44">
        <f t="shared" si="3"/>
        <v>6122.42</v>
      </c>
      <c r="M42" s="42"/>
      <c r="N42" s="63"/>
    </row>
    <row r="43" spans="1:14" s="37" customFormat="1" x14ac:dyDescent="0.25">
      <c r="A43" s="62">
        <v>32</v>
      </c>
      <c r="B43" s="42" t="s">
        <v>197</v>
      </c>
      <c r="C43" s="42" t="s">
        <v>196</v>
      </c>
      <c r="D43" s="44">
        <v>5325</v>
      </c>
      <c r="E43" s="44">
        <v>1800</v>
      </c>
      <c r="F43" s="44">
        <v>375</v>
      </c>
      <c r="G43" s="44">
        <v>250</v>
      </c>
      <c r="H43" s="44">
        <v>0</v>
      </c>
      <c r="I43" s="44">
        <v>0</v>
      </c>
      <c r="J43" s="44">
        <f t="shared" si="0"/>
        <v>7750</v>
      </c>
      <c r="K43" s="44">
        <v>1429.13</v>
      </c>
      <c r="L43" s="44">
        <f t="shared" ref="L43:L48" si="4">+J43-K43</f>
        <v>6320.87</v>
      </c>
      <c r="M43" s="42"/>
      <c r="N43" s="63"/>
    </row>
    <row r="44" spans="1:14" s="37" customFormat="1" x14ac:dyDescent="0.25">
      <c r="A44" s="62">
        <v>33</v>
      </c>
      <c r="B44" s="42" t="s">
        <v>201</v>
      </c>
      <c r="C44" s="42" t="s">
        <v>196</v>
      </c>
      <c r="D44" s="44">
        <v>3950.81</v>
      </c>
      <c r="E44" s="44">
        <v>1335.48</v>
      </c>
      <c r="F44" s="44">
        <v>0</v>
      </c>
      <c r="G44" s="44">
        <v>185.48</v>
      </c>
      <c r="H44" s="44">
        <v>0</v>
      </c>
      <c r="I44" s="44">
        <v>0</v>
      </c>
      <c r="J44" s="44">
        <f t="shared" si="0"/>
        <v>5471.7699999999995</v>
      </c>
      <c r="K44" s="44">
        <v>1022.74</v>
      </c>
      <c r="L44" s="44">
        <f t="shared" si="4"/>
        <v>4449.03</v>
      </c>
      <c r="M44" s="42"/>
      <c r="N44" s="63"/>
    </row>
    <row r="45" spans="1:14" s="37" customFormat="1" x14ac:dyDescent="0.25">
      <c r="A45" s="62">
        <v>34</v>
      </c>
      <c r="B45" s="42" t="s">
        <v>202</v>
      </c>
      <c r="C45" s="42" t="s">
        <v>196</v>
      </c>
      <c r="D45" s="44">
        <v>5325</v>
      </c>
      <c r="E45" s="44">
        <v>1800</v>
      </c>
      <c r="F45" s="44">
        <v>0</v>
      </c>
      <c r="G45" s="44">
        <v>250</v>
      </c>
      <c r="H45" s="44">
        <v>0</v>
      </c>
      <c r="I45" s="44">
        <v>0</v>
      </c>
      <c r="J45" s="44">
        <f t="shared" si="0"/>
        <v>7375</v>
      </c>
      <c r="K45" s="44">
        <v>1348.34</v>
      </c>
      <c r="L45" s="44">
        <f t="shared" si="4"/>
        <v>6026.66</v>
      </c>
      <c r="M45" s="42"/>
      <c r="N45" s="63"/>
    </row>
    <row r="46" spans="1:14" s="37" customFormat="1" x14ac:dyDescent="0.25">
      <c r="A46" s="62">
        <v>35</v>
      </c>
      <c r="B46" s="42" t="s">
        <v>203</v>
      </c>
      <c r="C46" s="42" t="s">
        <v>204</v>
      </c>
      <c r="D46" s="44">
        <v>3081</v>
      </c>
      <c r="E46" s="44">
        <v>1000</v>
      </c>
      <c r="F46" s="44">
        <v>0</v>
      </c>
      <c r="G46" s="44">
        <v>250</v>
      </c>
      <c r="H46" s="44">
        <v>0</v>
      </c>
      <c r="I46" s="44">
        <v>0</v>
      </c>
      <c r="J46" s="44">
        <f t="shared" si="0"/>
        <v>4331</v>
      </c>
      <c r="K46" s="44">
        <v>612.15</v>
      </c>
      <c r="L46" s="44">
        <f t="shared" si="4"/>
        <v>3718.85</v>
      </c>
      <c r="M46" s="42"/>
      <c r="N46" s="63"/>
    </row>
    <row r="47" spans="1:14" s="37" customFormat="1" x14ac:dyDescent="0.25">
      <c r="A47" s="62">
        <v>36</v>
      </c>
      <c r="B47" s="42" t="s">
        <v>205</v>
      </c>
      <c r="C47" s="42" t="s">
        <v>206</v>
      </c>
      <c r="D47" s="44">
        <v>5835</v>
      </c>
      <c r="E47" s="44">
        <v>3000</v>
      </c>
      <c r="F47" s="44">
        <v>375</v>
      </c>
      <c r="G47" s="44">
        <v>250</v>
      </c>
      <c r="H47" s="44">
        <v>0</v>
      </c>
      <c r="I47" s="44">
        <v>0</v>
      </c>
      <c r="J47" s="44">
        <f t="shared" si="0"/>
        <v>9460</v>
      </c>
      <c r="K47" s="44">
        <v>1889.63</v>
      </c>
      <c r="L47" s="44">
        <f t="shared" si="4"/>
        <v>7570.37</v>
      </c>
      <c r="M47" s="42"/>
      <c r="N47" s="63"/>
    </row>
    <row r="48" spans="1:14" s="37" customFormat="1" x14ac:dyDescent="0.25">
      <c r="A48" s="62">
        <v>37</v>
      </c>
      <c r="B48" s="42" t="s">
        <v>207</v>
      </c>
      <c r="C48" s="42" t="s">
        <v>196</v>
      </c>
      <c r="D48" s="44">
        <v>5325</v>
      </c>
      <c r="E48" s="44">
        <v>1800</v>
      </c>
      <c r="F48" s="44">
        <v>0</v>
      </c>
      <c r="G48" s="44">
        <v>250</v>
      </c>
      <c r="H48" s="44">
        <v>0</v>
      </c>
      <c r="I48" s="44">
        <v>0</v>
      </c>
      <c r="J48" s="44">
        <f t="shared" si="0"/>
        <v>7375</v>
      </c>
      <c r="K48" s="44">
        <v>1348.34</v>
      </c>
      <c r="L48" s="44">
        <f t="shared" si="4"/>
        <v>6026.66</v>
      </c>
      <c r="M48" s="42"/>
      <c r="N48" s="63"/>
    </row>
    <row r="49" spans="1:14" s="37" customFormat="1" x14ac:dyDescent="0.25">
      <c r="A49" s="62">
        <v>38</v>
      </c>
      <c r="B49" s="42" t="s">
        <v>208</v>
      </c>
      <c r="C49" s="42" t="s">
        <v>196</v>
      </c>
      <c r="D49" s="44">
        <v>5325</v>
      </c>
      <c r="E49" s="44">
        <v>1800</v>
      </c>
      <c r="F49" s="44">
        <v>0</v>
      </c>
      <c r="G49" s="44">
        <v>250</v>
      </c>
      <c r="H49" s="44">
        <v>0</v>
      </c>
      <c r="I49" s="44">
        <v>0</v>
      </c>
      <c r="J49" s="44">
        <f t="shared" si="0"/>
        <v>7375</v>
      </c>
      <c r="K49" s="44">
        <v>1348.34</v>
      </c>
      <c r="L49" s="44">
        <f t="shared" ref="L49:L50" si="5">+J49-K49</f>
        <v>6026.66</v>
      </c>
      <c r="M49" s="42"/>
      <c r="N49" s="63"/>
    </row>
    <row r="50" spans="1:14" s="37" customFormat="1" x14ac:dyDescent="0.25">
      <c r="A50" s="62">
        <v>39</v>
      </c>
      <c r="B50" s="42" t="s">
        <v>209</v>
      </c>
      <c r="C50" s="42" t="s">
        <v>210</v>
      </c>
      <c r="D50" s="44">
        <v>5835</v>
      </c>
      <c r="E50" s="44">
        <v>3000</v>
      </c>
      <c r="F50" s="44">
        <v>0</v>
      </c>
      <c r="G50" s="44">
        <v>250</v>
      </c>
      <c r="H50" s="44">
        <v>0</v>
      </c>
      <c r="I50" s="44">
        <v>0</v>
      </c>
      <c r="J50" s="44">
        <f t="shared" si="0"/>
        <v>9085</v>
      </c>
      <c r="K50" s="44">
        <v>1820.84</v>
      </c>
      <c r="L50" s="44">
        <f t="shared" si="5"/>
        <v>7264.16</v>
      </c>
      <c r="M50" s="42"/>
      <c r="N50" s="63"/>
    </row>
    <row r="51" spans="1:14" s="37" customFormat="1" x14ac:dyDescent="0.25">
      <c r="A51" s="62">
        <v>40</v>
      </c>
      <c r="B51" s="42" t="s">
        <v>211</v>
      </c>
      <c r="C51" s="42" t="s">
        <v>212</v>
      </c>
      <c r="D51" s="44">
        <v>5325</v>
      </c>
      <c r="E51" s="44">
        <v>1800</v>
      </c>
      <c r="F51" s="44">
        <v>0</v>
      </c>
      <c r="G51" s="44">
        <v>250</v>
      </c>
      <c r="H51" s="44">
        <v>0</v>
      </c>
      <c r="I51" s="44">
        <v>0</v>
      </c>
      <c r="J51" s="44">
        <f t="shared" si="0"/>
        <v>7375</v>
      </c>
      <c r="K51" s="44">
        <v>1348.34</v>
      </c>
      <c r="L51" s="44">
        <f t="shared" ref="L51:L53" si="6">+J51-K51</f>
        <v>6026.66</v>
      </c>
      <c r="M51" s="42"/>
      <c r="N51" s="63"/>
    </row>
    <row r="52" spans="1:14" s="37" customFormat="1" x14ac:dyDescent="0.25">
      <c r="A52" s="62">
        <v>41</v>
      </c>
      <c r="B52" s="42" t="s">
        <v>213</v>
      </c>
      <c r="C52" s="42" t="s">
        <v>181</v>
      </c>
      <c r="D52" s="44">
        <v>3241</v>
      </c>
      <c r="E52" s="44">
        <v>1000</v>
      </c>
      <c r="F52" s="44">
        <v>0</v>
      </c>
      <c r="G52" s="44">
        <v>250</v>
      </c>
      <c r="H52" s="44">
        <v>0</v>
      </c>
      <c r="I52" s="44">
        <v>0</v>
      </c>
      <c r="J52" s="44">
        <f t="shared" si="0"/>
        <v>4491</v>
      </c>
      <c r="K52" s="44">
        <v>636.15</v>
      </c>
      <c r="L52" s="44">
        <f t="shared" si="6"/>
        <v>3854.85</v>
      </c>
      <c r="M52" s="42"/>
      <c r="N52" s="63"/>
    </row>
    <row r="53" spans="1:14" s="37" customFormat="1" x14ac:dyDescent="0.25">
      <c r="A53" s="62">
        <v>42</v>
      </c>
      <c r="B53" s="42" t="s">
        <v>214</v>
      </c>
      <c r="C53" s="42" t="s">
        <v>215</v>
      </c>
      <c r="D53" s="44">
        <v>5325</v>
      </c>
      <c r="E53" s="44">
        <v>1800</v>
      </c>
      <c r="F53" s="44">
        <v>375</v>
      </c>
      <c r="G53" s="44">
        <v>250</v>
      </c>
      <c r="H53" s="44">
        <v>0</v>
      </c>
      <c r="I53" s="44">
        <v>0</v>
      </c>
      <c r="J53" s="44">
        <f t="shared" si="0"/>
        <v>7750</v>
      </c>
      <c r="K53" s="44">
        <v>1429.13</v>
      </c>
      <c r="L53" s="44">
        <f t="shared" si="6"/>
        <v>6320.87</v>
      </c>
      <c r="M53" s="42"/>
      <c r="N53" s="63"/>
    </row>
    <row r="54" spans="1:14" s="37" customFormat="1" x14ac:dyDescent="0.25">
      <c r="A54" s="62">
        <v>43</v>
      </c>
      <c r="B54" s="42" t="s">
        <v>216</v>
      </c>
      <c r="C54" s="42" t="s">
        <v>215</v>
      </c>
      <c r="D54" s="44">
        <v>5325</v>
      </c>
      <c r="E54" s="44">
        <v>1800</v>
      </c>
      <c r="F54" s="44">
        <v>0</v>
      </c>
      <c r="G54" s="44">
        <v>250</v>
      </c>
      <c r="H54" s="44">
        <v>0</v>
      </c>
      <c r="I54" s="44">
        <v>0</v>
      </c>
      <c r="J54" s="44">
        <f t="shared" si="0"/>
        <v>7375</v>
      </c>
      <c r="K54" s="44">
        <v>1348.34</v>
      </c>
      <c r="L54" s="44">
        <f t="shared" ref="L54:L55" si="7">+J54-K54</f>
        <v>6026.66</v>
      </c>
      <c r="M54" s="42"/>
      <c r="N54" s="63"/>
    </row>
    <row r="55" spans="1:14" s="37" customFormat="1" x14ac:dyDescent="0.25">
      <c r="A55" s="62">
        <v>44</v>
      </c>
      <c r="B55" s="42" t="s">
        <v>217</v>
      </c>
      <c r="C55" s="42" t="s">
        <v>215</v>
      </c>
      <c r="D55" s="44">
        <v>5325</v>
      </c>
      <c r="E55" s="44">
        <v>1800</v>
      </c>
      <c r="F55" s="44">
        <v>375</v>
      </c>
      <c r="G55" s="44">
        <v>250</v>
      </c>
      <c r="H55" s="44">
        <v>0</v>
      </c>
      <c r="I55" s="44">
        <v>0</v>
      </c>
      <c r="J55" s="44">
        <f t="shared" si="0"/>
        <v>7750</v>
      </c>
      <c r="K55" s="44">
        <v>1429.13</v>
      </c>
      <c r="L55" s="44">
        <f t="shared" si="7"/>
        <v>6320.87</v>
      </c>
      <c r="M55" s="42"/>
      <c r="N55" s="63"/>
    </row>
    <row r="56" spans="1:14" s="37" customFormat="1" ht="15.75" thickBot="1" x14ac:dyDescent="0.3">
      <c r="A56" s="64">
        <v>45</v>
      </c>
      <c r="B56" s="65" t="s">
        <v>218</v>
      </c>
      <c r="C56" s="65" t="s">
        <v>215</v>
      </c>
      <c r="D56" s="66">
        <v>5325</v>
      </c>
      <c r="E56" s="66">
        <v>1800</v>
      </c>
      <c r="F56" s="66">
        <v>0</v>
      </c>
      <c r="G56" s="66">
        <v>250</v>
      </c>
      <c r="H56" s="66">
        <v>0</v>
      </c>
      <c r="I56" s="66">
        <v>0</v>
      </c>
      <c r="J56" s="66">
        <f t="shared" si="0"/>
        <v>7375</v>
      </c>
      <c r="K56" s="66">
        <v>1348.34</v>
      </c>
      <c r="L56" s="66">
        <f t="shared" ref="L56" si="8">+J56-K56</f>
        <v>6026.66</v>
      </c>
      <c r="M56" s="65"/>
      <c r="N56" s="67"/>
    </row>
    <row r="57" spans="1:14" x14ac:dyDescent="0.25">
      <c r="A57" s="43"/>
    </row>
    <row r="58" spans="1:14" x14ac:dyDescent="0.25">
      <c r="A58" s="43"/>
    </row>
    <row r="59" spans="1:14" x14ac:dyDescent="0.25">
      <c r="A59" s="43"/>
    </row>
    <row r="60" spans="1:14" x14ac:dyDescent="0.25">
      <c r="A60" s="43"/>
      <c r="B60" t="s">
        <v>199</v>
      </c>
    </row>
    <row r="61" spans="1:14" x14ac:dyDescent="0.25">
      <c r="A61" s="43"/>
      <c r="B61" t="s">
        <v>200</v>
      </c>
    </row>
    <row r="62" spans="1:14" x14ac:dyDescent="0.25">
      <c r="A62" s="43"/>
    </row>
    <row r="63" spans="1:14" x14ac:dyDescent="0.25">
      <c r="A63" s="43"/>
    </row>
    <row r="64" spans="1:14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3"/>
    </row>
    <row r="78" spans="1:1" x14ac:dyDescent="0.25">
      <c r="A78" s="43"/>
    </row>
    <row r="79" spans="1:1" x14ac:dyDescent="0.25">
      <c r="A79" s="43"/>
    </row>
    <row r="80" spans="1:1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  <row r="107" spans="1:1" x14ac:dyDescent="0.25">
      <c r="A107" s="43"/>
    </row>
    <row r="108" spans="1:1" x14ac:dyDescent="0.25">
      <c r="A108" s="43"/>
    </row>
    <row r="109" spans="1:1" x14ac:dyDescent="0.25">
      <c r="A109" s="43"/>
    </row>
    <row r="110" spans="1:1" x14ac:dyDescent="0.25">
      <c r="A110" s="43"/>
    </row>
    <row r="111" spans="1:1" x14ac:dyDescent="0.25">
      <c r="A111" s="43"/>
    </row>
    <row r="112" spans="1:1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  <row r="116" spans="1:1" x14ac:dyDescent="0.25">
      <c r="A116" s="43"/>
    </row>
    <row r="117" spans="1:1" x14ac:dyDescent="0.25">
      <c r="A117" s="43"/>
    </row>
    <row r="118" spans="1:1" x14ac:dyDescent="0.25">
      <c r="A118" s="43"/>
    </row>
    <row r="119" spans="1:1" x14ac:dyDescent="0.25">
      <c r="A119" s="43"/>
    </row>
    <row r="120" spans="1:1" x14ac:dyDescent="0.25">
      <c r="A120" s="43"/>
    </row>
    <row r="121" spans="1:1" x14ac:dyDescent="0.25">
      <c r="A121" s="43"/>
    </row>
    <row r="122" spans="1:1" x14ac:dyDescent="0.25">
      <c r="A122" s="43"/>
    </row>
    <row r="123" spans="1:1" x14ac:dyDescent="0.25">
      <c r="A123" s="43"/>
    </row>
    <row r="124" spans="1:1" x14ac:dyDescent="0.25">
      <c r="A124" s="43"/>
    </row>
    <row r="125" spans="1:1" x14ac:dyDescent="0.25">
      <c r="A125" s="43"/>
    </row>
  </sheetData>
  <mergeCells count="18">
    <mergeCell ref="A1:N1"/>
    <mergeCell ref="A2:N2"/>
    <mergeCell ref="A3:N3"/>
    <mergeCell ref="A4:N4"/>
    <mergeCell ref="A5:N5"/>
    <mergeCell ref="A6:N6"/>
    <mergeCell ref="A7:N7"/>
    <mergeCell ref="K10:K11"/>
    <mergeCell ref="L10:L11"/>
    <mergeCell ref="A10:A11"/>
    <mergeCell ref="B10:B11"/>
    <mergeCell ref="C10:C11"/>
    <mergeCell ref="D10:D11"/>
    <mergeCell ref="A9:N9"/>
    <mergeCell ref="J10:J11"/>
    <mergeCell ref="N10:N11"/>
    <mergeCell ref="M10:M11"/>
    <mergeCell ref="E10:I10"/>
  </mergeCells>
  <pageMargins left="0.7" right="0.7" top="0.75" bottom="0.75" header="0.3" footer="0.3"/>
  <pageSetup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10.28515625" customWidth="1"/>
    <col min="2" max="2" width="28" customWidth="1"/>
    <col min="3" max="3" width="45" customWidth="1"/>
    <col min="4" max="4" width="16.28515625" customWidth="1"/>
    <col min="5" max="5" width="14.28515625" customWidth="1"/>
    <col min="6" max="6" width="15.85546875" customWidth="1"/>
    <col min="7" max="8" width="13.5703125" customWidth="1"/>
    <col min="9" max="9" width="13.140625" customWidth="1"/>
    <col min="10" max="10" width="12.7109375" customWidth="1"/>
    <col min="11" max="11" width="14.7109375" customWidth="1"/>
    <col min="12" max="13" width="13" customWidth="1"/>
    <col min="14" max="14" width="14.85546875" customWidth="1"/>
    <col min="15" max="15" width="17" customWidth="1"/>
  </cols>
  <sheetData>
    <row r="1" spans="1:18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1"/>
      <c r="R1" s="1"/>
    </row>
    <row r="2" spans="1:18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8" ht="21" customHeight="1" x14ac:dyDescent="0.25">
      <c r="A3" s="80" t="str">
        <f>+'RENGLON 021'!A3:N3</f>
        <v>DIRECCIÓN SUPERIOR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5"/>
      <c r="Q3" s="15"/>
      <c r="R3" s="15"/>
    </row>
    <row r="4" spans="1:18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6"/>
      <c r="Q4" s="16"/>
      <c r="R4" s="16"/>
    </row>
    <row r="5" spans="1:18" ht="18.75" customHeight="1" x14ac:dyDescent="0.2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6"/>
      <c r="Q5" s="16"/>
      <c r="R5" s="16"/>
    </row>
    <row r="6" spans="1:18" ht="15.75" customHeight="1" x14ac:dyDescent="0.25">
      <c r="A6" s="74" t="str">
        <f>+'RENGLON 021'!A6:N6</f>
        <v>FECHA DE ACTUALIZACION: 31/01/2020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17"/>
      <c r="Q6" s="17"/>
      <c r="R6" s="17"/>
    </row>
    <row r="7" spans="1:18" ht="15.75" customHeight="1" x14ac:dyDescent="0.25">
      <c r="A7" s="75" t="str">
        <f>+'RENGLON 021'!A7:N7</f>
        <v>CORRESPONDE AL MES DE: ENERO 2020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7"/>
      <c r="Q7" s="17"/>
      <c r="R7" s="17"/>
    </row>
    <row r="8" spans="1:18" ht="15.75" customHeight="1" x14ac:dyDescent="0.25">
      <c r="A8" s="2"/>
      <c r="B8" s="2"/>
      <c r="C8" s="2"/>
      <c r="D8" s="2"/>
      <c r="E8" s="2"/>
      <c r="F8" s="2"/>
      <c r="G8" s="2"/>
    </row>
    <row r="9" spans="1:18" ht="21" customHeight="1" thickBot="1" x14ac:dyDescent="0.3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18"/>
      <c r="Q9" s="18"/>
      <c r="R9" s="18"/>
    </row>
    <row r="10" spans="1:18" ht="15.75" thickBot="1" x14ac:dyDescent="0.3">
      <c r="A10" s="88" t="s">
        <v>4</v>
      </c>
      <c r="B10" s="88" t="s">
        <v>22</v>
      </c>
      <c r="C10" s="88" t="s">
        <v>6</v>
      </c>
      <c r="D10" s="88" t="s">
        <v>7</v>
      </c>
      <c r="E10" s="96" t="s">
        <v>8</v>
      </c>
      <c r="F10" s="97"/>
      <c r="G10" s="97"/>
      <c r="H10" s="97"/>
      <c r="I10" s="98"/>
      <c r="J10" s="88" t="s">
        <v>9</v>
      </c>
      <c r="K10" s="88" t="s">
        <v>10</v>
      </c>
      <c r="L10" s="88" t="s">
        <v>26</v>
      </c>
      <c r="M10" s="68" t="s">
        <v>286</v>
      </c>
      <c r="N10" s="72" t="s">
        <v>27</v>
      </c>
      <c r="O10" s="99" t="s">
        <v>12</v>
      </c>
    </row>
    <row r="11" spans="1:18" ht="25.5" x14ac:dyDescent="0.25">
      <c r="A11" s="89"/>
      <c r="B11" s="89"/>
      <c r="C11" s="89"/>
      <c r="D11" s="89"/>
      <c r="E11" s="31" t="s">
        <v>13</v>
      </c>
      <c r="F11" s="31" t="s">
        <v>19</v>
      </c>
      <c r="G11" s="31" t="s">
        <v>14</v>
      </c>
      <c r="H11" s="31" t="s">
        <v>16</v>
      </c>
      <c r="I11" s="31" t="s">
        <v>21</v>
      </c>
      <c r="J11" s="89"/>
      <c r="K11" s="89"/>
      <c r="L11" s="89"/>
      <c r="M11" s="69"/>
      <c r="N11" s="73"/>
      <c r="O11" s="100"/>
    </row>
    <row r="12" spans="1:18" s="37" customFormat="1" ht="51.75" customHeight="1" x14ac:dyDescent="0.25">
      <c r="A12" s="39">
        <v>1</v>
      </c>
      <c r="B12" s="40" t="s">
        <v>130</v>
      </c>
      <c r="C12" s="40" t="s">
        <v>131</v>
      </c>
      <c r="D12" s="41">
        <v>25000</v>
      </c>
      <c r="E12" s="41">
        <v>0</v>
      </c>
      <c r="F12" s="41">
        <v>0</v>
      </c>
      <c r="G12" s="41">
        <v>0</v>
      </c>
      <c r="H12" s="41">
        <v>250</v>
      </c>
      <c r="I12" s="41">
        <v>0</v>
      </c>
      <c r="J12" s="41">
        <f>SUM(A12:I12)</f>
        <v>25251</v>
      </c>
      <c r="K12" s="41">
        <v>5675.13</v>
      </c>
      <c r="L12" s="41">
        <f>+J12-K12</f>
        <v>19575.87</v>
      </c>
      <c r="M12" s="58">
        <v>10856.16</v>
      </c>
      <c r="N12" s="41"/>
      <c r="O12" s="41"/>
      <c r="P12" s="38"/>
    </row>
  </sheetData>
  <mergeCells count="19">
    <mergeCell ref="A1:O1"/>
    <mergeCell ref="A2:O2"/>
    <mergeCell ref="A3:O3"/>
    <mergeCell ref="A4:O4"/>
    <mergeCell ref="A5:O5"/>
    <mergeCell ref="A6:O6"/>
    <mergeCell ref="A7:O7"/>
    <mergeCell ref="A9:O9"/>
    <mergeCell ref="A10:A11"/>
    <mergeCell ref="B10:B11"/>
    <mergeCell ref="C10:C11"/>
    <mergeCell ref="D10:D11"/>
    <mergeCell ref="M10:M11"/>
    <mergeCell ref="E10:I10"/>
    <mergeCell ref="J10:J11"/>
    <mergeCell ref="K10:K11"/>
    <mergeCell ref="L10:L11"/>
    <mergeCell ref="O10:O11"/>
    <mergeCell ref="N10:N11"/>
  </mergeCells>
  <pageMargins left="0.7" right="0.7" top="0.75" bottom="0.75" header="0.3" footer="0.3"/>
  <pageSetup scale="4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2" zoomScaleNormal="100" workbookViewId="0">
      <selection activeCell="E35" sqref="E35"/>
    </sheetView>
  </sheetViews>
  <sheetFormatPr baseColWidth="10" defaultRowHeight="15" x14ac:dyDescent="0.25"/>
  <cols>
    <col min="1" max="1" width="8.140625" customWidth="1"/>
    <col min="2" max="2" width="28.85546875" customWidth="1"/>
    <col min="3" max="3" width="20.28515625" customWidth="1"/>
    <col min="4" max="4" width="11.5703125" customWidth="1"/>
    <col min="6" max="6" width="12.140625" customWidth="1"/>
    <col min="8" max="8" width="14.85546875" customWidth="1"/>
    <col min="15" max="15" width="21" customWidth="1"/>
  </cols>
  <sheetData>
    <row r="1" spans="1:15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1" customHeight="1" x14ac:dyDescent="0.25">
      <c r="A3" s="80" t="str">
        <f>+'RENGLON 022'!A3:O3</f>
        <v>DIRECCIÓN SUPERIOR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8.75" customHeight="1" x14ac:dyDescent="0.25">
      <c r="A5" s="81" t="s">
        <v>45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5.75" customHeight="1" x14ac:dyDescent="0.25">
      <c r="A6" s="74" t="str">
        <f>+'RENGLON 022'!A6:O6</f>
        <v>FECHA DE ACTUALIZACION: 31/01/2020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75" customHeight="1" x14ac:dyDescent="0.25">
      <c r="A7" s="75" t="str">
        <f>+'RENGLON 022'!A7:O7</f>
        <v>CORRESPONDE AL MES DE: ENERO 2020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 customHeight="1" x14ac:dyDescent="0.25">
      <c r="A8" s="2"/>
      <c r="B8" s="2"/>
      <c r="C8" s="2"/>
      <c r="D8" s="2"/>
      <c r="E8" s="2"/>
      <c r="F8" s="2"/>
      <c r="G8" s="2"/>
    </row>
    <row r="9" spans="1:15" ht="21" customHeight="1" thickBot="1" x14ac:dyDescent="0.3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15.75" thickBot="1" x14ac:dyDescent="0.3">
      <c r="A10" s="72" t="s">
        <v>4</v>
      </c>
      <c r="B10" s="103" t="s">
        <v>17</v>
      </c>
      <c r="C10" s="105" t="s">
        <v>40</v>
      </c>
      <c r="D10" s="72" t="s">
        <v>41</v>
      </c>
      <c r="E10" s="101" t="s">
        <v>28</v>
      </c>
      <c r="F10" s="101"/>
      <c r="G10" s="101"/>
      <c r="H10" s="101"/>
      <c r="I10" s="101"/>
      <c r="J10" s="101"/>
      <c r="K10" s="102"/>
      <c r="L10" s="88" t="s">
        <v>32</v>
      </c>
      <c r="M10" s="72" t="s">
        <v>26</v>
      </c>
      <c r="N10" s="72" t="s">
        <v>33</v>
      </c>
      <c r="O10" s="72" t="s">
        <v>12</v>
      </c>
    </row>
    <row r="11" spans="1:15" ht="25.5" x14ac:dyDescent="0.25">
      <c r="A11" s="73"/>
      <c r="B11" s="104"/>
      <c r="C11" s="106"/>
      <c r="D11" s="73"/>
      <c r="E11" s="21" t="s">
        <v>30</v>
      </c>
      <c r="F11" s="21" t="s">
        <v>16</v>
      </c>
      <c r="G11" s="22" t="s">
        <v>15</v>
      </c>
      <c r="H11" s="22" t="s">
        <v>29</v>
      </c>
      <c r="I11" s="22" t="s">
        <v>18</v>
      </c>
      <c r="J11" s="22" t="s">
        <v>31</v>
      </c>
      <c r="K11" s="22" t="s">
        <v>21</v>
      </c>
      <c r="L11" s="89"/>
      <c r="M11" s="73"/>
      <c r="N11" s="73"/>
      <c r="O11" s="73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17">
    <mergeCell ref="A6:O6"/>
    <mergeCell ref="A7:O7"/>
    <mergeCell ref="A9:O9"/>
    <mergeCell ref="M10:M11"/>
    <mergeCell ref="N10:N11"/>
    <mergeCell ref="E10:K10"/>
    <mergeCell ref="L10:L11"/>
    <mergeCell ref="O10:O11"/>
    <mergeCell ref="A10:A11"/>
    <mergeCell ref="B10:B11"/>
    <mergeCell ref="C10:C11"/>
    <mergeCell ref="D10:D11"/>
    <mergeCell ref="A1:O1"/>
    <mergeCell ref="A2:O2"/>
    <mergeCell ref="A3:O3"/>
    <mergeCell ref="A4:O4"/>
    <mergeCell ref="A5:O5"/>
  </mergeCells>
  <pageMargins left="0.7" right="0.7" top="0.75" bottom="0.75" header="0.3" footer="0.3"/>
  <pageSetup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opLeftCell="B2" zoomScaleNormal="100" workbookViewId="0">
      <selection activeCell="B8" sqref="B8"/>
    </sheetView>
  </sheetViews>
  <sheetFormatPr baseColWidth="10" defaultRowHeight="15" x14ac:dyDescent="0.25"/>
  <cols>
    <col min="1" max="1" width="8.7109375" style="36" customWidth="1"/>
    <col min="2" max="2" width="45.28515625" style="37" customWidth="1"/>
    <col min="3" max="3" width="31" style="37" customWidth="1"/>
    <col min="4" max="4" width="19" style="37" customWidth="1"/>
    <col min="5" max="5" width="12.85546875" style="37" customWidth="1"/>
    <col min="6" max="6" width="22.7109375" style="37" customWidth="1"/>
    <col min="7" max="8" width="15.5703125" style="37" customWidth="1"/>
    <col min="9" max="9" width="17.5703125" style="37" customWidth="1"/>
    <col min="10" max="16384" width="11.42578125" style="37"/>
  </cols>
  <sheetData>
    <row r="1" spans="1:17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</row>
    <row r="2" spans="1:17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17" ht="21" customHeight="1" x14ac:dyDescent="0.25">
      <c r="A3" s="80" t="str">
        <f>+'RENGLON 031'!A3:O3</f>
        <v>DIRECCIÓN SUPERIOR</v>
      </c>
      <c r="B3" s="80"/>
      <c r="C3" s="80"/>
      <c r="D3" s="80"/>
      <c r="E3" s="80"/>
      <c r="F3" s="80"/>
      <c r="G3" s="80"/>
      <c r="H3" s="80"/>
      <c r="I3" s="80"/>
      <c r="J3" s="15"/>
      <c r="K3" s="15"/>
      <c r="L3" s="15"/>
      <c r="M3" s="15"/>
      <c r="N3" s="15"/>
      <c r="O3" s="15"/>
      <c r="P3" s="15"/>
      <c r="Q3" s="15"/>
    </row>
    <row r="4" spans="1:17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16"/>
      <c r="K4" s="16"/>
      <c r="L4" s="16"/>
      <c r="M4" s="16"/>
      <c r="N4" s="16"/>
      <c r="O4" s="16"/>
      <c r="P4" s="16"/>
      <c r="Q4" s="16"/>
    </row>
    <row r="5" spans="1:17" ht="18.75" customHeight="1" x14ac:dyDescent="0.25">
      <c r="A5" s="81" t="s">
        <v>46</v>
      </c>
      <c r="B5" s="81"/>
      <c r="C5" s="81"/>
      <c r="D5" s="81"/>
      <c r="E5" s="81"/>
      <c r="F5" s="81"/>
      <c r="G5" s="81"/>
      <c r="H5" s="81"/>
      <c r="I5" s="81"/>
      <c r="J5" s="16"/>
      <c r="K5" s="16"/>
      <c r="L5" s="16"/>
      <c r="M5" s="16"/>
      <c r="N5" s="16"/>
      <c r="O5" s="16"/>
      <c r="P5" s="16"/>
      <c r="Q5" s="16"/>
    </row>
    <row r="6" spans="1:17" ht="15.75" customHeight="1" x14ac:dyDescent="0.25">
      <c r="A6" s="74" t="str">
        <f>+'RENGLON 031'!A6:O6</f>
        <v>FECHA DE ACTUALIZACION: 31/01/2020</v>
      </c>
      <c r="B6" s="75"/>
      <c r="C6" s="75"/>
      <c r="D6" s="75"/>
      <c r="E6" s="75"/>
      <c r="F6" s="75"/>
      <c r="G6" s="75"/>
      <c r="H6" s="75"/>
      <c r="I6" s="75"/>
      <c r="J6" s="17"/>
      <c r="K6" s="17"/>
      <c r="L6" s="17"/>
      <c r="M6" s="17"/>
      <c r="N6" s="17"/>
      <c r="O6" s="17"/>
      <c r="P6" s="17"/>
      <c r="Q6" s="17"/>
    </row>
    <row r="7" spans="1:17" ht="15.75" customHeight="1" x14ac:dyDescent="0.25">
      <c r="A7" s="75" t="str">
        <f>+'RENGLON 031'!A7:O7</f>
        <v>CORRESPONDE AL MES DE: ENERO 2020</v>
      </c>
      <c r="B7" s="75"/>
      <c r="C7" s="75"/>
      <c r="D7" s="75"/>
      <c r="E7" s="75"/>
      <c r="F7" s="75"/>
      <c r="G7" s="75"/>
      <c r="H7" s="75"/>
      <c r="I7" s="75"/>
      <c r="J7" s="17"/>
      <c r="K7" s="17"/>
      <c r="L7" s="17"/>
      <c r="M7" s="17"/>
      <c r="N7" s="17"/>
      <c r="O7" s="17"/>
      <c r="P7" s="17"/>
      <c r="Q7" s="17"/>
    </row>
    <row r="8" spans="1:17" ht="15.75" customHeight="1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17" ht="21" customHeight="1" thickBot="1" x14ac:dyDescent="0.3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18"/>
      <c r="K9" s="18"/>
      <c r="L9" s="18"/>
      <c r="M9" s="18"/>
      <c r="N9" s="18"/>
      <c r="O9" s="18"/>
      <c r="P9" s="18"/>
      <c r="Q9" s="18"/>
    </row>
    <row r="10" spans="1:17" ht="26.25" thickBot="1" x14ac:dyDescent="0.3">
      <c r="A10" s="25" t="s">
        <v>34</v>
      </c>
      <c r="B10" s="25" t="s">
        <v>35</v>
      </c>
      <c r="C10" s="25" t="s">
        <v>36</v>
      </c>
      <c r="D10" s="25" t="s">
        <v>37</v>
      </c>
      <c r="E10" s="25" t="s">
        <v>38</v>
      </c>
      <c r="F10" s="25" t="s">
        <v>39</v>
      </c>
      <c r="G10" s="25" t="s">
        <v>28</v>
      </c>
      <c r="H10" s="25" t="s">
        <v>26</v>
      </c>
      <c r="I10" s="25" t="s">
        <v>12</v>
      </c>
    </row>
    <row r="11" spans="1:17" x14ac:dyDescent="0.25">
      <c r="A11" s="45">
        <v>1</v>
      </c>
      <c r="B11" s="48" t="s">
        <v>285</v>
      </c>
      <c r="C11" s="49" t="s">
        <v>219</v>
      </c>
      <c r="D11" s="50">
        <v>19354.84</v>
      </c>
      <c r="E11" s="50">
        <v>0</v>
      </c>
      <c r="F11" s="50">
        <v>0</v>
      </c>
      <c r="G11" s="50">
        <v>864.06</v>
      </c>
      <c r="H11" s="50">
        <f t="shared" ref="H11:H37" si="0">+D11-G11</f>
        <v>18490.78</v>
      </c>
      <c r="I11" s="51">
        <v>0</v>
      </c>
    </row>
    <row r="12" spans="1:17" x14ac:dyDescent="0.25">
      <c r="A12" s="46">
        <v>2</v>
      </c>
      <c r="B12" s="40" t="s">
        <v>220</v>
      </c>
      <c r="C12" s="40" t="s">
        <v>219</v>
      </c>
      <c r="D12" s="52">
        <v>17419.349999999999</v>
      </c>
      <c r="E12" s="52">
        <v>0</v>
      </c>
      <c r="F12" s="52">
        <v>0</v>
      </c>
      <c r="G12" s="52">
        <v>777.65</v>
      </c>
      <c r="H12" s="52">
        <f t="shared" si="0"/>
        <v>16641.699999999997</v>
      </c>
      <c r="I12" s="53">
        <v>0</v>
      </c>
    </row>
    <row r="13" spans="1:17" x14ac:dyDescent="0.25">
      <c r="A13" s="46">
        <v>3</v>
      </c>
      <c r="B13" s="40" t="s">
        <v>221</v>
      </c>
      <c r="C13" s="40" t="s">
        <v>219</v>
      </c>
      <c r="D13" s="52">
        <v>17419.349999999999</v>
      </c>
      <c r="E13" s="52">
        <v>0</v>
      </c>
      <c r="F13" s="52">
        <v>0</v>
      </c>
      <c r="G13" s="52">
        <v>777.65</v>
      </c>
      <c r="H13" s="52">
        <f t="shared" si="0"/>
        <v>16641.699999999997</v>
      </c>
      <c r="I13" s="53">
        <v>0</v>
      </c>
    </row>
    <row r="14" spans="1:17" x14ac:dyDescent="0.25">
      <c r="A14" s="46">
        <v>4</v>
      </c>
      <c r="B14" s="40" t="s">
        <v>222</v>
      </c>
      <c r="C14" s="40" t="s">
        <v>223</v>
      </c>
      <c r="D14" s="52">
        <v>14516.13</v>
      </c>
      <c r="E14" s="52">
        <v>0</v>
      </c>
      <c r="F14" s="52">
        <v>0</v>
      </c>
      <c r="G14" s="52">
        <v>648.04</v>
      </c>
      <c r="H14" s="52">
        <f t="shared" si="0"/>
        <v>13868.09</v>
      </c>
      <c r="I14" s="53">
        <v>0</v>
      </c>
    </row>
    <row r="15" spans="1:17" x14ac:dyDescent="0.25">
      <c r="A15" s="46">
        <v>5</v>
      </c>
      <c r="B15" s="40" t="s">
        <v>224</v>
      </c>
      <c r="C15" s="40" t="s">
        <v>219</v>
      </c>
      <c r="D15" s="52">
        <v>15483.87</v>
      </c>
      <c r="E15" s="52">
        <v>0</v>
      </c>
      <c r="F15" s="52">
        <v>0</v>
      </c>
      <c r="G15" s="52">
        <v>691.24</v>
      </c>
      <c r="H15" s="52">
        <f t="shared" si="0"/>
        <v>14792.630000000001</v>
      </c>
      <c r="I15" s="53">
        <v>0</v>
      </c>
    </row>
    <row r="16" spans="1:17" x14ac:dyDescent="0.25">
      <c r="A16" s="46">
        <v>6</v>
      </c>
      <c r="B16" s="40" t="s">
        <v>225</v>
      </c>
      <c r="C16" s="40" t="s">
        <v>223</v>
      </c>
      <c r="D16" s="52">
        <v>7741.94</v>
      </c>
      <c r="E16" s="52">
        <v>0</v>
      </c>
      <c r="F16" s="52">
        <v>0</v>
      </c>
      <c r="G16" s="52">
        <v>387.1</v>
      </c>
      <c r="H16" s="52">
        <f t="shared" si="0"/>
        <v>7354.8399999999992</v>
      </c>
      <c r="I16" s="53">
        <v>0</v>
      </c>
    </row>
    <row r="17" spans="1:9" x14ac:dyDescent="0.25">
      <c r="A17" s="46">
        <v>7</v>
      </c>
      <c r="B17" s="40" t="s">
        <v>226</v>
      </c>
      <c r="C17" s="40" t="s">
        <v>223</v>
      </c>
      <c r="D17" s="52">
        <v>9677.42</v>
      </c>
      <c r="E17" s="52">
        <v>0</v>
      </c>
      <c r="F17" s="52">
        <v>0</v>
      </c>
      <c r="G17" s="52">
        <v>483.87</v>
      </c>
      <c r="H17" s="52">
        <f t="shared" si="0"/>
        <v>9193.5499999999993</v>
      </c>
      <c r="I17" s="53">
        <v>0</v>
      </c>
    </row>
    <row r="18" spans="1:9" x14ac:dyDescent="0.25">
      <c r="A18" s="46">
        <v>8</v>
      </c>
      <c r="B18" s="40" t="s">
        <v>227</v>
      </c>
      <c r="C18" s="40" t="s">
        <v>223</v>
      </c>
      <c r="D18" s="52">
        <v>7741.94</v>
      </c>
      <c r="E18" s="52">
        <v>0</v>
      </c>
      <c r="F18" s="52">
        <v>0</v>
      </c>
      <c r="G18" s="52">
        <v>387.1</v>
      </c>
      <c r="H18" s="52">
        <f t="shared" si="0"/>
        <v>7354.8399999999992</v>
      </c>
      <c r="I18" s="53">
        <v>0</v>
      </c>
    </row>
    <row r="19" spans="1:9" x14ac:dyDescent="0.25">
      <c r="A19" s="46">
        <v>9</v>
      </c>
      <c r="B19" s="40" t="s">
        <v>228</v>
      </c>
      <c r="C19" s="40" t="s">
        <v>223</v>
      </c>
      <c r="D19" s="52">
        <v>7258.06</v>
      </c>
      <c r="E19" s="52">
        <v>0</v>
      </c>
      <c r="F19" s="52">
        <v>0</v>
      </c>
      <c r="G19" s="52">
        <v>362.9</v>
      </c>
      <c r="H19" s="52">
        <f t="shared" si="0"/>
        <v>6895.1600000000008</v>
      </c>
      <c r="I19" s="53">
        <v>0</v>
      </c>
    </row>
    <row r="20" spans="1:9" x14ac:dyDescent="0.25">
      <c r="A20" s="46">
        <v>10</v>
      </c>
      <c r="B20" s="40" t="s">
        <v>229</v>
      </c>
      <c r="C20" s="40" t="s">
        <v>219</v>
      </c>
      <c r="D20" s="52">
        <v>12580.65</v>
      </c>
      <c r="E20" s="52">
        <v>0</v>
      </c>
      <c r="F20" s="52">
        <v>0</v>
      </c>
      <c r="G20" s="52">
        <v>629.03</v>
      </c>
      <c r="H20" s="52">
        <f t="shared" si="0"/>
        <v>11951.619999999999</v>
      </c>
      <c r="I20" s="53">
        <v>0</v>
      </c>
    </row>
    <row r="21" spans="1:9" x14ac:dyDescent="0.25">
      <c r="A21" s="46">
        <v>11</v>
      </c>
      <c r="B21" s="40" t="s">
        <v>230</v>
      </c>
      <c r="C21" s="40" t="s">
        <v>219</v>
      </c>
      <c r="D21" s="52">
        <v>11612.9</v>
      </c>
      <c r="E21" s="52">
        <v>0</v>
      </c>
      <c r="F21" s="52">
        <v>0</v>
      </c>
      <c r="G21" s="52">
        <v>580.65</v>
      </c>
      <c r="H21" s="52">
        <f t="shared" si="0"/>
        <v>11032.25</v>
      </c>
      <c r="I21" s="53">
        <v>0</v>
      </c>
    </row>
    <row r="22" spans="1:9" x14ac:dyDescent="0.25">
      <c r="A22" s="46">
        <v>12</v>
      </c>
      <c r="B22" s="40" t="s">
        <v>231</v>
      </c>
      <c r="C22" s="40" t="s">
        <v>219</v>
      </c>
      <c r="D22" s="52">
        <v>11612.9</v>
      </c>
      <c r="E22" s="52">
        <v>0</v>
      </c>
      <c r="F22" s="52">
        <v>0</v>
      </c>
      <c r="G22" s="52">
        <v>580.65</v>
      </c>
      <c r="H22" s="52">
        <f t="shared" si="0"/>
        <v>11032.25</v>
      </c>
      <c r="I22" s="53">
        <v>0</v>
      </c>
    </row>
    <row r="23" spans="1:9" x14ac:dyDescent="0.25">
      <c r="A23" s="46">
        <v>13</v>
      </c>
      <c r="B23" s="40" t="s">
        <v>232</v>
      </c>
      <c r="C23" s="40" t="s">
        <v>223</v>
      </c>
      <c r="D23" s="52">
        <v>7741.94</v>
      </c>
      <c r="E23" s="52">
        <v>0</v>
      </c>
      <c r="F23" s="52">
        <v>0</v>
      </c>
      <c r="G23" s="52">
        <v>387.1</v>
      </c>
      <c r="H23" s="52">
        <f t="shared" si="0"/>
        <v>7354.8399999999992</v>
      </c>
      <c r="I23" s="53">
        <v>0</v>
      </c>
    </row>
    <row r="24" spans="1:9" x14ac:dyDescent="0.25">
      <c r="A24" s="46">
        <v>14</v>
      </c>
      <c r="B24" s="40" t="s">
        <v>233</v>
      </c>
      <c r="C24" s="40" t="s">
        <v>223</v>
      </c>
      <c r="D24" s="52">
        <v>7741.94</v>
      </c>
      <c r="E24" s="52">
        <v>0</v>
      </c>
      <c r="F24" s="52">
        <v>0</v>
      </c>
      <c r="G24" s="52">
        <v>387.1</v>
      </c>
      <c r="H24" s="52">
        <f t="shared" si="0"/>
        <v>7354.8399999999992</v>
      </c>
      <c r="I24" s="53">
        <v>0</v>
      </c>
    </row>
    <row r="25" spans="1:9" x14ac:dyDescent="0.25">
      <c r="A25" s="46">
        <v>15</v>
      </c>
      <c r="B25" s="40" t="s">
        <v>234</v>
      </c>
      <c r="C25" s="40" t="s">
        <v>223</v>
      </c>
      <c r="D25" s="52">
        <v>15483.87</v>
      </c>
      <c r="E25" s="52">
        <v>0</v>
      </c>
      <c r="F25" s="52">
        <v>0</v>
      </c>
      <c r="G25" s="52">
        <v>691.24</v>
      </c>
      <c r="H25" s="52">
        <f t="shared" si="0"/>
        <v>14792.630000000001</v>
      </c>
      <c r="I25" s="53">
        <v>0</v>
      </c>
    </row>
    <row r="26" spans="1:9" x14ac:dyDescent="0.25">
      <c r="A26" s="46">
        <v>16</v>
      </c>
      <c r="B26" s="40" t="s">
        <v>235</v>
      </c>
      <c r="C26" s="40" t="s">
        <v>219</v>
      </c>
      <c r="D26" s="52">
        <v>9354.84</v>
      </c>
      <c r="E26" s="52">
        <v>0</v>
      </c>
      <c r="F26" s="52">
        <v>0</v>
      </c>
      <c r="G26" s="52">
        <v>467.74</v>
      </c>
      <c r="H26" s="52">
        <f t="shared" si="0"/>
        <v>8887.1</v>
      </c>
      <c r="I26" s="53">
        <v>0</v>
      </c>
    </row>
    <row r="27" spans="1:9" x14ac:dyDescent="0.25">
      <c r="A27" s="46">
        <v>17</v>
      </c>
      <c r="B27" s="40" t="s">
        <v>236</v>
      </c>
      <c r="C27" s="40" t="s">
        <v>223</v>
      </c>
      <c r="D27" s="52">
        <v>7741.94</v>
      </c>
      <c r="E27" s="52">
        <v>0</v>
      </c>
      <c r="F27" s="52">
        <v>0</v>
      </c>
      <c r="G27" s="52">
        <v>387.1</v>
      </c>
      <c r="H27" s="52">
        <f t="shared" si="0"/>
        <v>7354.8399999999992</v>
      </c>
      <c r="I27" s="53">
        <v>0</v>
      </c>
    </row>
    <row r="28" spans="1:9" x14ac:dyDescent="0.25">
      <c r="A28" s="46">
        <v>18</v>
      </c>
      <c r="B28" s="40" t="s">
        <v>237</v>
      </c>
      <c r="C28" s="40" t="s">
        <v>223</v>
      </c>
      <c r="D28" s="52">
        <v>6774.19</v>
      </c>
      <c r="E28" s="52">
        <v>0</v>
      </c>
      <c r="F28" s="52">
        <v>0</v>
      </c>
      <c r="G28" s="52">
        <v>338.71</v>
      </c>
      <c r="H28" s="52">
        <f t="shared" si="0"/>
        <v>6435.48</v>
      </c>
      <c r="I28" s="53">
        <v>0</v>
      </c>
    </row>
    <row r="29" spans="1:9" x14ac:dyDescent="0.25">
      <c r="A29" s="46">
        <v>19</v>
      </c>
      <c r="B29" s="40" t="s">
        <v>238</v>
      </c>
      <c r="C29" s="40" t="s">
        <v>223</v>
      </c>
      <c r="D29" s="52">
        <v>9677.42</v>
      </c>
      <c r="E29" s="52">
        <v>0</v>
      </c>
      <c r="F29" s="52">
        <v>0</v>
      </c>
      <c r="G29" s="52">
        <v>483.87</v>
      </c>
      <c r="H29" s="52">
        <f t="shared" si="0"/>
        <v>9193.5499999999993</v>
      </c>
      <c r="I29" s="53">
        <v>0</v>
      </c>
    </row>
    <row r="30" spans="1:9" x14ac:dyDescent="0.25">
      <c r="A30" s="46">
        <v>20</v>
      </c>
      <c r="B30" s="40" t="s">
        <v>239</v>
      </c>
      <c r="C30" s="40" t="s">
        <v>223</v>
      </c>
      <c r="D30" s="52">
        <v>9677.42</v>
      </c>
      <c r="E30" s="52">
        <v>0</v>
      </c>
      <c r="F30" s="52">
        <v>0</v>
      </c>
      <c r="G30" s="52">
        <v>432.03</v>
      </c>
      <c r="H30" s="52">
        <f t="shared" si="0"/>
        <v>9245.39</v>
      </c>
      <c r="I30" s="53">
        <v>0</v>
      </c>
    </row>
    <row r="31" spans="1:9" x14ac:dyDescent="0.25">
      <c r="A31" s="46">
        <v>21</v>
      </c>
      <c r="B31" s="40" t="s">
        <v>240</v>
      </c>
      <c r="C31" s="40" t="s">
        <v>219</v>
      </c>
      <c r="D31" s="52">
        <v>12580.65</v>
      </c>
      <c r="E31" s="52">
        <v>0</v>
      </c>
      <c r="F31" s="52">
        <v>0</v>
      </c>
      <c r="G31" s="52">
        <v>561.64</v>
      </c>
      <c r="H31" s="52">
        <f t="shared" si="0"/>
        <v>12019.01</v>
      </c>
      <c r="I31" s="53">
        <v>0</v>
      </c>
    </row>
    <row r="32" spans="1:9" x14ac:dyDescent="0.25">
      <c r="A32" s="46">
        <v>22</v>
      </c>
      <c r="B32" s="40" t="s">
        <v>241</v>
      </c>
      <c r="C32" s="40" t="s">
        <v>223</v>
      </c>
      <c r="D32" s="52">
        <v>4838.71</v>
      </c>
      <c r="E32" s="52">
        <v>0</v>
      </c>
      <c r="F32" s="52">
        <v>0</v>
      </c>
      <c r="G32" s="52">
        <v>241.94</v>
      </c>
      <c r="H32" s="52">
        <f t="shared" si="0"/>
        <v>4596.7700000000004</v>
      </c>
      <c r="I32" s="53">
        <v>0</v>
      </c>
    </row>
    <row r="33" spans="1:9" x14ac:dyDescent="0.25">
      <c r="A33" s="46">
        <v>23</v>
      </c>
      <c r="B33" s="40" t="s">
        <v>242</v>
      </c>
      <c r="C33" s="40" t="s">
        <v>223</v>
      </c>
      <c r="D33" s="52">
        <v>7741.94</v>
      </c>
      <c r="E33" s="52">
        <v>0</v>
      </c>
      <c r="F33" s="52">
        <v>0</v>
      </c>
      <c r="G33" s="52">
        <v>387.1</v>
      </c>
      <c r="H33" s="52">
        <f t="shared" si="0"/>
        <v>7354.8399999999992</v>
      </c>
      <c r="I33" s="53">
        <v>0</v>
      </c>
    </row>
    <row r="34" spans="1:9" x14ac:dyDescent="0.25">
      <c r="A34" s="46">
        <v>24</v>
      </c>
      <c r="B34" s="40" t="s">
        <v>243</v>
      </c>
      <c r="C34" s="40" t="s">
        <v>219</v>
      </c>
      <c r="D34" s="52">
        <v>24193.55</v>
      </c>
      <c r="E34" s="52">
        <v>0</v>
      </c>
      <c r="F34" s="52">
        <v>0</v>
      </c>
      <c r="G34" s="52">
        <v>1080.07</v>
      </c>
      <c r="H34" s="52">
        <f t="shared" si="0"/>
        <v>23113.48</v>
      </c>
      <c r="I34" s="53">
        <v>0</v>
      </c>
    </row>
    <row r="35" spans="1:9" x14ac:dyDescent="0.25">
      <c r="A35" s="46">
        <v>25</v>
      </c>
      <c r="B35" s="40" t="s">
        <v>244</v>
      </c>
      <c r="C35" s="40" t="s">
        <v>219</v>
      </c>
      <c r="D35" s="52">
        <v>8225.81</v>
      </c>
      <c r="E35" s="52">
        <v>0</v>
      </c>
      <c r="F35" s="52">
        <v>0</v>
      </c>
      <c r="G35" s="52">
        <v>411.29</v>
      </c>
      <c r="H35" s="52">
        <f t="shared" si="0"/>
        <v>7814.5199999999995</v>
      </c>
      <c r="I35" s="53">
        <v>0</v>
      </c>
    </row>
    <row r="36" spans="1:9" x14ac:dyDescent="0.25">
      <c r="A36" s="46">
        <v>26</v>
      </c>
      <c r="B36" s="40" t="s">
        <v>245</v>
      </c>
      <c r="C36" s="40" t="s">
        <v>223</v>
      </c>
      <c r="D36" s="52">
        <v>8709.68</v>
      </c>
      <c r="E36" s="52">
        <v>0</v>
      </c>
      <c r="F36" s="52">
        <v>0</v>
      </c>
      <c r="G36" s="52">
        <v>435.48</v>
      </c>
      <c r="H36" s="52">
        <f t="shared" si="0"/>
        <v>8274.2000000000007</v>
      </c>
      <c r="I36" s="53">
        <v>0</v>
      </c>
    </row>
    <row r="37" spans="1:9" x14ac:dyDescent="0.25">
      <c r="A37" s="46">
        <v>27</v>
      </c>
      <c r="B37" s="40" t="s">
        <v>246</v>
      </c>
      <c r="C37" s="40" t="s">
        <v>223</v>
      </c>
      <c r="D37" s="52">
        <v>6774.19</v>
      </c>
      <c r="E37" s="52">
        <v>0</v>
      </c>
      <c r="F37" s="52">
        <v>0</v>
      </c>
      <c r="G37" s="52">
        <v>338.71</v>
      </c>
      <c r="H37" s="52">
        <f t="shared" si="0"/>
        <v>6435.48</v>
      </c>
      <c r="I37" s="53">
        <v>0</v>
      </c>
    </row>
    <row r="38" spans="1:9" x14ac:dyDescent="0.25">
      <c r="A38" s="46">
        <v>28</v>
      </c>
      <c r="B38" s="40" t="s">
        <v>247</v>
      </c>
      <c r="C38" s="40" t="s">
        <v>219</v>
      </c>
      <c r="D38" s="52">
        <v>9677.42</v>
      </c>
      <c r="E38" s="52">
        <v>0</v>
      </c>
      <c r="F38" s="52">
        <v>0</v>
      </c>
      <c r="G38" s="52">
        <v>483.87</v>
      </c>
      <c r="H38" s="52">
        <f t="shared" ref="H38:H75" si="1">+D38-G38</f>
        <v>9193.5499999999993</v>
      </c>
      <c r="I38" s="53">
        <v>0</v>
      </c>
    </row>
    <row r="39" spans="1:9" x14ac:dyDescent="0.25">
      <c r="A39" s="46">
        <v>29</v>
      </c>
      <c r="B39" s="40" t="s">
        <v>248</v>
      </c>
      <c r="C39" s="40" t="s">
        <v>223</v>
      </c>
      <c r="D39" s="52">
        <v>6774.19</v>
      </c>
      <c r="E39" s="52">
        <v>0</v>
      </c>
      <c r="F39" s="52">
        <v>0</v>
      </c>
      <c r="G39" s="52">
        <v>338.71</v>
      </c>
      <c r="H39" s="52">
        <f t="shared" si="1"/>
        <v>6435.48</v>
      </c>
      <c r="I39" s="53">
        <v>0</v>
      </c>
    </row>
    <row r="40" spans="1:9" x14ac:dyDescent="0.25">
      <c r="A40" s="46">
        <v>30</v>
      </c>
      <c r="B40" s="40" t="s">
        <v>249</v>
      </c>
      <c r="C40" s="40" t="s">
        <v>223</v>
      </c>
      <c r="D40" s="52">
        <v>9677.42</v>
      </c>
      <c r="E40" s="52">
        <v>0</v>
      </c>
      <c r="F40" s="52">
        <v>0</v>
      </c>
      <c r="G40" s="52">
        <v>483.87</v>
      </c>
      <c r="H40" s="52">
        <f t="shared" si="1"/>
        <v>9193.5499999999993</v>
      </c>
      <c r="I40" s="53">
        <v>0</v>
      </c>
    </row>
    <row r="41" spans="1:9" x14ac:dyDescent="0.25">
      <c r="A41" s="46">
        <v>31</v>
      </c>
      <c r="B41" s="40" t="s">
        <v>250</v>
      </c>
      <c r="C41" s="40" t="s">
        <v>223</v>
      </c>
      <c r="D41" s="52">
        <v>9677.42</v>
      </c>
      <c r="E41" s="52">
        <v>0</v>
      </c>
      <c r="F41" s="52">
        <v>0</v>
      </c>
      <c r="G41" s="52">
        <v>483.87</v>
      </c>
      <c r="H41" s="52">
        <f t="shared" si="1"/>
        <v>9193.5499999999993</v>
      </c>
      <c r="I41" s="53">
        <v>0</v>
      </c>
    </row>
    <row r="42" spans="1:9" x14ac:dyDescent="0.25">
      <c r="A42" s="46">
        <v>32</v>
      </c>
      <c r="B42" s="40" t="s">
        <v>251</v>
      </c>
      <c r="C42" s="40" t="s">
        <v>223</v>
      </c>
      <c r="D42" s="52">
        <v>7741.94</v>
      </c>
      <c r="E42" s="52">
        <v>0</v>
      </c>
      <c r="F42" s="52">
        <v>0</v>
      </c>
      <c r="G42" s="52">
        <v>387.1</v>
      </c>
      <c r="H42" s="52">
        <f t="shared" si="1"/>
        <v>7354.8399999999992</v>
      </c>
      <c r="I42" s="53">
        <v>0</v>
      </c>
    </row>
    <row r="43" spans="1:9" x14ac:dyDescent="0.25">
      <c r="A43" s="46">
        <v>33</v>
      </c>
      <c r="B43" s="40" t="s">
        <v>252</v>
      </c>
      <c r="C43" s="40" t="s">
        <v>223</v>
      </c>
      <c r="D43" s="52">
        <v>6774.19</v>
      </c>
      <c r="E43" s="52">
        <v>0</v>
      </c>
      <c r="F43" s="52">
        <v>0</v>
      </c>
      <c r="G43" s="52">
        <v>338.71</v>
      </c>
      <c r="H43" s="52">
        <f t="shared" si="1"/>
        <v>6435.48</v>
      </c>
      <c r="I43" s="53">
        <v>0</v>
      </c>
    </row>
    <row r="44" spans="1:9" x14ac:dyDescent="0.25">
      <c r="A44" s="46">
        <v>34</v>
      </c>
      <c r="B44" s="40" t="s">
        <v>253</v>
      </c>
      <c r="C44" s="40" t="s">
        <v>219</v>
      </c>
      <c r="D44" s="52">
        <v>7741.94</v>
      </c>
      <c r="E44" s="52">
        <v>0</v>
      </c>
      <c r="F44" s="52">
        <v>0</v>
      </c>
      <c r="G44" s="52">
        <v>387.1</v>
      </c>
      <c r="H44" s="52">
        <f t="shared" si="1"/>
        <v>7354.8399999999992</v>
      </c>
      <c r="I44" s="53">
        <v>0</v>
      </c>
    </row>
    <row r="45" spans="1:9" x14ac:dyDescent="0.25">
      <c r="A45" s="46">
        <v>35</v>
      </c>
      <c r="B45" s="40" t="s">
        <v>254</v>
      </c>
      <c r="C45" s="40" t="s">
        <v>219</v>
      </c>
      <c r="D45" s="52">
        <v>10645.16</v>
      </c>
      <c r="E45" s="52">
        <v>0</v>
      </c>
      <c r="F45" s="52">
        <v>0</v>
      </c>
      <c r="G45" s="52">
        <v>532.26</v>
      </c>
      <c r="H45" s="52">
        <f t="shared" si="1"/>
        <v>10112.9</v>
      </c>
      <c r="I45" s="53">
        <v>0</v>
      </c>
    </row>
    <row r="46" spans="1:9" x14ac:dyDescent="0.25">
      <c r="A46" s="46">
        <v>36</v>
      </c>
      <c r="B46" s="40" t="s">
        <v>255</v>
      </c>
      <c r="C46" s="40" t="s">
        <v>219</v>
      </c>
      <c r="D46" s="52">
        <v>9677.42</v>
      </c>
      <c r="E46" s="52">
        <v>0</v>
      </c>
      <c r="F46" s="52">
        <v>0</v>
      </c>
      <c r="G46" s="52">
        <v>483.87</v>
      </c>
      <c r="H46" s="52">
        <f t="shared" si="1"/>
        <v>9193.5499999999993</v>
      </c>
      <c r="I46" s="53">
        <v>0</v>
      </c>
    </row>
    <row r="47" spans="1:9" x14ac:dyDescent="0.25">
      <c r="A47" s="46">
        <v>37</v>
      </c>
      <c r="B47" s="40" t="s">
        <v>256</v>
      </c>
      <c r="C47" s="40" t="s">
        <v>223</v>
      </c>
      <c r="D47" s="52">
        <v>3870.97</v>
      </c>
      <c r="E47" s="52">
        <v>0</v>
      </c>
      <c r="F47" s="52">
        <v>0</v>
      </c>
      <c r="G47" s="52">
        <v>193.55</v>
      </c>
      <c r="H47" s="52">
        <f t="shared" si="1"/>
        <v>3677.4199999999996</v>
      </c>
      <c r="I47" s="53">
        <v>0</v>
      </c>
    </row>
    <row r="48" spans="1:9" x14ac:dyDescent="0.25">
      <c r="A48" s="46">
        <v>38</v>
      </c>
      <c r="B48" s="40" t="s">
        <v>257</v>
      </c>
      <c r="C48" s="40" t="s">
        <v>223</v>
      </c>
      <c r="D48" s="52">
        <v>5806.45</v>
      </c>
      <c r="E48" s="52">
        <v>0</v>
      </c>
      <c r="F48" s="52">
        <v>0</v>
      </c>
      <c r="G48" s="52">
        <v>290.32</v>
      </c>
      <c r="H48" s="52">
        <f t="shared" si="1"/>
        <v>5516.13</v>
      </c>
      <c r="I48" s="53">
        <v>0</v>
      </c>
    </row>
    <row r="49" spans="1:9" x14ac:dyDescent="0.25">
      <c r="A49" s="46">
        <v>39</v>
      </c>
      <c r="B49" s="40" t="s">
        <v>258</v>
      </c>
      <c r="C49" s="40" t="s">
        <v>219</v>
      </c>
      <c r="D49" s="52">
        <v>11612.9</v>
      </c>
      <c r="E49" s="52">
        <v>0</v>
      </c>
      <c r="F49" s="52">
        <v>0</v>
      </c>
      <c r="G49" s="52">
        <v>0</v>
      </c>
      <c r="H49" s="52">
        <f t="shared" si="1"/>
        <v>11612.9</v>
      </c>
      <c r="I49" s="53">
        <v>0</v>
      </c>
    </row>
    <row r="50" spans="1:9" x14ac:dyDescent="0.25">
      <c r="A50" s="46">
        <v>40</v>
      </c>
      <c r="B50" s="40" t="s">
        <v>259</v>
      </c>
      <c r="C50" s="40" t="s">
        <v>223</v>
      </c>
      <c r="D50" s="52">
        <v>6290.32</v>
      </c>
      <c r="E50" s="52">
        <v>0</v>
      </c>
      <c r="F50" s="52">
        <v>0</v>
      </c>
      <c r="G50" s="52">
        <v>314.52</v>
      </c>
      <c r="H50" s="52">
        <f t="shared" si="1"/>
        <v>5975.7999999999993</v>
      </c>
      <c r="I50" s="53">
        <v>0</v>
      </c>
    </row>
    <row r="51" spans="1:9" x14ac:dyDescent="0.25">
      <c r="A51" s="46">
        <v>41</v>
      </c>
      <c r="B51" s="40" t="s">
        <v>260</v>
      </c>
      <c r="C51" s="40" t="s">
        <v>223</v>
      </c>
      <c r="D51" s="52">
        <v>6290.32</v>
      </c>
      <c r="E51" s="52">
        <v>0</v>
      </c>
      <c r="F51" s="52">
        <v>0</v>
      </c>
      <c r="G51" s="52">
        <v>314.52</v>
      </c>
      <c r="H51" s="52">
        <f t="shared" si="1"/>
        <v>5975.7999999999993</v>
      </c>
      <c r="I51" s="53">
        <v>0</v>
      </c>
    </row>
    <row r="52" spans="1:9" x14ac:dyDescent="0.25">
      <c r="A52" s="46">
        <v>42</v>
      </c>
      <c r="B52" s="40" t="s">
        <v>261</v>
      </c>
      <c r="C52" s="40" t="s">
        <v>223</v>
      </c>
      <c r="D52" s="52">
        <v>7741.94</v>
      </c>
      <c r="E52" s="52">
        <v>0</v>
      </c>
      <c r="F52" s="52">
        <v>0</v>
      </c>
      <c r="G52" s="52">
        <v>387.1</v>
      </c>
      <c r="H52" s="52">
        <f t="shared" si="1"/>
        <v>7354.8399999999992</v>
      </c>
      <c r="I52" s="53">
        <v>0</v>
      </c>
    </row>
    <row r="53" spans="1:9" x14ac:dyDescent="0.25">
      <c r="A53" s="46">
        <v>43</v>
      </c>
      <c r="B53" s="40" t="s">
        <v>262</v>
      </c>
      <c r="C53" s="40" t="s">
        <v>223</v>
      </c>
      <c r="D53" s="52">
        <v>3870.97</v>
      </c>
      <c r="E53" s="52">
        <v>0</v>
      </c>
      <c r="F53" s="52">
        <v>0</v>
      </c>
      <c r="G53" s="52">
        <v>193.55</v>
      </c>
      <c r="H53" s="52">
        <f t="shared" si="1"/>
        <v>3677.4199999999996</v>
      </c>
      <c r="I53" s="53">
        <v>0</v>
      </c>
    </row>
    <row r="54" spans="1:9" x14ac:dyDescent="0.25">
      <c r="A54" s="46">
        <v>44</v>
      </c>
      <c r="B54" s="40" t="s">
        <v>263</v>
      </c>
      <c r="C54" s="40" t="s">
        <v>223</v>
      </c>
      <c r="D54" s="52">
        <v>6774.19</v>
      </c>
      <c r="E54" s="52">
        <v>0</v>
      </c>
      <c r="F54" s="52">
        <v>0</v>
      </c>
      <c r="G54" s="52">
        <v>338.71</v>
      </c>
      <c r="H54" s="52">
        <f t="shared" si="1"/>
        <v>6435.48</v>
      </c>
      <c r="I54" s="53">
        <v>0</v>
      </c>
    </row>
    <row r="55" spans="1:9" x14ac:dyDescent="0.25">
      <c r="A55" s="46">
        <v>45</v>
      </c>
      <c r="B55" s="40" t="s">
        <v>264</v>
      </c>
      <c r="C55" s="40" t="s">
        <v>223</v>
      </c>
      <c r="D55" s="52">
        <v>4838.71</v>
      </c>
      <c r="E55" s="52">
        <v>0</v>
      </c>
      <c r="F55" s="52">
        <v>0</v>
      </c>
      <c r="G55" s="52">
        <v>241.94</v>
      </c>
      <c r="H55" s="52">
        <f t="shared" si="1"/>
        <v>4596.7700000000004</v>
      </c>
      <c r="I55" s="53">
        <v>0</v>
      </c>
    </row>
    <row r="56" spans="1:9" x14ac:dyDescent="0.25">
      <c r="A56" s="46">
        <v>46</v>
      </c>
      <c r="B56" s="40" t="s">
        <v>265</v>
      </c>
      <c r="C56" s="40" t="s">
        <v>223</v>
      </c>
      <c r="D56" s="52">
        <v>3870.97</v>
      </c>
      <c r="E56" s="52">
        <v>0</v>
      </c>
      <c r="F56" s="52">
        <v>0</v>
      </c>
      <c r="G56" s="52">
        <v>193.55</v>
      </c>
      <c r="H56" s="52">
        <f t="shared" si="1"/>
        <v>3677.4199999999996</v>
      </c>
      <c r="I56" s="53">
        <v>0</v>
      </c>
    </row>
    <row r="57" spans="1:9" x14ac:dyDescent="0.25">
      <c r="A57" s="46">
        <v>47</v>
      </c>
      <c r="B57" s="40" t="s">
        <v>266</v>
      </c>
      <c r="C57" s="40" t="s">
        <v>219</v>
      </c>
      <c r="D57" s="52">
        <v>11612.9</v>
      </c>
      <c r="E57" s="52">
        <v>0</v>
      </c>
      <c r="F57" s="52">
        <v>0</v>
      </c>
      <c r="G57" s="52">
        <v>0</v>
      </c>
      <c r="H57" s="41">
        <f t="shared" si="1"/>
        <v>11612.9</v>
      </c>
      <c r="I57" s="53">
        <v>0</v>
      </c>
    </row>
    <row r="58" spans="1:9" x14ac:dyDescent="0.25">
      <c r="A58" s="46">
        <v>48</v>
      </c>
      <c r="B58" s="40" t="s">
        <v>267</v>
      </c>
      <c r="C58" s="40" t="s">
        <v>223</v>
      </c>
      <c r="D58" s="52">
        <v>4838.71</v>
      </c>
      <c r="E58" s="52">
        <v>0</v>
      </c>
      <c r="F58" s="52">
        <v>0</v>
      </c>
      <c r="G58" s="52">
        <v>241.94</v>
      </c>
      <c r="H58" s="41">
        <f t="shared" si="1"/>
        <v>4596.7700000000004</v>
      </c>
      <c r="I58" s="53">
        <v>0</v>
      </c>
    </row>
    <row r="59" spans="1:9" x14ac:dyDescent="0.25">
      <c r="A59" s="46">
        <v>49</v>
      </c>
      <c r="B59" s="40" t="s">
        <v>268</v>
      </c>
      <c r="C59" s="40" t="s">
        <v>223</v>
      </c>
      <c r="D59" s="52">
        <v>6774.19</v>
      </c>
      <c r="E59" s="52">
        <v>0</v>
      </c>
      <c r="F59" s="52">
        <v>0</v>
      </c>
      <c r="G59" s="52">
        <v>338.71</v>
      </c>
      <c r="H59" s="41">
        <f t="shared" si="1"/>
        <v>6435.48</v>
      </c>
      <c r="I59" s="53">
        <v>0</v>
      </c>
    </row>
    <row r="60" spans="1:9" x14ac:dyDescent="0.25">
      <c r="A60" s="46">
        <v>50</v>
      </c>
      <c r="B60" s="40" t="s">
        <v>269</v>
      </c>
      <c r="C60" s="40" t="s">
        <v>219</v>
      </c>
      <c r="D60" s="52">
        <v>24193.55</v>
      </c>
      <c r="E60" s="52">
        <v>0</v>
      </c>
      <c r="F60" s="52">
        <v>0</v>
      </c>
      <c r="G60" s="52">
        <v>1080.07</v>
      </c>
      <c r="H60" s="41">
        <f t="shared" si="1"/>
        <v>23113.48</v>
      </c>
      <c r="I60" s="53">
        <v>0</v>
      </c>
    </row>
    <row r="61" spans="1:9" x14ac:dyDescent="0.25">
      <c r="A61" s="46">
        <v>51</v>
      </c>
      <c r="B61" s="40" t="s">
        <v>270</v>
      </c>
      <c r="C61" s="40" t="s">
        <v>223</v>
      </c>
      <c r="D61" s="52">
        <v>4838.71</v>
      </c>
      <c r="E61" s="52">
        <v>0</v>
      </c>
      <c r="F61" s="52">
        <v>0</v>
      </c>
      <c r="G61" s="52">
        <v>241.94</v>
      </c>
      <c r="H61" s="41">
        <f t="shared" si="1"/>
        <v>4596.7700000000004</v>
      </c>
      <c r="I61" s="53">
        <v>0</v>
      </c>
    </row>
    <row r="62" spans="1:9" x14ac:dyDescent="0.25">
      <c r="A62" s="46">
        <v>52</v>
      </c>
      <c r="B62" s="40" t="s">
        <v>271</v>
      </c>
      <c r="C62" s="40" t="s">
        <v>223</v>
      </c>
      <c r="D62" s="52">
        <v>7741.94</v>
      </c>
      <c r="E62" s="52">
        <v>0</v>
      </c>
      <c r="F62" s="52">
        <v>0</v>
      </c>
      <c r="G62" s="52">
        <v>387.1</v>
      </c>
      <c r="H62" s="41">
        <f t="shared" si="1"/>
        <v>7354.8399999999992</v>
      </c>
      <c r="I62" s="53">
        <v>0</v>
      </c>
    </row>
    <row r="63" spans="1:9" x14ac:dyDescent="0.25">
      <c r="A63" s="46">
        <v>53</v>
      </c>
      <c r="B63" s="40" t="s">
        <v>272</v>
      </c>
      <c r="C63" s="40" t="s">
        <v>223</v>
      </c>
      <c r="D63" s="52">
        <v>6774.19</v>
      </c>
      <c r="E63" s="52">
        <v>0</v>
      </c>
      <c r="F63" s="52">
        <v>0</v>
      </c>
      <c r="G63" s="52">
        <v>338.71</v>
      </c>
      <c r="H63" s="41">
        <f t="shared" si="1"/>
        <v>6435.48</v>
      </c>
      <c r="I63" s="53">
        <v>0</v>
      </c>
    </row>
    <row r="64" spans="1:9" x14ac:dyDescent="0.25">
      <c r="A64" s="46">
        <v>54</v>
      </c>
      <c r="B64" s="40" t="s">
        <v>273</v>
      </c>
      <c r="C64" s="40" t="s">
        <v>219</v>
      </c>
      <c r="D64" s="52">
        <v>24193.55</v>
      </c>
      <c r="E64" s="52">
        <v>0</v>
      </c>
      <c r="F64" s="52">
        <v>0</v>
      </c>
      <c r="G64" s="52">
        <v>1080.07</v>
      </c>
      <c r="H64" s="41">
        <f>+D64-G64</f>
        <v>23113.48</v>
      </c>
      <c r="I64" s="53">
        <v>0</v>
      </c>
    </row>
    <row r="65" spans="1:9" x14ac:dyDescent="0.25">
      <c r="A65" s="46">
        <v>55</v>
      </c>
      <c r="B65" s="40" t="s">
        <v>274</v>
      </c>
      <c r="C65" s="40" t="s">
        <v>223</v>
      </c>
      <c r="D65" s="52">
        <v>7741.94</v>
      </c>
      <c r="E65" s="52">
        <v>0</v>
      </c>
      <c r="F65" s="52">
        <v>0</v>
      </c>
      <c r="G65" s="52">
        <v>387.1</v>
      </c>
      <c r="H65" s="41">
        <f t="shared" si="1"/>
        <v>7354.8399999999992</v>
      </c>
      <c r="I65" s="53">
        <v>0</v>
      </c>
    </row>
    <row r="66" spans="1:9" x14ac:dyDescent="0.25">
      <c r="A66" s="46">
        <v>56</v>
      </c>
      <c r="B66" s="40" t="s">
        <v>275</v>
      </c>
      <c r="C66" s="40" t="s">
        <v>219</v>
      </c>
      <c r="D66" s="52">
        <v>8709.68</v>
      </c>
      <c r="E66" s="52">
        <v>0</v>
      </c>
      <c r="F66" s="52">
        <v>0</v>
      </c>
      <c r="G66" s="52">
        <v>435.48</v>
      </c>
      <c r="H66" s="41">
        <f t="shared" si="1"/>
        <v>8274.2000000000007</v>
      </c>
      <c r="I66" s="53">
        <v>0</v>
      </c>
    </row>
    <row r="67" spans="1:9" x14ac:dyDescent="0.25">
      <c r="A67" s="46">
        <v>57</v>
      </c>
      <c r="B67" s="40" t="s">
        <v>276</v>
      </c>
      <c r="C67" s="40" t="s">
        <v>223</v>
      </c>
      <c r="D67" s="52">
        <v>13548.39</v>
      </c>
      <c r="E67" s="52">
        <v>0</v>
      </c>
      <c r="F67" s="52">
        <v>0</v>
      </c>
      <c r="G67" s="52">
        <v>604.84</v>
      </c>
      <c r="H67" s="41">
        <f t="shared" si="1"/>
        <v>12943.55</v>
      </c>
      <c r="I67" s="53">
        <v>0</v>
      </c>
    </row>
    <row r="68" spans="1:9" x14ac:dyDescent="0.25">
      <c r="A68" s="46">
        <v>58</v>
      </c>
      <c r="B68" s="40" t="s">
        <v>277</v>
      </c>
      <c r="C68" s="40" t="s">
        <v>223</v>
      </c>
      <c r="D68" s="52">
        <v>4838.71</v>
      </c>
      <c r="E68" s="52">
        <v>0</v>
      </c>
      <c r="F68" s="52">
        <v>0</v>
      </c>
      <c r="G68" s="52">
        <v>241.94</v>
      </c>
      <c r="H68" s="41">
        <f t="shared" si="1"/>
        <v>4596.7700000000004</v>
      </c>
      <c r="I68" s="53">
        <v>0</v>
      </c>
    </row>
    <row r="69" spans="1:9" x14ac:dyDescent="0.25">
      <c r="A69" s="46">
        <v>59</v>
      </c>
      <c r="B69" s="40" t="s">
        <v>278</v>
      </c>
      <c r="C69" s="40" t="s">
        <v>223</v>
      </c>
      <c r="D69" s="52">
        <v>4838.71</v>
      </c>
      <c r="E69" s="52">
        <v>0</v>
      </c>
      <c r="F69" s="52">
        <v>0</v>
      </c>
      <c r="G69" s="52">
        <v>241.94</v>
      </c>
      <c r="H69" s="41">
        <f t="shared" si="1"/>
        <v>4596.7700000000004</v>
      </c>
      <c r="I69" s="53">
        <v>0</v>
      </c>
    </row>
    <row r="70" spans="1:9" x14ac:dyDescent="0.25">
      <c r="A70" s="46">
        <v>60</v>
      </c>
      <c r="B70" s="40" t="s">
        <v>279</v>
      </c>
      <c r="C70" s="40" t="s">
        <v>219</v>
      </c>
      <c r="D70" s="52">
        <v>14516.13</v>
      </c>
      <c r="E70" s="52">
        <v>0</v>
      </c>
      <c r="F70" s="52">
        <v>0</v>
      </c>
      <c r="G70" s="52">
        <v>725.81</v>
      </c>
      <c r="H70" s="41">
        <f t="shared" si="1"/>
        <v>13790.32</v>
      </c>
      <c r="I70" s="53">
        <v>0</v>
      </c>
    </row>
    <row r="71" spans="1:9" x14ac:dyDescent="0.25">
      <c r="A71" s="46">
        <v>61</v>
      </c>
      <c r="B71" s="40" t="s">
        <v>280</v>
      </c>
      <c r="C71" s="40" t="s">
        <v>219</v>
      </c>
      <c r="D71" s="52">
        <v>7741.94</v>
      </c>
      <c r="E71" s="52">
        <v>0</v>
      </c>
      <c r="F71" s="52">
        <v>0</v>
      </c>
      <c r="G71" s="52">
        <v>387.1</v>
      </c>
      <c r="H71" s="41">
        <f t="shared" si="1"/>
        <v>7354.8399999999992</v>
      </c>
      <c r="I71" s="53">
        <v>0</v>
      </c>
    </row>
    <row r="72" spans="1:9" x14ac:dyDescent="0.25">
      <c r="A72" s="46">
        <v>62</v>
      </c>
      <c r="B72" s="40" t="s">
        <v>281</v>
      </c>
      <c r="C72" s="40" t="s">
        <v>223</v>
      </c>
      <c r="D72" s="52">
        <v>4838.71</v>
      </c>
      <c r="E72" s="52">
        <v>0</v>
      </c>
      <c r="F72" s="52">
        <v>0</v>
      </c>
      <c r="G72" s="52">
        <v>241.94</v>
      </c>
      <c r="H72" s="41">
        <f t="shared" si="1"/>
        <v>4596.7700000000004</v>
      </c>
      <c r="I72" s="53">
        <v>0</v>
      </c>
    </row>
    <row r="73" spans="1:9" x14ac:dyDescent="0.25">
      <c r="A73" s="46">
        <v>63</v>
      </c>
      <c r="B73" s="40" t="s">
        <v>282</v>
      </c>
      <c r="C73" s="40" t="s">
        <v>223</v>
      </c>
      <c r="D73" s="52">
        <v>4838.71</v>
      </c>
      <c r="E73" s="52">
        <v>0</v>
      </c>
      <c r="F73" s="52">
        <v>0</v>
      </c>
      <c r="G73" s="52">
        <v>241.94</v>
      </c>
      <c r="H73" s="41">
        <f t="shared" si="1"/>
        <v>4596.7700000000004</v>
      </c>
      <c r="I73" s="53">
        <v>0</v>
      </c>
    </row>
    <row r="74" spans="1:9" x14ac:dyDescent="0.25">
      <c r="A74" s="46">
        <v>64</v>
      </c>
      <c r="B74" s="40" t="s">
        <v>283</v>
      </c>
      <c r="C74" s="40" t="s">
        <v>223</v>
      </c>
      <c r="D74" s="52">
        <v>9677.42</v>
      </c>
      <c r="E74" s="52">
        <v>0</v>
      </c>
      <c r="F74" s="52">
        <v>0</v>
      </c>
      <c r="G74" s="52">
        <v>483.87</v>
      </c>
      <c r="H74" s="41">
        <f t="shared" si="1"/>
        <v>9193.5499999999993</v>
      </c>
      <c r="I74" s="53">
        <v>0</v>
      </c>
    </row>
    <row r="75" spans="1:9" ht="15.75" thickBot="1" x14ac:dyDescent="0.3">
      <c r="A75" s="47">
        <v>65</v>
      </c>
      <c r="B75" s="54" t="s">
        <v>284</v>
      </c>
      <c r="C75" s="54" t="s">
        <v>223</v>
      </c>
      <c r="D75" s="55">
        <v>3870.97</v>
      </c>
      <c r="E75" s="55">
        <v>0</v>
      </c>
      <c r="F75" s="55">
        <v>0</v>
      </c>
      <c r="G75" s="55">
        <v>193.55</v>
      </c>
      <c r="H75" s="56">
        <f t="shared" si="1"/>
        <v>3677.4199999999996</v>
      </c>
      <c r="I75" s="57">
        <v>0</v>
      </c>
    </row>
  </sheetData>
  <mergeCells count="8">
    <mergeCell ref="A6:I6"/>
    <mergeCell ref="A7:I7"/>
    <mergeCell ref="A9:I9"/>
    <mergeCell ref="A1:I1"/>
    <mergeCell ref="A2:I2"/>
    <mergeCell ref="A3:I3"/>
    <mergeCell ref="A4:I4"/>
    <mergeCell ref="A5:I5"/>
  </mergeCells>
  <pageMargins left="0.7" right="0.7" top="0.75" bottom="0.75" header="0.3" footer="0.3"/>
  <pageSetup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A2" zoomScaleNormal="100" workbookViewId="0">
      <selection activeCell="B20" sqref="B20"/>
    </sheetView>
  </sheetViews>
  <sheetFormatPr baseColWidth="10" defaultRowHeight="15" x14ac:dyDescent="0.25"/>
  <cols>
    <col min="1" max="1" width="8.7109375" customWidth="1"/>
    <col min="2" max="2" width="45.28515625" customWidth="1"/>
    <col min="3" max="3" width="31" customWidth="1"/>
    <col min="4" max="4" width="19" customWidth="1"/>
    <col min="5" max="5" width="12.85546875" customWidth="1"/>
    <col min="6" max="6" width="22.7109375" customWidth="1"/>
    <col min="7" max="8" width="15.5703125" customWidth="1"/>
    <col min="9" max="9" width="16.85546875" customWidth="1"/>
  </cols>
  <sheetData>
    <row r="1" spans="1:17" ht="23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</row>
    <row r="2" spans="1:17" s="1" customFormat="1" ht="23.2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17" ht="21" customHeight="1" x14ac:dyDescent="0.25">
      <c r="A3" s="80" t="str">
        <f>+'RENGLON 029'!A3:I3</f>
        <v>DIRECCIÓN SUPERIOR</v>
      </c>
      <c r="B3" s="80"/>
      <c r="C3" s="80"/>
      <c r="D3" s="80"/>
      <c r="E3" s="80"/>
      <c r="F3" s="80"/>
      <c r="G3" s="80"/>
      <c r="H3" s="80"/>
      <c r="I3" s="80"/>
      <c r="J3" s="15"/>
      <c r="K3" s="15"/>
      <c r="L3" s="15"/>
      <c r="M3" s="15"/>
      <c r="N3" s="15"/>
      <c r="O3" s="15"/>
      <c r="P3" s="15"/>
      <c r="Q3" s="15"/>
    </row>
    <row r="4" spans="1:17" ht="18.7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16"/>
      <c r="K4" s="16"/>
      <c r="L4" s="16"/>
      <c r="M4" s="16"/>
      <c r="N4" s="16"/>
      <c r="O4" s="16"/>
      <c r="P4" s="16"/>
      <c r="Q4" s="16"/>
    </row>
    <row r="5" spans="1:17" ht="18.75" customHeight="1" x14ac:dyDescent="0.25">
      <c r="A5" s="81" t="s">
        <v>47</v>
      </c>
      <c r="B5" s="81"/>
      <c r="C5" s="81"/>
      <c r="D5" s="81"/>
      <c r="E5" s="81"/>
      <c r="F5" s="81"/>
      <c r="G5" s="81"/>
      <c r="H5" s="81"/>
      <c r="I5" s="81"/>
      <c r="J5" s="16"/>
      <c r="K5" s="16"/>
      <c r="L5" s="16"/>
      <c r="M5" s="16"/>
      <c r="N5" s="16"/>
      <c r="O5" s="16"/>
      <c r="P5" s="16"/>
      <c r="Q5" s="16"/>
    </row>
    <row r="6" spans="1:17" ht="15.75" customHeight="1" x14ac:dyDescent="0.25">
      <c r="A6" s="74" t="s">
        <v>288</v>
      </c>
      <c r="B6" s="75"/>
      <c r="C6" s="75"/>
      <c r="D6" s="75"/>
      <c r="E6" s="75"/>
      <c r="F6" s="75"/>
      <c r="G6" s="75"/>
      <c r="H6" s="75"/>
      <c r="I6" s="75"/>
      <c r="J6" s="17"/>
      <c r="K6" s="17"/>
      <c r="L6" s="17"/>
      <c r="M6" s="17"/>
      <c r="N6" s="17"/>
      <c r="O6" s="17"/>
      <c r="P6" s="17"/>
      <c r="Q6" s="17"/>
    </row>
    <row r="7" spans="1:17" ht="15.75" customHeight="1" x14ac:dyDescent="0.25">
      <c r="A7" s="75" t="s">
        <v>49</v>
      </c>
      <c r="B7" s="75"/>
      <c r="C7" s="75"/>
      <c r="D7" s="75"/>
      <c r="E7" s="75"/>
      <c r="F7" s="75"/>
      <c r="G7" s="75"/>
      <c r="H7" s="75"/>
      <c r="I7" s="75"/>
      <c r="J7" s="17"/>
      <c r="K7" s="17"/>
      <c r="L7" s="17"/>
      <c r="M7" s="17"/>
      <c r="N7" s="17"/>
      <c r="O7" s="17"/>
      <c r="P7" s="17"/>
      <c r="Q7" s="17"/>
    </row>
    <row r="8" spans="1:17" ht="15.75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7" ht="21" customHeight="1" thickBot="1" x14ac:dyDescent="0.3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18"/>
      <c r="K9" s="18"/>
      <c r="L9" s="18"/>
      <c r="M9" s="18"/>
      <c r="N9" s="18"/>
      <c r="O9" s="18"/>
      <c r="P9" s="18"/>
      <c r="Q9" s="18"/>
    </row>
    <row r="10" spans="1:17" ht="26.25" thickBot="1" x14ac:dyDescent="0.3">
      <c r="A10" s="22" t="s">
        <v>34</v>
      </c>
      <c r="B10" s="22" t="s">
        <v>35</v>
      </c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28</v>
      </c>
      <c r="H10" s="22" t="s">
        <v>26</v>
      </c>
      <c r="I10" s="22" t="s">
        <v>12</v>
      </c>
    </row>
    <row r="11" spans="1:17" x14ac:dyDescent="0.25">
      <c r="A11" s="11"/>
      <c r="B11" s="12"/>
      <c r="C11" s="12"/>
      <c r="D11" s="12"/>
      <c r="E11" s="12"/>
      <c r="F11" s="12"/>
      <c r="G11" s="12"/>
      <c r="H11" s="14"/>
      <c r="I11" s="13"/>
    </row>
    <row r="12" spans="1:17" x14ac:dyDescent="0.25">
      <c r="A12" s="3"/>
      <c r="B12" s="4"/>
      <c r="C12" s="4"/>
      <c r="D12" s="4"/>
      <c r="E12" s="4"/>
      <c r="F12" s="4"/>
      <c r="G12" s="4"/>
      <c r="H12" s="5"/>
      <c r="I12" s="6"/>
    </row>
    <row r="13" spans="1:17" x14ac:dyDescent="0.25">
      <c r="A13" s="3"/>
      <c r="B13" s="4"/>
      <c r="C13" s="4"/>
      <c r="D13" s="4"/>
      <c r="E13" s="4"/>
      <c r="F13" s="4"/>
      <c r="G13" s="4"/>
      <c r="H13" s="5"/>
      <c r="I13" s="6"/>
    </row>
    <row r="14" spans="1:17" x14ac:dyDescent="0.25">
      <c r="A14" s="3"/>
      <c r="B14" s="4"/>
      <c r="C14" s="4"/>
      <c r="D14" s="4"/>
      <c r="E14" s="4"/>
      <c r="F14" s="4"/>
      <c r="G14" s="4"/>
      <c r="H14" s="5"/>
      <c r="I14" s="6"/>
    </row>
    <row r="15" spans="1:17" x14ac:dyDescent="0.25">
      <c r="A15" s="3"/>
      <c r="B15" s="4"/>
      <c r="C15" s="4"/>
      <c r="D15" s="4"/>
      <c r="E15" s="4"/>
      <c r="F15" s="4"/>
      <c r="G15" s="4"/>
      <c r="H15" s="5"/>
      <c r="I15" s="6"/>
    </row>
    <row r="16" spans="1:17" x14ac:dyDescent="0.25">
      <c r="A16" s="3"/>
      <c r="B16" s="4"/>
      <c r="C16" s="4"/>
      <c r="D16" s="4"/>
      <c r="E16" s="4"/>
      <c r="F16" s="4"/>
      <c r="G16" s="4"/>
      <c r="H16" s="5"/>
      <c r="I16" s="6"/>
    </row>
    <row r="17" spans="1:9" x14ac:dyDescent="0.25">
      <c r="A17" s="3"/>
      <c r="B17" s="4"/>
      <c r="C17" s="4"/>
      <c r="D17" s="4"/>
      <c r="E17" s="4"/>
      <c r="F17" s="4"/>
      <c r="G17" s="4"/>
      <c r="H17" s="5"/>
      <c r="I17" s="6"/>
    </row>
    <row r="18" spans="1:9" x14ac:dyDescent="0.25">
      <c r="A18" s="3"/>
      <c r="B18" s="4"/>
      <c r="C18" s="4"/>
      <c r="D18" s="4"/>
      <c r="E18" s="4"/>
      <c r="F18" s="4"/>
      <c r="G18" s="4"/>
      <c r="H18" s="5"/>
      <c r="I18" s="6"/>
    </row>
    <row r="19" spans="1:9" x14ac:dyDescent="0.25">
      <c r="A19" s="3"/>
      <c r="B19" s="4"/>
      <c r="C19" s="4"/>
      <c r="D19" s="4"/>
      <c r="E19" s="4"/>
      <c r="F19" s="4"/>
      <c r="G19" s="4"/>
      <c r="H19" s="5"/>
      <c r="I19" s="6"/>
    </row>
    <row r="20" spans="1:9" x14ac:dyDescent="0.25">
      <c r="A20" s="3"/>
      <c r="B20" s="4"/>
      <c r="C20" s="4"/>
      <c r="D20" s="4"/>
      <c r="E20" s="4"/>
      <c r="F20" s="4"/>
      <c r="G20" s="4"/>
      <c r="H20" s="5"/>
      <c r="I20" s="6"/>
    </row>
    <row r="21" spans="1:9" x14ac:dyDescent="0.25">
      <c r="A21" s="3"/>
      <c r="B21" s="4"/>
      <c r="C21" s="4"/>
      <c r="D21" s="4"/>
      <c r="E21" s="4"/>
      <c r="F21" s="4"/>
      <c r="G21" s="4"/>
      <c r="H21" s="5"/>
      <c r="I21" s="6"/>
    </row>
    <row r="22" spans="1:9" x14ac:dyDescent="0.25">
      <c r="A22" s="3"/>
      <c r="B22" s="4"/>
      <c r="C22" s="4"/>
      <c r="D22" s="4"/>
      <c r="E22" s="4"/>
      <c r="F22" s="4"/>
      <c r="G22" s="4"/>
      <c r="H22" s="5"/>
      <c r="I22" s="6"/>
    </row>
    <row r="23" spans="1:9" x14ac:dyDescent="0.25">
      <c r="A23" s="3"/>
      <c r="B23" s="4"/>
      <c r="C23" s="4"/>
      <c r="D23" s="4"/>
      <c r="E23" s="4"/>
      <c r="F23" s="4"/>
      <c r="G23" s="4"/>
      <c r="H23" s="5"/>
      <c r="I23" s="6"/>
    </row>
    <row r="24" spans="1:9" x14ac:dyDescent="0.25">
      <c r="A24" s="3"/>
      <c r="B24" s="4"/>
      <c r="C24" s="4"/>
      <c r="D24" s="4"/>
      <c r="E24" s="4"/>
      <c r="F24" s="4"/>
      <c r="G24" s="4"/>
      <c r="H24" s="5"/>
      <c r="I24" s="6"/>
    </row>
    <row r="25" spans="1:9" x14ac:dyDescent="0.25">
      <c r="A25" s="3"/>
      <c r="B25" s="4"/>
      <c r="C25" s="4"/>
      <c r="D25" s="4"/>
      <c r="E25" s="4"/>
      <c r="F25" s="4"/>
      <c r="G25" s="4"/>
      <c r="H25" s="5"/>
      <c r="I25" s="6"/>
    </row>
    <row r="26" spans="1:9" x14ac:dyDescent="0.25">
      <c r="A26" s="3"/>
      <c r="B26" s="4"/>
      <c r="C26" s="4"/>
      <c r="D26" s="4"/>
      <c r="E26" s="4"/>
      <c r="F26" s="4"/>
      <c r="G26" s="4"/>
      <c r="H26" s="5"/>
      <c r="I26" s="6"/>
    </row>
    <row r="27" spans="1:9" x14ac:dyDescent="0.25">
      <c r="A27" s="3"/>
      <c r="B27" s="4"/>
      <c r="C27" s="4"/>
      <c r="D27" s="4"/>
      <c r="E27" s="4"/>
      <c r="F27" s="4"/>
      <c r="G27" s="4"/>
      <c r="H27" s="5"/>
      <c r="I27" s="6"/>
    </row>
    <row r="28" spans="1:9" x14ac:dyDescent="0.25">
      <c r="A28" s="3"/>
      <c r="B28" s="4"/>
      <c r="C28" s="4"/>
      <c r="D28" s="4"/>
      <c r="E28" s="4"/>
      <c r="F28" s="4"/>
      <c r="G28" s="4"/>
      <c r="H28" s="5"/>
      <c r="I28" s="6"/>
    </row>
    <row r="29" spans="1:9" x14ac:dyDescent="0.25">
      <c r="A29" s="3"/>
      <c r="B29" s="4"/>
      <c r="C29" s="4"/>
      <c r="D29" s="4"/>
      <c r="E29" s="4"/>
      <c r="F29" s="4"/>
      <c r="G29" s="4"/>
      <c r="H29" s="5"/>
      <c r="I29" s="6"/>
    </row>
    <row r="30" spans="1:9" x14ac:dyDescent="0.25">
      <c r="A30" s="3"/>
      <c r="B30" s="4"/>
      <c r="C30" s="4"/>
      <c r="D30" s="4"/>
      <c r="E30" s="4"/>
      <c r="F30" s="4"/>
      <c r="G30" s="4"/>
      <c r="H30" s="5"/>
      <c r="I30" s="6"/>
    </row>
    <row r="31" spans="1:9" x14ac:dyDescent="0.25">
      <c r="A31" s="3"/>
      <c r="B31" s="4"/>
      <c r="C31" s="4"/>
      <c r="D31" s="4"/>
      <c r="E31" s="4"/>
      <c r="F31" s="4"/>
      <c r="G31" s="4"/>
      <c r="H31" s="5"/>
      <c r="I31" s="6"/>
    </row>
    <row r="32" spans="1:9" x14ac:dyDescent="0.25">
      <c r="A32" s="3"/>
      <c r="B32" s="4"/>
      <c r="C32" s="4"/>
      <c r="D32" s="4"/>
      <c r="E32" s="4"/>
      <c r="F32" s="4"/>
      <c r="G32" s="4"/>
      <c r="H32" s="5"/>
      <c r="I32" s="6"/>
    </row>
    <row r="33" spans="1:9" x14ac:dyDescent="0.25">
      <c r="A33" s="3"/>
      <c r="B33" s="4"/>
      <c r="C33" s="4"/>
      <c r="D33" s="4"/>
      <c r="E33" s="4"/>
      <c r="F33" s="4"/>
      <c r="G33" s="4"/>
      <c r="H33" s="5"/>
      <c r="I33" s="6"/>
    </row>
    <row r="34" spans="1:9" x14ac:dyDescent="0.25">
      <c r="A34" s="3"/>
      <c r="B34" s="4"/>
      <c r="C34" s="4"/>
      <c r="D34" s="4"/>
      <c r="E34" s="4"/>
      <c r="F34" s="4"/>
      <c r="G34" s="4"/>
      <c r="H34" s="5"/>
      <c r="I34" s="6"/>
    </row>
    <row r="35" spans="1:9" x14ac:dyDescent="0.25">
      <c r="A35" s="3"/>
      <c r="B35" s="4"/>
      <c r="C35" s="4"/>
      <c r="D35" s="4"/>
      <c r="E35" s="4"/>
      <c r="F35" s="4"/>
      <c r="G35" s="4"/>
      <c r="H35" s="5"/>
      <c r="I35" s="6"/>
    </row>
    <row r="36" spans="1:9" x14ac:dyDescent="0.25">
      <c r="A36" s="3"/>
      <c r="B36" s="4"/>
      <c r="C36" s="4"/>
      <c r="D36" s="4"/>
      <c r="E36" s="4"/>
      <c r="F36" s="4"/>
      <c r="G36" s="4"/>
      <c r="H36" s="5"/>
      <c r="I36" s="6"/>
    </row>
    <row r="37" spans="1:9" x14ac:dyDescent="0.25">
      <c r="A37" s="3"/>
      <c r="B37" s="4"/>
      <c r="C37" s="4"/>
      <c r="D37" s="4"/>
      <c r="E37" s="4"/>
      <c r="F37" s="4"/>
      <c r="G37" s="4"/>
      <c r="H37" s="5"/>
      <c r="I37" s="6"/>
    </row>
    <row r="38" spans="1:9" x14ac:dyDescent="0.25">
      <c r="A38" s="3"/>
      <c r="B38" s="4"/>
      <c r="C38" s="4"/>
      <c r="D38" s="4"/>
      <c r="E38" s="4"/>
      <c r="F38" s="4"/>
      <c r="G38" s="4"/>
      <c r="H38" s="5"/>
      <c r="I38" s="6"/>
    </row>
    <row r="39" spans="1:9" ht="15.75" thickBot="1" x14ac:dyDescent="0.3">
      <c r="A39" s="7"/>
      <c r="B39" s="8"/>
      <c r="C39" s="8"/>
      <c r="D39" s="8"/>
      <c r="E39" s="8"/>
      <c r="F39" s="8"/>
      <c r="G39" s="8"/>
      <c r="H39" s="9"/>
      <c r="I39" s="10"/>
    </row>
  </sheetData>
  <mergeCells count="8">
    <mergeCell ref="A7:I7"/>
    <mergeCell ref="A9:I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031</vt:lpstr>
      <vt:lpstr>RENGLON 029</vt:lpstr>
      <vt:lpstr>SUBGRUPO 18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Ana Maria Isabel Perez Osorio</cp:lastModifiedBy>
  <cp:lastPrinted>2020-02-12T16:06:44Z</cp:lastPrinted>
  <dcterms:created xsi:type="dcterms:W3CDTF">2020-01-24T19:03:11Z</dcterms:created>
  <dcterms:modified xsi:type="dcterms:W3CDTF">2020-02-12T16:08:37Z</dcterms:modified>
</cp:coreProperties>
</file>