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55" windowWidth="15420" windowHeight="3600" tabRatio="513" activeTab="0"/>
  </bookViews>
  <sheets>
    <sheet name="RENGLON 011" sheetId="1" r:id="rId1"/>
    <sheet name="RENGLON 021" sheetId="2" r:id="rId2"/>
    <sheet name="RENGLON 022" sheetId="3" r:id="rId3"/>
    <sheet name="RENGLON 029" sheetId="4" r:id="rId4"/>
    <sheet name="RENGLON 031" sheetId="5" r:id="rId5"/>
    <sheet name="SUB GRUPO 18" sheetId="6" r:id="rId6"/>
    <sheet name="Informe de compatibilidad" sheetId="7" r:id="rId7"/>
  </sheets>
  <definedNames/>
  <calcPr fullCalcOnLoad="1"/>
</workbook>
</file>

<file path=xl/sharedStrings.xml><?xml version="1.0" encoding="utf-8"?>
<sst xmlns="http://schemas.openxmlformats.org/spreadsheetml/2006/main" count="342" uniqueCount="218">
  <si>
    <t>MINISTERIO DE CULTURA Y DEPORTES</t>
  </si>
  <si>
    <t>UNIDAD DE INFORMACION PUBLICA</t>
  </si>
  <si>
    <t>RENGLON 011</t>
  </si>
  <si>
    <t>NUMERAL 4 ARTICULO 10</t>
  </si>
  <si>
    <t>No.</t>
  </si>
  <si>
    <t>BONOS</t>
  </si>
  <si>
    <t>TOTAL</t>
  </si>
  <si>
    <t>RENGLON 021</t>
  </si>
  <si>
    <t>RENGLON 022</t>
  </si>
  <si>
    <t>RENGLON 029</t>
  </si>
  <si>
    <t>RENGLON 031</t>
  </si>
  <si>
    <t>APELLIDOS Y NOMBRES</t>
  </si>
  <si>
    <t>CARGO</t>
  </si>
  <si>
    <t>SALARIO BASE</t>
  </si>
  <si>
    <t>Complemento Salarial</t>
  </si>
  <si>
    <t>Escalafon</t>
  </si>
  <si>
    <t>Bono MCD</t>
  </si>
  <si>
    <t>BOSA</t>
  </si>
  <si>
    <t>BOSIN</t>
  </si>
  <si>
    <t>Bono Profesional</t>
  </si>
  <si>
    <t>Bono de Antigüedad</t>
  </si>
  <si>
    <t>66-2000</t>
  </si>
  <si>
    <t>IGSS</t>
  </si>
  <si>
    <t>TOTAL DE DESCUENTOS</t>
  </si>
  <si>
    <t>LÍQUIDO</t>
  </si>
  <si>
    <t>DESCUENTOS</t>
  </si>
  <si>
    <t>Complemento Personal</t>
  </si>
  <si>
    <t>Gastos de Representación</t>
  </si>
  <si>
    <t>SALARIO</t>
  </si>
  <si>
    <t>TOTAL HONORARIO</t>
  </si>
  <si>
    <t>Monto Viáticos</t>
  </si>
  <si>
    <t>SUB GRUPO 18</t>
  </si>
  <si>
    <t>ENCARGADA DE PRESUPUESTO</t>
  </si>
  <si>
    <t>CONSERJE</t>
  </si>
  <si>
    <t>ENCARGADO DE CONTABILIDAD</t>
  </si>
  <si>
    <t>AUXILIAR DE PLANIFICACION</t>
  </si>
  <si>
    <t>AUXILIAR DE PRESUPUESTO</t>
  </si>
  <si>
    <t>ANALISTA DE RECURSOS HUMANOS</t>
  </si>
  <si>
    <t>PILOTO</t>
  </si>
  <si>
    <t>ENLACE VINCULACION INSTITUCIONAL</t>
  </si>
  <si>
    <t>SECRETARIA ADMINISTRATIVO FINANCIERO</t>
  </si>
  <si>
    <t>DIRECTOR GENERAL</t>
  </si>
  <si>
    <t>AUXILIAR DE ASUNTOS JURIDICOS</t>
  </si>
  <si>
    <t xml:space="preserve">DELEGADA DE PLANIFICACION </t>
  </si>
  <si>
    <t>ENLACE PARTICIPACION CIUDADANA</t>
  </si>
  <si>
    <t>MENSAJERO</t>
  </si>
  <si>
    <t>DELEGADA DE COMUNICACIÓN SOCIAL</t>
  </si>
  <si>
    <t xml:space="preserve">TOTAL </t>
  </si>
  <si>
    <t>TOTAL DESCUENTOS</t>
  </si>
  <si>
    <t xml:space="preserve"> TOTAL DESCUENTOS</t>
  </si>
  <si>
    <t>LIQUIDO</t>
  </si>
  <si>
    <t>HONORARIOS MENSUALES</t>
  </si>
  <si>
    <t>BONOS Y OTRAS REMUNERACIONES</t>
  </si>
  <si>
    <t>DIRECCION GENERAL DE DESARROLLO CULTURAL Y FORTALECIMIENTO DE LAS CULTURAS</t>
  </si>
  <si>
    <t xml:space="preserve">BONOS Y OTRAS REMUNERACIONES </t>
  </si>
  <si>
    <t>ENCARGADO DEL DEPTO. DE  FOMENTO DE LA INTERCULTURALIDAD</t>
  </si>
  <si>
    <t>ENCARAGADA DEL DEPTO. DE FORTALECIMIENTO INTRAINSTITUCIONAL</t>
  </si>
  <si>
    <t>ENCARAGADA DEL DEPTO. DE FORTALECIMIENTO INTERISNTITUCIONAL</t>
  </si>
  <si>
    <t>JEFE DE GESTION CULTURAL</t>
  </si>
  <si>
    <t>ENCARGADO DEL DEPTO. DE PRODUCCIÓN DE MATERIALES CULTURALES</t>
  </si>
  <si>
    <t>ENCARAGADO DEL DEPTO. DE FORTALECIMIENTO INTERNACIONAL</t>
  </si>
  <si>
    <t>BONOS y/o REMUNERACIONES</t>
  </si>
  <si>
    <t>ENCARGADO DEL DEPTO. DE  PROMOCION CULTURAL</t>
  </si>
  <si>
    <t>DELEGADA DE ASUNTOS JURIDICOS</t>
  </si>
  <si>
    <t>DIRECTOR TÉCNICO  DE VINCULACION INSTITUCIONAL</t>
  </si>
  <si>
    <t>ENCARGADO DEL DEPTO. DE CAPACITACIÓN CIUDADANA</t>
  </si>
  <si>
    <t>JEFE ADMINISTRATIVO</t>
  </si>
  <si>
    <t>DIRECTOR DE ADMINISTRACION Y FINANZAS</t>
  </si>
  <si>
    <t>ASISTENTE DIRECCION GENERAL</t>
  </si>
  <si>
    <t>JEFE FINANCIERO</t>
  </si>
  <si>
    <t>ENCARGADA DE SERVICIOS GENERALES</t>
  </si>
  <si>
    <t>ENCARGADO DE  INVENTARIOS</t>
  </si>
  <si>
    <t>ENCARGADO DE COMPRAS</t>
  </si>
  <si>
    <t>DIRECTOR TÉCNICO  DE PATICIPACIÓN CIUDADANA</t>
  </si>
  <si>
    <t>AUXILIAR DE COMPRAS</t>
  </si>
  <si>
    <t>Bono 66-2000</t>
  </si>
  <si>
    <t>SERVICIOS PROFESIONALES</t>
  </si>
  <si>
    <t>SERVICIOS  TECNICO PROFESIONALES</t>
  </si>
  <si>
    <t>SERVICIOS TECNICOS PROFESIONALES</t>
  </si>
  <si>
    <t xml:space="preserve">ENCARGADO DE TESORERIA </t>
  </si>
  <si>
    <t>Informe de compatibilidad para FORMATO NUMERAL 4 NUEVO PARA DESARROLLO ABRIL 2016.xls</t>
  </si>
  <si>
    <t>Ejecutar el 04/05/2016 15:08</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</si>
  <si>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</si>
  <si>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</si>
  <si>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</si>
  <si>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</si>
  <si>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Se quitarán los efectos aplicados a este objeto. Cualquier texto que desborde los límites de este gráfico aparecerá recortado.</t>
  </si>
  <si>
    <t>RENGLON 011'!A2:P26</t>
  </si>
  <si>
    <t>Excel 97-2003</t>
  </si>
  <si>
    <t>RENGLON 031'!A2:J24</t>
  </si>
  <si>
    <t>SUB GRUPO 18'!A2:G13</t>
  </si>
  <si>
    <t>Pérdida menor de fidelidad</t>
  </si>
  <si>
    <t>Algunas celdas o estilos de este libro contienen un formato no admitido en el formato de archivo seleccionado. Estos formatos se convertirán al formato más cercano disponible.</t>
  </si>
  <si>
    <t>DELEGADO DE RECURSOS HUMANOS</t>
  </si>
  <si>
    <t>ENCARGADO DE ALMACEN</t>
  </si>
  <si>
    <t>JOSE EDUARDO NOJ PAJARITO</t>
  </si>
  <si>
    <t>MARIELA ALEJANDRA MORATAYA CONTRERAS</t>
  </si>
  <si>
    <t>ARDANY URBANO LOPEZ DIAZ</t>
  </si>
  <si>
    <t>ESBI GIOVANI CALDERÒN BLANCO</t>
  </si>
  <si>
    <t>MARIA FERNANDA CASTRO AJTZALAN</t>
  </si>
  <si>
    <t>TANIA NOHEMI CABRERA VASQUEZ</t>
  </si>
  <si>
    <t>BÀRBARA (ÙNICO NOMBRE) FELIPE PAJARITO</t>
  </si>
  <si>
    <t>JUAN DAVID CHONAY PANTZAY</t>
  </si>
  <si>
    <t>MIRNA ETELVINA PEREZ HERNANDEZ</t>
  </si>
  <si>
    <t>PEDRO AGUISTÍN CUX CHÁN</t>
  </si>
  <si>
    <t>ISABEL ALEJANDRIA TONOC AJCA</t>
  </si>
  <si>
    <t xml:space="preserve">ERICK LEONEL BACAJOL ESPAÑA </t>
  </si>
  <si>
    <t>ANA LUISA SALGUERO GODOY</t>
  </si>
  <si>
    <t>ANA MARIA SAJCHE SAQUIC</t>
  </si>
  <si>
    <t>GLORIA MARINA RAMIREZ MENDOZA</t>
  </si>
  <si>
    <t>ENMA JOHANA CUMES  MARQUEZ</t>
  </si>
  <si>
    <t>MELISSA PAOLA BAJXAC FARELO</t>
  </si>
  <si>
    <t>AURA MARINA RAGUAY PEREZ</t>
  </si>
  <si>
    <t>JUANA GONZALEZ CHANCHAVAC</t>
  </si>
  <si>
    <t>CARLOS ROMEO SAJBIN SUCUC</t>
  </si>
  <si>
    <t>NELSON EVELIO TUYUC XOCOP</t>
  </si>
  <si>
    <t xml:space="preserve">WILYS NOE CORADO MARROQUIN </t>
  </si>
  <si>
    <t>LUIS FERNANDO CIFUENTES GIL</t>
  </si>
  <si>
    <t>SANDY MAGDALY IXCAYA UJPAN</t>
  </si>
  <si>
    <t>CLAUDIA ISABEL MONROY LIMA</t>
  </si>
  <si>
    <t>JOSE LUIS RODRIGUEZ GOMEZ</t>
  </si>
  <si>
    <t>MILVIA AMARILIS ALMARÁZ SIMILAN</t>
  </si>
  <si>
    <t>FLOR DE MARIA TUM CHEN</t>
  </si>
  <si>
    <t>ELVIA LUCINDA GABRIEL BAL</t>
  </si>
  <si>
    <t>MILCA CHACACH PATZAN</t>
  </si>
  <si>
    <t>ASTRID MARIANA TELEGUARIO CAP</t>
  </si>
  <si>
    <t>MILTON ARNOLDO RAMIREZ MONZÓN</t>
  </si>
  <si>
    <t>ANGELA VICTORIA IXEN COY DE SILVESTRE</t>
  </si>
  <si>
    <t>DEMETRIO COJTI CUXIL</t>
  </si>
  <si>
    <t>JUAN JOSE NOTZ COLAJ</t>
  </si>
  <si>
    <t>ROSA MARIA TACAN VASQUEZ</t>
  </si>
  <si>
    <t>PEDRO ORLANDO MONTERROSO CANASTUJ</t>
  </si>
  <si>
    <t>INGRID PAOLA FERNANDEZ SOSA</t>
  </si>
  <si>
    <t>HUGO ROBERTO SOLORZANO BARRIOS</t>
  </si>
  <si>
    <t>MAIDY BEATRIZ COYOTE SIPAC</t>
  </si>
  <si>
    <t>JOSE LUIS MATIAS BERDUO</t>
  </si>
  <si>
    <t>VICTOR MANUEL MALDONADO OVALLE</t>
  </si>
  <si>
    <t>BRYAN DAVID GONZALEZ MIJANGOS</t>
  </si>
  <si>
    <t>ETSON ALBERTO OLIVA ZAPETA</t>
  </si>
  <si>
    <t>CHRISTIAN KENDRIKE HAROLDO MEYER MEYER</t>
  </si>
  <si>
    <t>SOFIA ALEJANDRA VALDEZ RIOS</t>
  </si>
  <si>
    <t>BIANCA LORENA LUCAS VELEZ</t>
  </si>
  <si>
    <t>LIDIA ISABEL LAYNEZ PEREZ</t>
  </si>
  <si>
    <t>ANDREA DE LA ASUNCIÓN GARCIA</t>
  </si>
  <si>
    <t>CARLOS ENRIQUE GALLINA OCOX</t>
  </si>
  <si>
    <t>CELESTINO VASQUEZ LAJUJ</t>
  </si>
  <si>
    <t>REINA HORTENCIA POLANCO</t>
  </si>
  <si>
    <t>RAMIRO LOPEZ RAMIREZ</t>
  </si>
  <si>
    <t>EVELYN LIZZETH REYES MORALES</t>
  </si>
  <si>
    <t>ELSA NINET AREVALO DE LEON</t>
  </si>
  <si>
    <t>ROSITA ARACELY CHILE PEREZ</t>
  </si>
  <si>
    <t>MARVIN GIOVANI CHICOL SOTZ</t>
  </si>
  <si>
    <t>JONY IZABEL  SALDAÑA BERMUDEZ</t>
  </si>
  <si>
    <t xml:space="preserve">SORAIDA AIME ENRIQUEZ BERMUDEZ </t>
  </si>
  <si>
    <t>MARIELA MARGARITA GONZALEZ SANDOVAL</t>
  </si>
  <si>
    <t xml:space="preserve">XIOMARA NECTALINA NORALES LINO </t>
  </si>
  <si>
    <t xml:space="preserve">EVARISTA BALTAZAR TRIGUEÑO </t>
  </si>
  <si>
    <t xml:space="preserve">HECTOR MANUEL GONZALEZ ALVAREZ </t>
  </si>
  <si>
    <t xml:space="preserve">EDGAR FRANCISCO VASQUEZ ROBLES </t>
  </si>
  <si>
    <t xml:space="preserve">ABBA JEOVINA BESSIE MARIA BARCARCEL SALINAS </t>
  </si>
  <si>
    <t xml:space="preserve">MANUEL RAXULEU AMBROCIO </t>
  </si>
  <si>
    <t>BRIAN JOSUE LOPEZ BANCES</t>
  </si>
  <si>
    <t>SONIA ELIZABETH PIRIR CURUP</t>
  </si>
  <si>
    <t>MAYRA LUPITA PERES NAJARRO</t>
  </si>
  <si>
    <t>ALEJANDRO PEREZ GUEVARA</t>
  </si>
  <si>
    <t>MARÍA EUGENIA CUM TZAJAN</t>
  </si>
  <si>
    <t>MAIRA ARCELY CALCA MAGTZUL</t>
  </si>
  <si>
    <t>EDNA BENIGNA ELIZABETH CHOJOJ ESPAÑA</t>
  </si>
  <si>
    <t xml:space="preserve">JAIME HAROLDO REQUENA RODAS </t>
  </si>
  <si>
    <t>HUGO RENE DIONICIO NAVARRO</t>
  </si>
  <si>
    <t>JENIFHER GABRIELA LOPEZ BOROR</t>
  </si>
  <si>
    <t>DAVID ANDRES GONZALEZ TOLOSA</t>
  </si>
  <si>
    <t xml:space="preserve">DORA LUCRECIA ESCOBAR PEDROZA </t>
  </si>
  <si>
    <t>FRANCISCO ELBIN ROJAS BERMUDEZ</t>
  </si>
  <si>
    <t>LUCIANA LEONARDO NORALES</t>
  </si>
  <si>
    <t>WILSON RIGOBERTO NORALES TRIGUEÑO</t>
  </si>
  <si>
    <t>DAVID ALEXANDER ALVARADO ASCUC</t>
  </si>
  <si>
    <t>GABRIELA DEL ROSARIO MEJIA PINTO</t>
  </si>
  <si>
    <t>IXKIK´ MARIA ANGELICA RUCAL YOL</t>
  </si>
  <si>
    <t>*</t>
  </si>
  <si>
    <t>MARIA ANGELICA TUCH</t>
  </si>
  <si>
    <t>SERGIO ALEJANDRO PORRES UMANZOR</t>
  </si>
  <si>
    <t>MIGUEL ANGEL GUZMAN JUAREZ</t>
  </si>
  <si>
    <t>MILDRED LISBETH PICHIYA VELASQUEZ</t>
  </si>
  <si>
    <t>BERTA GLORIA AQUINO RAC</t>
  </si>
  <si>
    <t>SECRETARIA DE DIRECCIÓN</t>
  </si>
  <si>
    <t xml:space="preserve"> </t>
  </si>
  <si>
    <t>JOSÉ ARTURO PEREZ CIFUENTES</t>
  </si>
  <si>
    <t xml:space="preserve">EDVIN JAVIER MENDEZ GARCIA </t>
  </si>
  <si>
    <t>PROFESIONAL DE VOLUNTARIADO</t>
  </si>
  <si>
    <t>PROFESIONAL DE VINCULACIÓN SOCIEDAD CIVIL</t>
  </si>
  <si>
    <t>NANCY MARIBEL  SOSA JAUREGUI</t>
  </si>
  <si>
    <t xml:space="preserve">CARLOS ENRIQUE POP CAZ </t>
  </si>
  <si>
    <t xml:space="preserve">DORNA LETICIA ZUÑIGA LOPEZ </t>
  </si>
  <si>
    <t>JOSÉ ALEJANDRO WAGNER BERNARDEZ</t>
  </si>
  <si>
    <t>EDSON ENRIQUE SANTIZO MARROQUIN</t>
  </si>
  <si>
    <t>ARMANDO VICENTE RAC CHIQUIEJ</t>
  </si>
  <si>
    <t>GILBERTO CAYETANO ROSALES GUTIERREZ</t>
  </si>
  <si>
    <t>* Las personas que aparecen señaladas, ademas del pago de salario correspondiente al mes de  noviembre de 2016, se les canceló el pago proporcional  al mes  de octubre que se les adeudaba.</t>
  </si>
  <si>
    <t xml:space="preserve">* LAS PERSONAS SEÑALADAS ADEMAS DEL PAGO MENSUAL DEL MES DE NOVIEMBRE, SE LE CANCELARON LO CORRESPONDIENTE A LOS MONTOS PROPORCIONALES  DE OCTUBRE </t>
  </si>
  <si>
    <t>ADELFA MARIEL LEIVA BALTAZAR</t>
  </si>
  <si>
    <t>SOFIA CONRADA GONZÁLEZ NORALES</t>
  </si>
  <si>
    <t>EVELYN KARINA TZAY TELEGUARIO</t>
  </si>
  <si>
    <t>MARVIN DAVID VÁSQUEZ HERNÁNDEZ</t>
  </si>
  <si>
    <t>BALTAZAR DE LA CRUZ RODRIGUEZ</t>
  </si>
  <si>
    <t>DIEGO SAMBRANO RODRIGUEZ</t>
  </si>
  <si>
    <t>KARLA DEL ROCIO  CAN CHAVEZ</t>
  </si>
  <si>
    <t>* La Delegada de Asuntos Juridicos no devengo salario en el mes de noviembre, lo anterior obedece a suspensión por maternidad hasta el 30/11/2016</t>
  </si>
  <si>
    <t xml:space="preserve">Y LAS PERSONAS QUE APARECEN CON MONTO LIQUIDO IGUAL A CERO, CORRESPONDENA PERSONAS CONTRATADAS QUE POR TRAMITES ADMINISTRATIVOS </t>
  </si>
  <si>
    <t>NO FUE POSIBLE INCLUIRLOS EN LA NOMINA DE HONORARIOS DEL MES DE NOVIEMBRE</t>
  </si>
  <si>
    <t xml:space="preserve">Periodo </t>
  </si>
  <si>
    <t xml:space="preserve">Pedro Oscar Garcia </t>
  </si>
  <si>
    <t>Servicios Técnicos</t>
  </si>
  <si>
    <t>16/06/2016  al 31/08/2016</t>
  </si>
  <si>
    <t>José Fernando Alvarado Scheel</t>
  </si>
  <si>
    <t>Ariel Domingo Batres Villagran</t>
  </si>
  <si>
    <t>16/06/2016 al 31/08/2016</t>
  </si>
  <si>
    <t>21/07/2016 al 18/08/2016</t>
  </si>
</sst>
</file>

<file path=xl/styles.xml><?xml version="1.0" encoding="utf-8"?>
<styleSheet xmlns="http://schemas.openxmlformats.org/spreadsheetml/2006/main">
  <numFmts count="23">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m\-yyyy"/>
    <numFmt numFmtId="170" formatCode="[$-100A]dddd\,\ dd&quot; de &quot;mmmm&quot; de &quot;yyyy"/>
    <numFmt numFmtId="171" formatCode="[$-100A]hh:mm:ss\ AM/PM"/>
    <numFmt numFmtId="172" formatCode="_(\Q* #,##0.00_);_(\Q* \(#,##0.00\);_(\Q* \-??_);_(@_)"/>
    <numFmt numFmtId="173" formatCode="&quot;Q&quot;#,##0.00"/>
    <numFmt numFmtId="174" formatCode="&quot;Q&quot;#,##0.0"/>
    <numFmt numFmtId="175" formatCode="&quot;Q&quot;#,##0"/>
    <numFmt numFmtId="176" formatCode="_([$Q-100A]* #,##0.00_);_([$Q-100A]* \(#,##0.00\);_([$Q-100A]* &quot;-&quot;??_);_(@_)"/>
    <numFmt numFmtId="177" formatCode="#,##0.00;[Red]#,##0.00"/>
    <numFmt numFmtId="178" formatCode="&quot;Q&quot;#,##0.00;[Red]&quot;Q&quot;#,##0.00"/>
  </numFmts>
  <fonts count="53">
    <font>
      <sz val="10"/>
      <name val="Arial"/>
      <family val="2"/>
    </font>
    <font>
      <b/>
      <sz val="10"/>
      <name val="Arial"/>
      <family val="2"/>
    </font>
    <font>
      <b/>
      <sz val="6"/>
      <name val="Arial"/>
      <family val="2"/>
    </font>
    <font>
      <b/>
      <sz val="15"/>
      <name val="Arial"/>
      <family val="2"/>
    </font>
    <font>
      <sz val="9"/>
      <color indexed="8"/>
      <name val="Arial"/>
      <family val="2"/>
    </font>
    <font>
      <sz val="9"/>
      <name val="Arial"/>
      <family val="2"/>
    </font>
    <font>
      <b/>
      <sz val="11"/>
      <name val="Arial"/>
      <family val="2"/>
    </font>
    <font>
      <b/>
      <sz val="9"/>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family val="2"/>
    </font>
    <font>
      <b/>
      <sz val="54"/>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top style="thin"/>
      <bottom style="thin"/>
    </border>
    <border>
      <left style="thin"/>
      <right style="thin"/>
      <top>
        <color indexed="63"/>
      </top>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border>
    <border>
      <left style="thin"/>
      <right style="thin"/>
      <top style="thin"/>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right>
        <color indexed="63"/>
      </right>
      <top>
        <color indexed="63"/>
      </top>
      <bottom style="thin"/>
    </border>
    <border>
      <left style="thin"/>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color indexed="63"/>
      </left>
      <right style="medium"/>
      <top style="medium"/>
      <bottom>
        <color indexed="63"/>
      </bottom>
    </border>
    <border>
      <left>
        <color indexed="63"/>
      </left>
      <right style="medium"/>
      <top>
        <color indexed="63"/>
      </top>
      <bottom style="medium"/>
    </border>
    <border>
      <left>
        <color indexed="63"/>
      </left>
      <right style="medium">
        <color indexed="8"/>
      </right>
      <top style="medium">
        <color indexed="8"/>
      </top>
      <bottom style="medium"/>
    </border>
    <border>
      <left style="medium">
        <color indexed="8"/>
      </left>
      <right style="medium"/>
      <top style="medium"/>
      <bottom style="medium">
        <color indexed="8"/>
      </bottom>
    </border>
    <border>
      <left style="medium">
        <color indexed="8"/>
      </left>
      <right style="medium"/>
      <top style="medium">
        <color indexed="8"/>
      </top>
      <bottom>
        <color indexed="63"/>
      </bottom>
    </border>
    <border>
      <left style="medium">
        <color indexed="8"/>
      </left>
      <right style="medium">
        <color indexed="8"/>
      </right>
      <top style="medium"/>
      <bottom style="medium">
        <color indexed="8"/>
      </bottom>
    </border>
    <border>
      <left style="medium">
        <color indexed="8"/>
      </left>
      <right style="medium">
        <color indexed="8"/>
      </right>
      <top style="medium">
        <color indexed="8"/>
      </top>
      <bottom>
        <color indexed="63"/>
      </bottom>
    </border>
    <border>
      <left style="medium"/>
      <right style="medium"/>
      <top style="medium"/>
      <bottom style="medium">
        <color indexed="8"/>
      </bottom>
    </border>
    <border>
      <left style="medium"/>
      <right style="medium"/>
      <top style="medium">
        <color indexed="8"/>
      </top>
      <bottom>
        <color indexed="63"/>
      </bottom>
    </border>
    <border>
      <left style="medium"/>
      <right style="medium"/>
      <top style="medium"/>
      <bottom style="thin"/>
    </border>
    <border>
      <left style="medium"/>
      <right style="medium"/>
      <top style="thin"/>
      <bottom style="medium"/>
    </border>
    <border>
      <left style="medium"/>
      <right style="medium"/>
      <top style="medium">
        <color indexed="8"/>
      </top>
      <bottom style="medium"/>
    </border>
    <border>
      <left style="medium"/>
      <right style="medium">
        <color indexed="8"/>
      </right>
      <top style="medium"/>
      <bottom style="medium">
        <color indexed="8"/>
      </bottom>
    </border>
    <border>
      <left style="medium"/>
      <right style="medium">
        <color indexed="8"/>
      </right>
      <top style="medium">
        <color indexed="8"/>
      </top>
      <bottom style="medium"/>
    </border>
    <border>
      <left style="thin"/>
      <right style="medium"/>
      <top style="medium"/>
      <bottom style="thin"/>
    </border>
    <border>
      <left style="thin"/>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206">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33" borderId="10" xfId="0" applyFont="1" applyFill="1" applyBorder="1" applyAlignment="1">
      <alignment horizontal="center" vertical="center" wrapText="1"/>
    </xf>
    <xf numFmtId="0" fontId="0" fillId="0" borderId="0" xfId="0" applyAlignment="1">
      <alignment horizontal="center"/>
    </xf>
    <xf numFmtId="0" fontId="1" fillId="33" borderId="11" xfId="0" applyFont="1" applyFill="1" applyBorder="1" applyAlignment="1">
      <alignment horizontal="center"/>
    </xf>
    <xf numFmtId="0" fontId="4" fillId="0" borderId="12" xfId="0" applyNumberFormat="1" applyFont="1" applyFill="1" applyBorder="1" applyAlignment="1" applyProtection="1">
      <alignment horizontal="left" vertical="center" wrapText="1"/>
      <protection/>
    </xf>
    <xf numFmtId="164" fontId="5" fillId="0" borderId="12" xfId="0" applyNumberFormat="1" applyFont="1" applyFill="1" applyBorder="1" applyAlignment="1">
      <alignment horizontal="center"/>
    </xf>
    <xf numFmtId="0" fontId="0" fillId="0" borderId="12" xfId="0" applyBorder="1" applyAlignment="1">
      <alignment/>
    </xf>
    <xf numFmtId="0" fontId="0" fillId="0" borderId="13" xfId="0" applyBorder="1" applyAlignment="1">
      <alignment/>
    </xf>
    <xf numFmtId="0" fontId="1" fillId="33" borderId="14" xfId="0" applyFont="1" applyFill="1" applyBorder="1" applyAlignment="1">
      <alignment horizontal="center"/>
    </xf>
    <xf numFmtId="0" fontId="4" fillId="0" borderId="15" xfId="0" applyNumberFormat="1" applyFont="1" applyFill="1" applyBorder="1" applyAlignment="1" applyProtection="1">
      <alignment horizontal="left" vertical="center" wrapText="1"/>
      <protection/>
    </xf>
    <xf numFmtId="164" fontId="5" fillId="0" borderId="15" xfId="0"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1" fillId="0" borderId="0" xfId="0" applyFont="1" applyAlignment="1">
      <alignment/>
    </xf>
    <xf numFmtId="0" fontId="0" fillId="0" borderId="20" xfId="0"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23" xfId="0" applyFont="1" applyFill="1" applyBorder="1" applyAlignment="1">
      <alignment horizontal="center"/>
    </xf>
    <xf numFmtId="0" fontId="7" fillId="33" borderId="10"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8" fillId="0" borderId="20" xfId="0" applyFont="1" applyFill="1" applyBorder="1" applyAlignment="1">
      <alignment horizontal="justify"/>
    </xf>
    <xf numFmtId="44" fontId="0" fillId="0" borderId="27" xfId="51" applyFont="1" applyFill="1" applyBorder="1" applyAlignment="1">
      <alignment/>
    </xf>
    <xf numFmtId="44" fontId="0" fillId="0" borderId="20" xfId="51" applyFont="1" applyFill="1" applyBorder="1" applyAlignment="1">
      <alignment/>
    </xf>
    <xf numFmtId="44" fontId="0" fillId="0" borderId="20" xfId="51" applyFont="1" applyFill="1" applyBorder="1" applyAlignment="1">
      <alignment/>
    </xf>
    <xf numFmtId="44" fontId="0" fillId="0" borderId="20" xfId="51" applyFill="1" applyBorder="1" applyAlignment="1">
      <alignment/>
    </xf>
    <xf numFmtId="0" fontId="8" fillId="0" borderId="20" xfId="0" applyFont="1" applyFill="1" applyBorder="1" applyAlignment="1">
      <alignment vertical="center"/>
    </xf>
    <xf numFmtId="44" fontId="0" fillId="0" borderId="20" xfId="51" applyBorder="1" applyAlignment="1">
      <alignment/>
    </xf>
    <xf numFmtId="44" fontId="0" fillId="0" borderId="20" xfId="51" applyFont="1" applyBorder="1" applyAlignment="1">
      <alignment/>
    </xf>
    <xf numFmtId="0" fontId="0" fillId="0" borderId="28" xfId="0" applyBorder="1" applyAlignment="1">
      <alignment/>
    </xf>
    <xf numFmtId="0" fontId="1" fillId="33" borderId="20" xfId="0" applyFont="1" applyFill="1" applyBorder="1" applyAlignment="1">
      <alignment horizontal="center"/>
    </xf>
    <xf numFmtId="0" fontId="1" fillId="33" borderId="29"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Alignment="1">
      <alignment horizontal="center"/>
    </xf>
    <xf numFmtId="44" fontId="0" fillId="0" borderId="20" xfId="0" applyNumberFormat="1" applyFill="1" applyBorder="1" applyAlignment="1">
      <alignment/>
    </xf>
    <xf numFmtId="0" fontId="1" fillId="35" borderId="20" xfId="0" applyFont="1" applyFill="1" applyBorder="1" applyAlignment="1">
      <alignment horizontal="center" vertical="center" wrapText="1"/>
    </xf>
    <xf numFmtId="0" fontId="50" fillId="0" borderId="20" xfId="0" applyFont="1" applyFill="1" applyBorder="1" applyAlignment="1">
      <alignment horizontal="justify"/>
    </xf>
    <xf numFmtId="0" fontId="8" fillId="0" borderId="20" xfId="60" applyFont="1" applyFill="1" applyBorder="1" applyAlignment="1">
      <alignment horizontal="justify" wrapText="1"/>
      <protection/>
    </xf>
    <xf numFmtId="44" fontId="0" fillId="0" borderId="20" xfId="51" applyFont="1" applyBorder="1" applyAlignment="1">
      <alignment/>
    </xf>
    <xf numFmtId="0" fontId="0" fillId="0" borderId="0" xfId="0" applyFill="1" applyAlignment="1">
      <alignment/>
    </xf>
    <xf numFmtId="44" fontId="0" fillId="0" borderId="0" xfId="0" applyNumberFormat="1" applyAlignment="1">
      <alignment/>
    </xf>
    <xf numFmtId="44" fontId="0" fillId="0" borderId="0" xfId="0" applyNumberFormat="1" applyFill="1" applyBorder="1" applyAlignment="1">
      <alignment/>
    </xf>
    <xf numFmtId="44" fontId="0" fillId="0" borderId="28" xfId="51" applyFont="1" applyFill="1" applyBorder="1" applyAlignment="1">
      <alignment/>
    </xf>
    <xf numFmtId="0" fontId="1" fillId="35" borderId="30" xfId="0" applyFont="1" applyFill="1" applyBorder="1" applyAlignment="1">
      <alignment horizontal="center" vertical="center" wrapText="1"/>
    </xf>
    <xf numFmtId="44" fontId="0" fillId="0" borderId="31" xfId="0" applyNumberFormat="1" applyFill="1" applyBorder="1" applyAlignment="1">
      <alignment/>
    </xf>
    <xf numFmtId="44" fontId="0" fillId="0" borderId="32" xfId="51" applyFont="1" applyBorder="1" applyAlignment="1">
      <alignment/>
    </xf>
    <xf numFmtId="44" fontId="0" fillId="0" borderId="33" xfId="51" applyFont="1" applyBorder="1" applyAlignment="1">
      <alignment/>
    </xf>
    <xf numFmtId="0" fontId="0" fillId="0" borderId="20" xfId="59" applyFont="1" applyFill="1" applyBorder="1" applyAlignment="1" applyProtection="1">
      <alignment horizontal="left" wrapText="1"/>
      <protection/>
    </xf>
    <xf numFmtId="0" fontId="0" fillId="36" borderId="20" xfId="0" applyFont="1" applyFill="1" applyBorder="1" applyAlignment="1">
      <alignment wrapText="1"/>
    </xf>
    <xf numFmtId="0" fontId="0" fillId="0" borderId="0" xfId="0" applyFont="1" applyAlignment="1">
      <alignment/>
    </xf>
    <xf numFmtId="0" fontId="0" fillId="0" borderId="34" xfId="0" applyFont="1" applyBorder="1" applyAlignment="1">
      <alignment horizontal="center"/>
    </xf>
    <xf numFmtId="44" fontId="0" fillId="0" borderId="35" xfId="51" applyFont="1" applyFill="1" applyBorder="1" applyAlignment="1" applyProtection="1">
      <alignment/>
      <protection/>
    </xf>
    <xf numFmtId="44" fontId="0" fillId="0" borderId="20" xfId="51" applyFont="1" applyFill="1" applyBorder="1" applyAlignment="1">
      <alignment vertical="center"/>
    </xf>
    <xf numFmtId="0" fontId="0" fillId="0" borderId="0" xfId="0" applyFont="1" applyFill="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0" fillId="0" borderId="29" xfId="0" applyNumberFormat="1" applyBorder="1" applyAlignment="1">
      <alignment vertical="top" wrapText="1"/>
    </xf>
    <xf numFmtId="0" fontId="0" fillId="0" borderId="4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7" xfId="0" applyNumberFormat="1" applyBorder="1" applyAlignment="1">
      <alignment horizontal="center" vertical="top" wrapText="1"/>
    </xf>
    <xf numFmtId="0" fontId="0" fillId="0" borderId="42" xfId="0" applyNumberFormat="1" applyBorder="1" applyAlignment="1">
      <alignment horizontal="center" vertical="top" wrapText="1"/>
    </xf>
    <xf numFmtId="0" fontId="40" fillId="0" borderId="0" xfId="46" applyNumberFormat="1" applyAlignment="1" applyProtection="1" quotePrefix="1">
      <alignment horizontal="center" vertical="top" wrapText="1"/>
      <protection/>
    </xf>
    <xf numFmtId="0" fontId="0" fillId="0" borderId="43" xfId="0" applyNumberFormat="1" applyBorder="1" applyAlignment="1">
      <alignment horizontal="center" vertical="top" wrapText="1"/>
    </xf>
    <xf numFmtId="0" fontId="0" fillId="0" borderId="40" xfId="0" applyNumberFormat="1" applyBorder="1" applyAlignment="1">
      <alignment horizontal="center" vertical="top" wrapText="1"/>
    </xf>
    <xf numFmtId="0" fontId="40" fillId="0" borderId="40" xfId="46" applyNumberFormat="1" applyBorder="1" applyAlignment="1" applyProtection="1" quotePrefix="1">
      <alignment horizontal="center" vertical="top" wrapText="1"/>
      <protection/>
    </xf>
    <xf numFmtId="0" fontId="0" fillId="0" borderId="44"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45" xfId="0" applyNumberFormat="1" applyBorder="1" applyAlignment="1">
      <alignment horizontal="center" vertical="top" wrapText="1"/>
    </xf>
    <xf numFmtId="44" fontId="0" fillId="0" borderId="0" xfId="51" applyFont="1" applyFill="1" applyBorder="1" applyAlignment="1">
      <alignment/>
    </xf>
    <xf numFmtId="44" fontId="0" fillId="0" borderId="33" xfId="51" applyFont="1" applyBorder="1" applyAlignment="1">
      <alignment/>
    </xf>
    <xf numFmtId="0" fontId="8" fillId="0" borderId="27" xfId="0" applyFont="1" applyFill="1" applyBorder="1" applyAlignment="1">
      <alignment/>
    </xf>
    <xf numFmtId="0" fontId="8" fillId="0" borderId="27" xfId="0" applyFont="1" applyFill="1" applyBorder="1" applyAlignment="1">
      <alignment wrapText="1"/>
    </xf>
    <xf numFmtId="0" fontId="8" fillId="0" borderId="27" xfId="0" applyFont="1" applyFill="1" applyBorder="1" applyAlignment="1">
      <alignment horizontal="left" vertical="center"/>
    </xf>
    <xf numFmtId="0" fontId="8" fillId="0" borderId="27" xfId="0" applyFont="1" applyFill="1" applyBorder="1" applyAlignment="1" applyProtection="1">
      <alignment/>
      <protection/>
    </xf>
    <xf numFmtId="0" fontId="8" fillId="0" borderId="27" xfId="0" applyFont="1" applyFill="1" applyBorder="1" applyAlignment="1">
      <alignment/>
    </xf>
    <xf numFmtId="0" fontId="8" fillId="0" borderId="27" xfId="0" applyFont="1" applyFill="1" applyBorder="1" applyAlignment="1">
      <alignment horizontal="left"/>
    </xf>
    <xf numFmtId="0" fontId="8" fillId="0" borderId="27" xfId="0" applyFont="1" applyFill="1" applyBorder="1" applyAlignment="1" applyProtection="1">
      <alignment horizontal="left"/>
      <protection/>
    </xf>
    <xf numFmtId="0" fontId="8" fillId="0" borderId="27" xfId="0" applyFont="1" applyFill="1" applyBorder="1" applyAlignment="1">
      <alignment horizontal="justify"/>
    </xf>
    <xf numFmtId="0" fontId="1" fillId="33" borderId="28" xfId="0" applyFont="1" applyFill="1" applyBorder="1" applyAlignment="1">
      <alignment horizontal="center"/>
    </xf>
    <xf numFmtId="0" fontId="8" fillId="0" borderId="20" xfId="0" applyFont="1" applyFill="1" applyBorder="1" applyAlignment="1" applyProtection="1">
      <alignment vertical="top"/>
      <protection/>
    </xf>
    <xf numFmtId="0" fontId="8" fillId="0" borderId="27" xfId="0" applyFont="1" applyFill="1" applyBorder="1" applyAlignment="1" applyProtection="1">
      <alignment vertical="top" wrapText="1"/>
      <protection/>
    </xf>
    <xf numFmtId="0" fontId="51" fillId="0" borderId="20" xfId="0" applyFont="1" applyFill="1" applyBorder="1" applyAlignment="1">
      <alignment wrapText="1"/>
    </xf>
    <xf numFmtId="0" fontId="51" fillId="0" borderId="20" xfId="0" applyFont="1" applyFill="1" applyBorder="1" applyAlignment="1">
      <alignment/>
    </xf>
    <xf numFmtId="0" fontId="0" fillId="0" borderId="20" xfId="59" applyFont="1" applyFill="1" applyBorder="1" applyAlignment="1" applyProtection="1">
      <alignment horizontal="left" vertical="top" wrapText="1"/>
      <protection/>
    </xf>
    <xf numFmtId="0" fontId="52" fillId="0" borderId="20" xfId="0" applyFont="1" applyFill="1" applyBorder="1" applyAlignment="1">
      <alignment wrapText="1"/>
    </xf>
    <xf numFmtId="0" fontId="51" fillId="0" borderId="20" xfId="0" applyFont="1" applyFill="1" applyBorder="1" applyAlignment="1">
      <alignment horizontal="left" wrapText="1"/>
    </xf>
    <xf numFmtId="0" fontId="0" fillId="36" borderId="20" xfId="0" applyFont="1" applyFill="1" applyBorder="1" applyAlignment="1">
      <alignment horizontal="left" wrapText="1"/>
    </xf>
    <xf numFmtId="0" fontId="0" fillId="0" borderId="20" xfId="0" applyFont="1" applyBorder="1" applyAlignment="1">
      <alignment horizontal="left"/>
    </xf>
    <xf numFmtId="0" fontId="0" fillId="0" borderId="20" xfId="0" applyFont="1" applyFill="1" applyBorder="1" applyAlignment="1">
      <alignment horizontal="left" wrapText="1"/>
    </xf>
    <xf numFmtId="0" fontId="8" fillId="0" borderId="28" xfId="0" applyFont="1" applyFill="1" applyBorder="1" applyAlignment="1">
      <alignment horizontal="justify"/>
    </xf>
    <xf numFmtId="0" fontId="8" fillId="0" borderId="46" xfId="0" applyFont="1" applyFill="1" applyBorder="1" applyAlignment="1">
      <alignment/>
    </xf>
    <xf numFmtId="0" fontId="1" fillId="37" borderId="20" xfId="0" applyFont="1" applyFill="1" applyBorder="1" applyAlignment="1">
      <alignment horizontal="center"/>
    </xf>
    <xf numFmtId="44" fontId="0" fillId="0" borderId="32" xfId="51" applyFont="1" applyBorder="1" applyAlignment="1">
      <alignment/>
    </xf>
    <xf numFmtId="172" fontId="0" fillId="0" borderId="27" xfId="51" applyNumberFormat="1" applyFont="1" applyFill="1" applyBorder="1" applyAlignment="1">
      <alignment/>
    </xf>
    <xf numFmtId="44" fontId="0" fillId="0" borderId="20" xfId="0" applyNumberFormat="1" applyFont="1" applyFill="1" applyBorder="1" applyAlignment="1">
      <alignment/>
    </xf>
    <xf numFmtId="0" fontId="0" fillId="0" borderId="20" xfId="0" applyFont="1" applyBorder="1" applyAlignment="1">
      <alignment/>
    </xf>
    <xf numFmtId="0" fontId="52" fillId="0" borderId="20" xfId="0" applyFont="1" applyFill="1" applyBorder="1" applyAlignment="1">
      <alignment vertical="center" wrapText="1"/>
    </xf>
    <xf numFmtId="0" fontId="0" fillId="0" borderId="0" xfId="0" applyFont="1" applyFill="1" applyBorder="1" applyAlignment="1">
      <alignment/>
    </xf>
    <xf numFmtId="44" fontId="0" fillId="0" borderId="27" xfId="51" applyNumberFormat="1" applyFont="1" applyFill="1" applyBorder="1" applyAlignment="1">
      <alignment/>
    </xf>
    <xf numFmtId="44" fontId="0" fillId="0" borderId="20" xfId="51" applyNumberFormat="1" applyFont="1" applyFill="1" applyBorder="1" applyAlignment="1">
      <alignment vertical="center"/>
    </xf>
    <xf numFmtId="44" fontId="0" fillId="0" borderId="20" xfId="0" applyNumberFormat="1" applyFont="1" applyBorder="1" applyAlignment="1">
      <alignment/>
    </xf>
    <xf numFmtId="0" fontId="0" fillId="38" borderId="20" xfId="0" applyFont="1" applyFill="1" applyBorder="1" applyAlignment="1">
      <alignment/>
    </xf>
    <xf numFmtId="172" fontId="0" fillId="0" borderId="0" xfId="0" applyNumberFormat="1" applyFont="1" applyAlignment="1">
      <alignment/>
    </xf>
    <xf numFmtId="44" fontId="0" fillId="38" borderId="20" xfId="0" applyNumberFormat="1" applyFill="1" applyBorder="1" applyAlignment="1">
      <alignment/>
    </xf>
    <xf numFmtId="44" fontId="0" fillId="38" borderId="20" xfId="0" applyNumberFormat="1" applyFont="1" applyFill="1" applyBorder="1" applyAlignment="1">
      <alignment/>
    </xf>
    <xf numFmtId="44" fontId="0" fillId="0" borderId="20" xfId="51" applyNumberFormat="1" applyFont="1" applyFill="1" applyBorder="1" applyAlignment="1">
      <alignment/>
    </xf>
    <xf numFmtId="172" fontId="0" fillId="0" borderId="20" xfId="51" applyNumberFormat="1" applyFont="1" applyFill="1" applyBorder="1" applyAlignment="1">
      <alignment/>
    </xf>
    <xf numFmtId="44" fontId="0" fillId="0" borderId="20" xfId="51" applyNumberFormat="1" applyFont="1" applyFill="1" applyBorder="1" applyAlignment="1">
      <alignment/>
    </xf>
    <xf numFmtId="44" fontId="0" fillId="0" borderId="20" xfId="0" applyNumberFormat="1" applyBorder="1" applyAlignment="1">
      <alignment/>
    </xf>
    <xf numFmtId="0" fontId="8" fillId="0" borderId="20" xfId="0" applyFont="1" applyBorder="1" applyAlignment="1">
      <alignment/>
    </xf>
    <xf numFmtId="172" fontId="0" fillId="0" borderId="20" xfId="0" applyNumberFormat="1" applyFont="1" applyBorder="1" applyAlignment="1">
      <alignment/>
    </xf>
    <xf numFmtId="0" fontId="0" fillId="0" borderId="0" xfId="0" applyFont="1" applyFill="1" applyBorder="1" applyAlignment="1">
      <alignment horizontal="center"/>
    </xf>
    <xf numFmtId="172" fontId="0" fillId="0" borderId="0" xfId="0" applyNumberFormat="1" applyFont="1" applyBorder="1" applyAlignment="1">
      <alignment/>
    </xf>
    <xf numFmtId="44" fontId="0" fillId="38" borderId="0" xfId="0" applyNumberFormat="1" applyFont="1" applyFill="1" applyBorder="1" applyAlignment="1">
      <alignment/>
    </xf>
    <xf numFmtId="44" fontId="0" fillId="0" borderId="0" xfId="0" applyNumberFormat="1" applyFont="1" applyBorder="1" applyAlignment="1">
      <alignment/>
    </xf>
    <xf numFmtId="0" fontId="0" fillId="0" borderId="20" xfId="0" applyFont="1" applyBorder="1" applyAlignment="1">
      <alignment horizontal="center"/>
    </xf>
    <xf numFmtId="43" fontId="0" fillId="0" borderId="0" xfId="0" applyNumberFormat="1" applyFont="1" applyAlignment="1">
      <alignment/>
    </xf>
    <xf numFmtId="44" fontId="0" fillId="38" borderId="35" xfId="51" applyFont="1" applyFill="1" applyBorder="1" applyAlignment="1">
      <alignment/>
    </xf>
    <xf numFmtId="0" fontId="0" fillId="38" borderId="20" xfId="59" applyFont="1" applyFill="1" applyBorder="1" applyAlignment="1" applyProtection="1">
      <alignment horizontal="left" wrapText="1"/>
      <protection/>
    </xf>
    <xf numFmtId="0" fontId="0" fillId="0" borderId="20" xfId="0" applyFont="1" applyFill="1" applyBorder="1" applyAlignment="1">
      <alignment wrapText="1"/>
    </xf>
    <xf numFmtId="0" fontId="0" fillId="0" borderId="20" xfId="0" applyFont="1" applyFill="1" applyBorder="1" applyAlignment="1">
      <alignment vertical="top" wrapText="1"/>
    </xf>
    <xf numFmtId="0" fontId="0" fillId="0" borderId="20" xfId="0" applyFont="1" applyBorder="1" applyAlignment="1">
      <alignment wrapText="1"/>
    </xf>
    <xf numFmtId="44" fontId="0" fillId="38" borderId="20" xfId="51" applyFont="1" applyFill="1" applyBorder="1" applyAlignment="1">
      <alignment/>
    </xf>
    <xf numFmtId="44" fontId="0" fillId="38" borderId="0" xfId="51" applyFont="1" applyFill="1" applyBorder="1" applyAlignment="1">
      <alignment/>
    </xf>
    <xf numFmtId="0" fontId="52" fillId="38" borderId="20" xfId="0" applyFont="1" applyFill="1" applyBorder="1" applyAlignment="1">
      <alignment vertical="center" wrapText="1"/>
    </xf>
    <xf numFmtId="0" fontId="52" fillId="36" borderId="20" xfId="0" applyFont="1" applyFill="1" applyBorder="1" applyAlignment="1">
      <alignment vertical="center" wrapText="1"/>
    </xf>
    <xf numFmtId="0" fontId="0" fillId="36" borderId="20" xfId="0" applyFont="1" applyFill="1" applyBorder="1" applyAlignment="1">
      <alignment vertical="center" wrapText="1"/>
    </xf>
    <xf numFmtId="0" fontId="51" fillId="38" borderId="20" xfId="0" applyFont="1" applyFill="1" applyBorder="1" applyAlignment="1">
      <alignment vertical="center" wrapText="1"/>
    </xf>
    <xf numFmtId="0" fontId="52" fillId="38" borderId="0" xfId="0" applyFont="1" applyFill="1" applyBorder="1" applyAlignment="1">
      <alignment vertical="center" wrapText="1"/>
    </xf>
    <xf numFmtId="0" fontId="0" fillId="36" borderId="0" xfId="0" applyFont="1" applyFill="1" applyBorder="1" applyAlignment="1">
      <alignment vertical="center" wrapText="1"/>
    </xf>
    <xf numFmtId="172" fontId="0" fillId="0" borderId="20" xfId="0" applyNumberFormat="1" applyFont="1" applyFill="1" applyBorder="1" applyAlignment="1">
      <alignment/>
    </xf>
    <xf numFmtId="14" fontId="0" fillId="0" borderId="0" xfId="0" applyNumberFormat="1" applyAlignment="1">
      <alignment/>
    </xf>
    <xf numFmtId="0" fontId="0" fillId="0" borderId="20" xfId="0" applyFill="1" applyBorder="1" applyAlignment="1">
      <alignment horizontal="justify" vertical="center"/>
    </xf>
    <xf numFmtId="0" fontId="0" fillId="0" borderId="20" xfId="0" applyFill="1" applyBorder="1" applyAlignment="1" applyProtection="1">
      <alignment horizontal="justify" vertical="center"/>
      <protection/>
    </xf>
    <xf numFmtId="44" fontId="0" fillId="0" borderId="20" xfId="54" applyFont="1" applyFill="1" applyBorder="1" applyAlignment="1">
      <alignment horizontal="justify" vertical="center" wrapText="1"/>
    </xf>
    <xf numFmtId="44" fontId="0" fillId="0" borderId="20" xfId="54" applyFont="1" applyBorder="1" applyAlignment="1">
      <alignment horizontal="justify" vertical="center"/>
    </xf>
    <xf numFmtId="0" fontId="0" fillId="0" borderId="0" xfId="0" applyAlignment="1">
      <alignment vertical="center"/>
    </xf>
    <xf numFmtId="0" fontId="5" fillId="0" borderId="20" xfId="0" applyFont="1" applyFill="1" applyBorder="1" applyAlignment="1">
      <alignment horizontal="justify" vertical="center"/>
    </xf>
    <xf numFmtId="0" fontId="5" fillId="0" borderId="20" xfId="0" applyFont="1" applyFill="1" applyBorder="1" applyAlignment="1" applyProtection="1">
      <alignment horizontal="justify" vertical="center"/>
      <protection/>
    </xf>
    <xf numFmtId="44" fontId="5" fillId="0" borderId="20" xfId="54" applyFont="1" applyFill="1" applyBorder="1" applyAlignment="1">
      <alignment horizontal="justify" vertical="center" wrapText="1"/>
    </xf>
    <xf numFmtId="44" fontId="5" fillId="0" borderId="20" xfId="54" applyFont="1" applyBorder="1" applyAlignment="1">
      <alignment horizontal="justify" vertical="center"/>
    </xf>
    <xf numFmtId="0" fontId="0" fillId="35" borderId="20" xfId="0" applyFill="1" applyBorder="1" applyAlignment="1">
      <alignment horizontal="center"/>
    </xf>
    <xf numFmtId="44" fontId="0" fillId="0" borderId="0" xfId="54" applyAlignment="1">
      <alignment/>
    </xf>
    <xf numFmtId="0" fontId="1" fillId="33" borderId="1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Alignment="1">
      <alignment horizontal="center"/>
    </xf>
    <xf numFmtId="0" fontId="1" fillId="35" borderId="49"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53"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37" borderId="58" xfId="0" applyFont="1" applyFill="1" applyBorder="1" applyAlignment="1">
      <alignment horizontal="center" vertical="center" wrapText="1"/>
    </xf>
    <xf numFmtId="0" fontId="1" fillId="37" borderId="59" xfId="0" applyFont="1" applyFill="1" applyBorder="1" applyAlignment="1">
      <alignment horizontal="center" vertical="center" wrapText="1"/>
    </xf>
    <xf numFmtId="0" fontId="1" fillId="33" borderId="47" xfId="0" applyFont="1" applyFill="1" applyBorder="1" applyAlignment="1">
      <alignment horizontal="center" vertical="center"/>
    </xf>
    <xf numFmtId="0" fontId="1" fillId="33" borderId="48" xfId="0" applyFont="1" applyFill="1" applyBorder="1" applyAlignment="1">
      <alignment horizontal="center" vertical="center"/>
    </xf>
    <xf numFmtId="0" fontId="1" fillId="33" borderId="60" xfId="0" applyFont="1" applyFill="1" applyBorder="1" applyAlignment="1">
      <alignment horizontal="center" vertical="center" wrapText="1"/>
    </xf>
    <xf numFmtId="0" fontId="1" fillId="33" borderId="61" xfId="0" applyFont="1" applyFill="1" applyBorder="1" applyAlignment="1">
      <alignment horizontal="center" vertical="center" wrapText="1"/>
    </xf>
    <xf numFmtId="0" fontId="8" fillId="0" borderId="0" xfId="0" applyFont="1" applyFill="1" applyBorder="1" applyAlignment="1" applyProtection="1">
      <alignment horizontal="left" vertical="top" wrapText="1"/>
      <protection/>
    </xf>
    <xf numFmtId="0" fontId="1" fillId="33" borderId="58"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33" borderId="63"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66" xfId="0" applyFont="1" applyFill="1" applyBorder="1" applyAlignment="1">
      <alignment horizontal="center" vertical="center" wrapText="1"/>
    </xf>
    <xf numFmtId="0" fontId="3" fillId="0" borderId="0" xfId="0" applyFont="1" applyAlignment="1">
      <alignment horizontal="center"/>
    </xf>
    <xf numFmtId="14" fontId="1" fillId="0" borderId="0" xfId="0" applyNumberFormat="1" applyFont="1" applyBorder="1" applyAlignment="1">
      <alignment horizontal="center"/>
    </xf>
    <xf numFmtId="0" fontId="0" fillId="35" borderId="20" xfId="0" applyFill="1" applyBorder="1" applyAlignment="1">
      <alignment horizontal="center" vertical="center"/>
    </xf>
    <xf numFmtId="0" fontId="0" fillId="0" borderId="20" xfId="0" applyBorder="1" applyAlignment="1">
      <alignment horizontal="center" vertical="center"/>
    </xf>
    <xf numFmtId="0" fontId="0" fillId="0" borderId="20" xfId="0" applyFill="1" applyBorder="1" applyAlignment="1">
      <alignment horizontal="center" vertical="center"/>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7" borderId="2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8" xfId="0" applyFont="1" applyFill="1" applyBorder="1" applyAlignment="1">
      <alignment horizontal="center" vertical="center" wrapText="1"/>
    </xf>
    <xf numFmtId="14" fontId="1" fillId="0" borderId="0" xfId="0" applyNumberFormat="1" applyFont="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28" xfId="57"/>
    <cellStyle name="Normal 29" xfId="58"/>
    <cellStyle name="Normal 3 10" xfId="59"/>
    <cellStyle name="Normal_DESARROLLO VACANTES ENERO 2010(1)"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5">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xdr:row>
      <xdr:rowOff>190500</xdr:rowOff>
    </xdr:from>
    <xdr:to>
      <xdr:col>4</xdr:col>
      <xdr:colOff>104775</xdr:colOff>
      <xdr:row>6</xdr:row>
      <xdr:rowOff>133350</xdr:rowOff>
    </xdr:to>
    <xdr:pic>
      <xdr:nvPicPr>
        <xdr:cNvPr id="1" name="Picture 2"/>
        <xdr:cNvPicPr preferRelativeResize="1">
          <a:picLocks noChangeAspect="1"/>
        </xdr:cNvPicPr>
      </xdr:nvPicPr>
      <xdr:blipFill>
        <a:blip r:embed="rId1"/>
        <a:stretch>
          <a:fillRect/>
        </a:stretch>
      </xdr:blipFill>
      <xdr:spPr>
        <a:xfrm>
          <a:off x="238125" y="600075"/>
          <a:ext cx="2790825" cy="781050"/>
        </a:xfrm>
        <a:prstGeom prst="rect">
          <a:avLst/>
        </a:prstGeom>
        <a:noFill/>
        <a:ln w="9525" cmpd="sng">
          <a:noFill/>
        </a:ln>
      </xdr:spPr>
    </xdr:pic>
    <xdr:clientData/>
  </xdr:twoCellAnchor>
  <xdr:oneCellAnchor>
    <xdr:from>
      <xdr:col>2</xdr:col>
      <xdr:colOff>0</xdr:colOff>
      <xdr:row>12</xdr:row>
      <xdr:rowOff>0</xdr:rowOff>
    </xdr:from>
    <xdr:ext cx="2581275" cy="914400"/>
    <xdr:sp>
      <xdr:nvSpPr>
        <xdr:cNvPr id="2" name="2 Rectángulo"/>
        <xdr:cNvSpPr>
          <a:spLocks/>
        </xdr:cNvSpPr>
      </xdr:nvSpPr>
      <xdr:spPr>
        <a:xfrm>
          <a:off x="1457325" y="2409825"/>
          <a:ext cx="2581275" cy="914400"/>
        </a:xfrm>
        <a:prstGeom prst="rect">
          <a:avLst/>
        </a:prstGeom>
        <a:noFill/>
        <a:ln w="9525" cmpd="sng">
          <a:noFill/>
        </a:ln>
      </xdr:spPr>
      <xdr:txBody>
        <a:bodyPr vertOverflow="clip" wrap="square">
          <a:spAutoFit/>
        </a:bodyPr>
        <a:p>
          <a:pPr algn="ctr">
            <a:defRPr/>
          </a:pPr>
          <a:r>
            <a:rPr lang="en-US" cap="none" sz="5400" b="1" i="0" u="none" baseline="0"/>
            <a:t>ninguno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1895475</xdr:colOff>
      <xdr:row>3</xdr:row>
      <xdr:rowOff>57150</xdr:rowOff>
    </xdr:to>
    <xdr:pic>
      <xdr:nvPicPr>
        <xdr:cNvPr id="1" name="Picture 2"/>
        <xdr:cNvPicPr preferRelativeResize="1">
          <a:picLocks noChangeAspect="1"/>
        </xdr:cNvPicPr>
      </xdr:nvPicPr>
      <xdr:blipFill>
        <a:blip r:embed="rId1"/>
        <a:stretch>
          <a:fillRect/>
        </a:stretch>
      </xdr:blipFill>
      <xdr:spPr>
        <a:xfrm>
          <a:off x="0" y="0"/>
          <a:ext cx="22574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66675</xdr:rowOff>
    </xdr:from>
    <xdr:to>
      <xdr:col>1</xdr:col>
      <xdr:colOff>1704975</xdr:colOff>
      <xdr:row>6</xdr:row>
      <xdr:rowOff>161925</xdr:rowOff>
    </xdr:to>
    <xdr:pic>
      <xdr:nvPicPr>
        <xdr:cNvPr id="1" name="Picture 2"/>
        <xdr:cNvPicPr preferRelativeResize="1">
          <a:picLocks noChangeAspect="1"/>
        </xdr:cNvPicPr>
      </xdr:nvPicPr>
      <xdr:blipFill>
        <a:blip r:embed="rId1"/>
        <a:stretch>
          <a:fillRect/>
        </a:stretch>
      </xdr:blipFill>
      <xdr:spPr>
        <a:xfrm>
          <a:off x="0" y="723900"/>
          <a:ext cx="20669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1609725</xdr:colOff>
      <xdr:row>3</xdr:row>
      <xdr:rowOff>171450</xdr:rowOff>
    </xdr:to>
    <xdr:pic>
      <xdr:nvPicPr>
        <xdr:cNvPr id="1" name="Picture 2"/>
        <xdr:cNvPicPr preferRelativeResize="1">
          <a:picLocks noChangeAspect="1"/>
        </xdr:cNvPicPr>
      </xdr:nvPicPr>
      <xdr:blipFill>
        <a:blip r:embed="rId1"/>
        <a:stretch>
          <a:fillRect/>
        </a:stretch>
      </xdr:blipFill>
      <xdr:spPr>
        <a:xfrm>
          <a:off x="0" y="66675"/>
          <a:ext cx="19716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238125</xdr:rowOff>
    </xdr:from>
    <xdr:to>
      <xdr:col>2</xdr:col>
      <xdr:colOff>447675</xdr:colOff>
      <xdr:row>7</xdr:row>
      <xdr:rowOff>123825</xdr:rowOff>
    </xdr:to>
    <xdr:pic>
      <xdr:nvPicPr>
        <xdr:cNvPr id="1" name="Picture 2"/>
        <xdr:cNvPicPr preferRelativeResize="1">
          <a:picLocks noChangeAspect="1"/>
        </xdr:cNvPicPr>
      </xdr:nvPicPr>
      <xdr:blipFill>
        <a:blip r:embed="rId1"/>
        <a:stretch>
          <a:fillRect/>
        </a:stretch>
      </xdr:blipFill>
      <xdr:spPr>
        <a:xfrm>
          <a:off x="66675" y="647700"/>
          <a:ext cx="1962150" cy="781050"/>
        </a:xfrm>
        <a:prstGeom prst="rect">
          <a:avLst/>
        </a:prstGeom>
        <a:noFill/>
        <a:ln w="9525" cmpd="sng">
          <a:noFill/>
        </a:ln>
      </xdr:spPr>
    </xdr:pic>
    <xdr:clientData/>
  </xdr:twoCellAnchor>
  <xdr:oneCellAnchor>
    <xdr:from>
      <xdr:col>1</xdr:col>
      <xdr:colOff>1143000</xdr:colOff>
      <xdr:row>11</xdr:row>
      <xdr:rowOff>9525</xdr:rowOff>
    </xdr:from>
    <xdr:ext cx="3181350" cy="933450"/>
    <xdr:sp>
      <xdr:nvSpPr>
        <xdr:cNvPr id="2" name="2 Rectángulo"/>
        <xdr:cNvSpPr>
          <a:spLocks/>
        </xdr:cNvSpPr>
      </xdr:nvSpPr>
      <xdr:spPr>
        <a:xfrm>
          <a:off x="1428750" y="2276475"/>
          <a:ext cx="3181350" cy="933450"/>
        </a:xfrm>
        <a:prstGeom prst="rect">
          <a:avLst/>
        </a:prstGeom>
        <a:noFill/>
        <a:ln w="9525" cmpd="sng">
          <a:noFill/>
        </a:ln>
      </xdr:spPr>
      <xdr:txBody>
        <a:bodyPr vertOverflow="clip" wrap="square"/>
        <a:p>
          <a:pPr algn="ctr">
            <a:defRPr/>
          </a:pPr>
          <a:r>
            <a:rPr lang="en-US" cap="none" sz="5400" b="1" i="0" u="none" baseline="0"/>
            <a:t>ninguno</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838200</xdr:colOff>
      <xdr:row>2</xdr:row>
      <xdr:rowOff>85725</xdr:rowOff>
    </xdr:to>
    <xdr:pic>
      <xdr:nvPicPr>
        <xdr:cNvPr id="1" name="3 Imagen" descr="PILA"/>
        <xdr:cNvPicPr preferRelativeResize="1">
          <a:picLocks noChangeAspect="1"/>
        </xdr:cNvPicPr>
      </xdr:nvPicPr>
      <xdr:blipFill>
        <a:blip r:embed="rId1"/>
        <a:stretch>
          <a:fillRect/>
        </a:stretch>
      </xdr:blipFill>
      <xdr:spPr>
        <a:xfrm>
          <a:off x="104775" y="76200"/>
          <a:ext cx="12668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2:P26"/>
  <sheetViews>
    <sheetView tabSelected="1" zoomScalePageLayoutView="0" workbookViewId="0" topLeftCell="A1">
      <selection activeCell="A9" sqref="A9:A10"/>
    </sheetView>
  </sheetViews>
  <sheetFormatPr defaultColWidth="11.57421875" defaultRowHeight="12.75"/>
  <cols>
    <col min="1" max="1" width="4.28125" style="1" customWidth="1"/>
    <col min="2" max="2" width="17.57421875" style="1" customWidth="1"/>
    <col min="3" max="3" width="10.421875" style="0" customWidth="1"/>
    <col min="4" max="4" width="11.57421875" style="0" customWidth="1"/>
    <col min="5" max="5" width="11.7109375" style="0" customWidth="1"/>
    <col min="6" max="9" width="10.421875" style="0" customWidth="1"/>
    <col min="10" max="11" width="11.140625" style="0" customWidth="1"/>
    <col min="12" max="12" width="9.57421875" style="0" customWidth="1"/>
    <col min="13" max="13" width="8.7109375" style="0" customWidth="1"/>
    <col min="14" max="14" width="13.8515625" style="0" customWidth="1"/>
  </cols>
  <sheetData>
    <row r="2" spans="1:16" ht="19.5" customHeight="1">
      <c r="A2"/>
      <c r="B2" s="164" t="s">
        <v>0</v>
      </c>
      <c r="C2" s="164"/>
      <c r="D2" s="164"/>
      <c r="E2" s="164"/>
      <c r="F2" s="164"/>
      <c r="G2" s="164"/>
      <c r="H2" s="164"/>
      <c r="I2" s="164"/>
      <c r="J2" s="164"/>
      <c r="K2" s="164"/>
      <c r="L2" s="164"/>
      <c r="M2" s="164"/>
      <c r="N2" s="164"/>
      <c r="O2" s="164"/>
      <c r="P2" s="164"/>
    </row>
    <row r="3" spans="2:16" ht="19.5">
      <c r="B3" s="165" t="s">
        <v>1</v>
      </c>
      <c r="C3" s="165"/>
      <c r="D3" s="165"/>
      <c r="E3" s="165"/>
      <c r="F3" s="165"/>
      <c r="G3" s="165"/>
      <c r="H3" s="165"/>
      <c r="I3" s="165"/>
      <c r="J3" s="165"/>
      <c r="K3" s="165"/>
      <c r="L3" s="165"/>
      <c r="M3" s="165"/>
      <c r="N3" s="165"/>
      <c r="O3" s="165"/>
      <c r="P3" s="165"/>
    </row>
    <row r="4" spans="1:16" ht="19.5" customHeight="1">
      <c r="A4" s="166" t="s">
        <v>53</v>
      </c>
      <c r="B4" s="166"/>
      <c r="C4" s="166"/>
      <c r="D4" s="166"/>
      <c r="E4" s="166"/>
      <c r="F4" s="166"/>
      <c r="G4" s="166"/>
      <c r="H4" s="166"/>
      <c r="I4" s="166"/>
      <c r="J4" s="166"/>
      <c r="K4" s="166"/>
      <c r="L4" s="166"/>
      <c r="M4" s="166"/>
      <c r="N4" s="166"/>
      <c r="O4" s="166"/>
      <c r="P4" s="166"/>
    </row>
    <row r="5" spans="1:16" ht="12.75">
      <c r="A5" s="167" t="s">
        <v>2</v>
      </c>
      <c r="B5" s="167"/>
      <c r="C5" s="167"/>
      <c r="D5" s="167"/>
      <c r="E5" s="167"/>
      <c r="F5" s="167"/>
      <c r="G5" s="167"/>
      <c r="H5" s="167"/>
      <c r="I5" s="167"/>
      <c r="J5" s="167"/>
      <c r="K5" s="167"/>
      <c r="L5" s="167"/>
      <c r="M5" s="167"/>
      <c r="N5" s="167"/>
      <c r="O5" s="167"/>
      <c r="P5" s="167"/>
    </row>
    <row r="6" spans="1:16" ht="14.25" customHeight="1">
      <c r="A6" s="167" t="s">
        <v>3</v>
      </c>
      <c r="B6" s="167"/>
      <c r="C6" s="167"/>
      <c r="D6" s="167"/>
      <c r="E6" s="167"/>
      <c r="F6" s="167"/>
      <c r="G6" s="167"/>
      <c r="H6" s="167"/>
      <c r="I6" s="167"/>
      <c r="J6" s="167"/>
      <c r="K6" s="167"/>
      <c r="L6" s="167"/>
      <c r="M6" s="167"/>
      <c r="N6" s="167"/>
      <c r="O6" s="167"/>
      <c r="P6" s="167"/>
    </row>
    <row r="7" spans="1:16" ht="14.25" customHeight="1">
      <c r="A7" s="168">
        <v>42704</v>
      </c>
      <c r="B7" s="168"/>
      <c r="C7" s="168"/>
      <c r="D7" s="168"/>
      <c r="E7" s="168"/>
      <c r="F7" s="168"/>
      <c r="G7" s="168"/>
      <c r="H7" s="168"/>
      <c r="I7" s="168"/>
      <c r="J7" s="168"/>
      <c r="K7" s="168"/>
      <c r="L7" s="168"/>
      <c r="M7" s="168"/>
      <c r="N7" s="168"/>
      <c r="O7" s="168"/>
      <c r="P7" s="168"/>
    </row>
    <row r="8" spans="1:6" ht="13.5" thickBot="1">
      <c r="A8"/>
      <c r="B8"/>
      <c r="F8" s="2"/>
    </row>
    <row r="9" spans="1:16" s="4" customFormat="1" ht="12.75" customHeight="1" thickBot="1">
      <c r="A9" s="159" t="s">
        <v>4</v>
      </c>
      <c r="B9" s="161" t="s">
        <v>11</v>
      </c>
      <c r="C9" s="160" t="s">
        <v>12</v>
      </c>
      <c r="D9" s="158" t="s">
        <v>13</v>
      </c>
      <c r="E9" s="159" t="s">
        <v>61</v>
      </c>
      <c r="F9" s="163"/>
      <c r="G9" s="163"/>
      <c r="H9" s="163"/>
      <c r="I9" s="163"/>
      <c r="J9" s="163"/>
      <c r="K9" s="163"/>
      <c r="L9" s="163"/>
      <c r="M9" s="160"/>
      <c r="N9" s="37" t="s">
        <v>47</v>
      </c>
      <c r="O9" s="158" t="s">
        <v>24</v>
      </c>
      <c r="P9" s="158" t="s">
        <v>30</v>
      </c>
    </row>
    <row r="10" spans="1:16" s="4" customFormat="1" ht="25.5" customHeight="1" thickBot="1">
      <c r="A10" s="159"/>
      <c r="B10" s="162"/>
      <c r="C10" s="160"/>
      <c r="D10" s="158"/>
      <c r="E10" s="3" t="s">
        <v>14</v>
      </c>
      <c r="F10" s="3" t="s">
        <v>15</v>
      </c>
      <c r="G10" s="3" t="s">
        <v>16</v>
      </c>
      <c r="H10" s="3" t="s">
        <v>17</v>
      </c>
      <c r="I10" s="3" t="s">
        <v>18</v>
      </c>
      <c r="J10" s="3" t="s">
        <v>19</v>
      </c>
      <c r="K10" s="3" t="s">
        <v>20</v>
      </c>
      <c r="L10" s="3" t="s">
        <v>21</v>
      </c>
      <c r="M10" s="3" t="s">
        <v>6</v>
      </c>
      <c r="N10" s="3" t="s">
        <v>25</v>
      </c>
      <c r="O10" s="158"/>
      <c r="P10" s="158"/>
    </row>
    <row r="11" spans="1:16" ht="12.75">
      <c r="A11" s="5">
        <v>1</v>
      </c>
      <c r="B11" s="22"/>
      <c r="C11" s="6"/>
      <c r="D11" s="7"/>
      <c r="E11" s="8"/>
      <c r="F11" s="8"/>
      <c r="G11" s="8"/>
      <c r="H11" s="8"/>
      <c r="I11" s="8"/>
      <c r="J11" s="8"/>
      <c r="K11" s="8"/>
      <c r="L11" s="24"/>
      <c r="M11" s="24"/>
      <c r="N11" s="24"/>
      <c r="O11" s="9"/>
      <c r="P11" s="9"/>
    </row>
    <row r="12" spans="1:16" ht="12.75">
      <c r="A12" s="10">
        <v>2</v>
      </c>
      <c r="B12" s="20"/>
      <c r="C12" s="11"/>
      <c r="D12" s="12"/>
      <c r="E12" s="13"/>
      <c r="F12" s="13"/>
      <c r="G12" s="13"/>
      <c r="H12" s="13"/>
      <c r="I12" s="13"/>
      <c r="J12" s="13"/>
      <c r="K12" s="13"/>
      <c r="L12" s="25"/>
      <c r="M12" s="25"/>
      <c r="N12" s="25"/>
      <c r="O12" s="14"/>
      <c r="P12" s="14"/>
    </row>
    <row r="13" spans="1:16" ht="12.75">
      <c r="A13" s="10">
        <v>3</v>
      </c>
      <c r="B13" s="20"/>
      <c r="C13" s="11"/>
      <c r="D13" s="12"/>
      <c r="E13" s="13"/>
      <c r="F13" s="13"/>
      <c r="G13" s="13"/>
      <c r="H13" s="13"/>
      <c r="I13" s="13"/>
      <c r="J13" s="13"/>
      <c r="K13" s="13"/>
      <c r="L13" s="25"/>
      <c r="M13" s="25"/>
      <c r="N13" s="25"/>
      <c r="O13" s="14"/>
      <c r="P13" s="14"/>
    </row>
    <row r="14" spans="1:16" ht="12.75">
      <c r="A14" s="10">
        <v>4</v>
      </c>
      <c r="B14" s="20"/>
      <c r="C14" s="13"/>
      <c r="D14" s="13"/>
      <c r="E14" s="13"/>
      <c r="F14" s="13"/>
      <c r="G14" s="13"/>
      <c r="H14" s="13"/>
      <c r="I14" s="13"/>
      <c r="J14" s="13"/>
      <c r="K14" s="13"/>
      <c r="L14" s="25"/>
      <c r="M14" s="25"/>
      <c r="N14" s="25"/>
      <c r="O14" s="14"/>
      <c r="P14" s="14"/>
    </row>
    <row r="15" spans="1:16" ht="12.75">
      <c r="A15" s="10">
        <v>5</v>
      </c>
      <c r="B15" s="20"/>
      <c r="C15" s="13"/>
      <c r="D15" s="13"/>
      <c r="E15" s="13"/>
      <c r="F15" s="13"/>
      <c r="G15" s="13"/>
      <c r="H15" s="13"/>
      <c r="I15" s="13"/>
      <c r="J15" s="13"/>
      <c r="K15" s="13"/>
      <c r="L15" s="25"/>
      <c r="M15" s="25"/>
      <c r="N15" s="25"/>
      <c r="O15" s="14"/>
      <c r="P15" s="14"/>
    </row>
    <row r="16" spans="1:16" ht="12.75">
      <c r="A16" s="10">
        <v>6</v>
      </c>
      <c r="B16" s="20"/>
      <c r="C16" s="13"/>
      <c r="D16" s="13"/>
      <c r="E16" s="13"/>
      <c r="F16" s="13"/>
      <c r="G16" s="13"/>
      <c r="H16" s="13"/>
      <c r="I16" s="13"/>
      <c r="J16" s="13"/>
      <c r="K16" s="13"/>
      <c r="L16" s="25"/>
      <c r="M16" s="25"/>
      <c r="N16" s="25"/>
      <c r="O16" s="14"/>
      <c r="P16" s="14"/>
    </row>
    <row r="17" spans="1:16" ht="12.75">
      <c r="A17" s="10">
        <v>7</v>
      </c>
      <c r="B17" s="20"/>
      <c r="C17" s="13"/>
      <c r="D17" s="13"/>
      <c r="E17" s="13"/>
      <c r="F17" s="13"/>
      <c r="G17" s="13"/>
      <c r="H17" s="13"/>
      <c r="I17" s="13"/>
      <c r="J17" s="13"/>
      <c r="K17" s="13"/>
      <c r="L17" s="25"/>
      <c r="M17" s="25"/>
      <c r="N17" s="25"/>
      <c r="O17" s="14"/>
      <c r="P17" s="14"/>
    </row>
    <row r="18" spans="1:16" ht="12.75">
      <c r="A18" s="10">
        <v>8</v>
      </c>
      <c r="B18" s="20"/>
      <c r="C18" s="13"/>
      <c r="D18" s="13"/>
      <c r="E18" s="13"/>
      <c r="F18" s="13"/>
      <c r="G18" s="13"/>
      <c r="H18" s="13"/>
      <c r="I18" s="13"/>
      <c r="J18" s="13"/>
      <c r="K18" s="13"/>
      <c r="L18" s="25"/>
      <c r="M18" s="25"/>
      <c r="N18" s="25"/>
      <c r="O18" s="14"/>
      <c r="P18" s="14"/>
    </row>
    <row r="19" spans="1:16" ht="12.75">
      <c r="A19" s="10">
        <v>9</v>
      </c>
      <c r="B19" s="20"/>
      <c r="C19" s="13"/>
      <c r="D19" s="13"/>
      <c r="E19" s="13"/>
      <c r="F19" s="13"/>
      <c r="G19" s="13"/>
      <c r="H19" s="13"/>
      <c r="I19" s="13"/>
      <c r="J19" s="13"/>
      <c r="K19" s="13"/>
      <c r="L19" s="25"/>
      <c r="M19" s="25"/>
      <c r="N19" s="25"/>
      <c r="O19" s="14"/>
      <c r="P19" s="14"/>
    </row>
    <row r="20" spans="1:16" ht="13.5" thickBot="1">
      <c r="A20" s="15">
        <v>10</v>
      </c>
      <c r="B20" s="21"/>
      <c r="C20" s="16"/>
      <c r="D20" s="16"/>
      <c r="E20" s="16"/>
      <c r="F20" s="16"/>
      <c r="G20" s="16"/>
      <c r="H20" s="16"/>
      <c r="I20" s="16"/>
      <c r="J20" s="16"/>
      <c r="K20" s="16"/>
      <c r="L20" s="26"/>
      <c r="M20" s="26"/>
      <c r="N20" s="26"/>
      <c r="O20" s="17"/>
      <c r="P20" s="17"/>
    </row>
    <row r="26" ht="12.75">
      <c r="F26" s="4"/>
    </row>
  </sheetData>
  <sheetProtection/>
  <mergeCells count="13">
    <mergeCell ref="B2:P2"/>
    <mergeCell ref="B3:P3"/>
    <mergeCell ref="A4:P4"/>
    <mergeCell ref="A5:P5"/>
    <mergeCell ref="A6:P6"/>
    <mergeCell ref="A7:P7"/>
    <mergeCell ref="P9:P10"/>
    <mergeCell ref="A9:A10"/>
    <mergeCell ref="C9:C10"/>
    <mergeCell ref="D9:D10"/>
    <mergeCell ref="O9:O10"/>
    <mergeCell ref="B9:B10"/>
    <mergeCell ref="E9:M9"/>
  </mergeCells>
  <printOptions horizontalCentered="1" verticalCentered="1"/>
  <pageMargins left="0.31496062992125984" right="0.31496062992125984" top="1.1811023622047245" bottom="0.7874015748031497" header="0.7874015748031497" footer="0.5118110236220472"/>
  <pageSetup firstPageNumber="1" useFirstPageNumber="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2:L57"/>
  <sheetViews>
    <sheetView zoomScale="84" zoomScaleNormal="84" zoomScalePageLayoutView="0" workbookViewId="0" topLeftCell="A1">
      <selection activeCell="A64" sqref="A64"/>
    </sheetView>
  </sheetViews>
  <sheetFormatPr defaultColWidth="11.57421875" defaultRowHeight="12.75"/>
  <cols>
    <col min="1" max="1" width="5.421875" style="0" customWidth="1"/>
    <col min="2" max="2" width="41.140625" style="0" customWidth="1"/>
    <col min="3" max="3" width="33.28125" style="0" customWidth="1"/>
    <col min="4" max="4" width="12.140625" style="0" customWidth="1"/>
    <col min="5" max="5" width="12.00390625" style="0" customWidth="1"/>
    <col min="6" max="7" width="11.57421875" style="0" customWidth="1"/>
    <col min="8" max="8" width="14.8515625" style="0" customWidth="1"/>
    <col min="9" max="9" width="14.140625" style="0" customWidth="1"/>
    <col min="10" max="10" width="13.8515625" style="0" customWidth="1"/>
    <col min="11" max="11" width="13.00390625" style="0" bestFit="1" customWidth="1"/>
  </cols>
  <sheetData>
    <row r="2" spans="2:10" ht="19.5" customHeight="1">
      <c r="B2" s="38"/>
      <c r="C2" s="164"/>
      <c r="D2" s="164"/>
      <c r="E2" s="164"/>
      <c r="F2" s="164"/>
      <c r="G2" s="164"/>
      <c r="H2" s="164"/>
      <c r="I2" s="164"/>
      <c r="J2" s="38"/>
    </row>
    <row r="3" spans="1:10" ht="19.5">
      <c r="A3" s="1"/>
      <c r="B3" s="39"/>
      <c r="C3" s="165"/>
      <c r="D3" s="165"/>
      <c r="E3" s="165"/>
      <c r="F3" s="165"/>
      <c r="G3" s="165"/>
      <c r="H3" s="165"/>
      <c r="I3" s="165"/>
      <c r="J3" s="39"/>
    </row>
    <row r="4" spans="1:10" ht="19.5" customHeight="1">
      <c r="A4" s="166" t="s">
        <v>53</v>
      </c>
      <c r="B4" s="166"/>
      <c r="C4" s="166"/>
      <c r="D4" s="166"/>
      <c r="E4" s="166"/>
      <c r="F4" s="166"/>
      <c r="G4" s="166"/>
      <c r="H4" s="166"/>
      <c r="I4" s="166"/>
      <c r="J4" s="40"/>
    </row>
    <row r="5" spans="1:10" ht="12.75">
      <c r="A5" s="167" t="s">
        <v>7</v>
      </c>
      <c r="B5" s="167"/>
      <c r="C5" s="167"/>
      <c r="D5" s="167"/>
      <c r="E5" s="167"/>
      <c r="F5" s="167"/>
      <c r="G5" s="167"/>
      <c r="H5" s="167"/>
      <c r="I5" s="167"/>
      <c r="J5" s="41"/>
    </row>
    <row r="6" spans="1:10" ht="14.25" customHeight="1">
      <c r="A6" s="167" t="s">
        <v>3</v>
      </c>
      <c r="B6" s="167"/>
      <c r="C6" s="167"/>
      <c r="D6" s="167"/>
      <c r="E6" s="167"/>
      <c r="F6" s="167"/>
      <c r="G6" s="167"/>
      <c r="H6" s="167"/>
      <c r="I6" s="167"/>
      <c r="J6" s="41"/>
    </row>
    <row r="7" spans="1:10" ht="14.25" customHeight="1">
      <c r="A7" s="168">
        <v>42704</v>
      </c>
      <c r="B7" s="168"/>
      <c r="C7" s="168"/>
      <c r="D7" s="168"/>
      <c r="E7" s="168"/>
      <c r="F7" s="168"/>
      <c r="G7" s="168"/>
      <c r="H7" s="168"/>
      <c r="I7" s="168"/>
      <c r="J7" s="42"/>
    </row>
    <row r="8" ht="13.5" thickBot="1"/>
    <row r="9" spans="1:11" ht="12.75" customHeight="1" thickBot="1">
      <c r="A9" s="180" t="s">
        <v>4</v>
      </c>
      <c r="B9" s="182" t="s">
        <v>11</v>
      </c>
      <c r="C9" s="171" t="s">
        <v>12</v>
      </c>
      <c r="D9" s="173" t="s">
        <v>13</v>
      </c>
      <c r="E9" s="169" t="s">
        <v>52</v>
      </c>
      <c r="F9" s="169"/>
      <c r="G9" s="169"/>
      <c r="H9" s="170"/>
      <c r="I9" s="177" t="s">
        <v>48</v>
      </c>
      <c r="J9" s="177" t="s">
        <v>24</v>
      </c>
      <c r="K9" s="175" t="s">
        <v>30</v>
      </c>
    </row>
    <row r="10" spans="1:11" ht="26.25" customHeight="1" thickBot="1">
      <c r="A10" s="181"/>
      <c r="B10" s="183"/>
      <c r="C10" s="172"/>
      <c r="D10" s="174"/>
      <c r="E10" s="52" t="s">
        <v>16</v>
      </c>
      <c r="F10" s="52" t="s">
        <v>19</v>
      </c>
      <c r="G10" s="52" t="s">
        <v>21</v>
      </c>
      <c r="H10" s="52" t="s">
        <v>6</v>
      </c>
      <c r="I10" s="178"/>
      <c r="J10" s="179"/>
      <c r="K10" s="176"/>
    </row>
    <row r="11" spans="1:11" ht="21.75" customHeight="1">
      <c r="A11" s="106">
        <v>1</v>
      </c>
      <c r="B11" s="105" t="s">
        <v>95</v>
      </c>
      <c r="C11" s="104" t="s">
        <v>93</v>
      </c>
      <c r="D11" s="83">
        <v>5835</v>
      </c>
      <c r="E11" s="30">
        <v>3000</v>
      </c>
      <c r="F11" s="30"/>
      <c r="G11" s="30">
        <v>250</v>
      </c>
      <c r="H11" s="30">
        <f>SUM(D11:G11)</f>
        <v>9085</v>
      </c>
      <c r="I11" s="31">
        <v>1775.84</v>
      </c>
      <c r="J11" s="118">
        <f>+H11-I11</f>
        <v>7309.16</v>
      </c>
      <c r="K11" s="34"/>
    </row>
    <row r="12" spans="1:11" ht="21.75" customHeight="1">
      <c r="A12" s="106">
        <v>2</v>
      </c>
      <c r="B12" s="85" t="s">
        <v>96</v>
      </c>
      <c r="C12" s="27" t="s">
        <v>43</v>
      </c>
      <c r="D12" s="30">
        <v>5835</v>
      </c>
      <c r="E12" s="30">
        <v>3000</v>
      </c>
      <c r="F12" s="30">
        <v>375</v>
      </c>
      <c r="G12" s="30">
        <v>250</v>
      </c>
      <c r="H12" s="30">
        <f aca="true" t="shared" si="0" ref="H12:H24">SUM(D12:G12)</f>
        <v>9460</v>
      </c>
      <c r="I12" s="31">
        <v>1884.65</v>
      </c>
      <c r="J12" s="118">
        <f aca="true" t="shared" si="1" ref="J12:J45">+H12-I12</f>
        <v>7575.35</v>
      </c>
      <c r="K12" s="34">
        <v>574</v>
      </c>
    </row>
    <row r="13" spans="1:12" ht="21.75" customHeight="1">
      <c r="A13" s="106">
        <v>3</v>
      </c>
      <c r="B13" s="85" t="s">
        <v>97</v>
      </c>
      <c r="C13" s="27" t="s">
        <v>66</v>
      </c>
      <c r="D13" s="30">
        <v>5835</v>
      </c>
      <c r="E13" s="30">
        <v>3000</v>
      </c>
      <c r="F13" s="30">
        <v>375</v>
      </c>
      <c r="G13" s="30">
        <v>250</v>
      </c>
      <c r="H13" s="30">
        <f t="shared" si="0"/>
        <v>9460</v>
      </c>
      <c r="I13" s="31">
        <v>1884.65</v>
      </c>
      <c r="J13" s="118">
        <f t="shared" si="1"/>
        <v>7575.35</v>
      </c>
      <c r="K13" s="30"/>
      <c r="L13" s="48"/>
    </row>
    <row r="14" spans="1:11" ht="21.75" customHeight="1">
      <c r="A14" s="106">
        <v>4</v>
      </c>
      <c r="B14" s="85" t="s">
        <v>98</v>
      </c>
      <c r="C14" s="45" t="s">
        <v>69</v>
      </c>
      <c r="D14" s="30">
        <v>5835</v>
      </c>
      <c r="E14" s="30">
        <v>3000</v>
      </c>
      <c r="F14" s="30"/>
      <c r="G14" s="30">
        <v>250</v>
      </c>
      <c r="H14" s="30">
        <f t="shared" si="0"/>
        <v>9085</v>
      </c>
      <c r="I14" s="31">
        <v>2824.56</v>
      </c>
      <c r="J14" s="118">
        <f t="shared" si="1"/>
        <v>6260.4400000000005</v>
      </c>
      <c r="K14" s="34"/>
    </row>
    <row r="15" spans="1:11" ht="20.25" customHeight="1">
      <c r="A15" s="106">
        <v>5</v>
      </c>
      <c r="B15" s="86" t="s">
        <v>99</v>
      </c>
      <c r="C15" s="27" t="s">
        <v>37</v>
      </c>
      <c r="D15" s="29">
        <v>5095</v>
      </c>
      <c r="E15" s="30">
        <v>1800</v>
      </c>
      <c r="F15" s="30"/>
      <c r="G15" s="30">
        <v>250</v>
      </c>
      <c r="H15" s="30">
        <f t="shared" si="0"/>
        <v>7145</v>
      </c>
      <c r="I15" s="31">
        <v>1197.58</v>
      </c>
      <c r="J15" s="118">
        <f t="shared" si="1"/>
        <v>5947.42</v>
      </c>
      <c r="K15" s="34"/>
    </row>
    <row r="16" spans="1:11" ht="25.5" customHeight="1">
      <c r="A16" s="106">
        <v>6</v>
      </c>
      <c r="B16" s="87" t="s">
        <v>100</v>
      </c>
      <c r="C16" s="27" t="s">
        <v>37</v>
      </c>
      <c r="D16" s="29">
        <v>5095</v>
      </c>
      <c r="E16" s="30">
        <v>1800</v>
      </c>
      <c r="F16" s="30"/>
      <c r="G16" s="30">
        <v>250</v>
      </c>
      <c r="H16" s="30">
        <f t="shared" si="0"/>
        <v>7145</v>
      </c>
      <c r="I16" s="31">
        <v>1298.79</v>
      </c>
      <c r="J16" s="118">
        <f t="shared" si="1"/>
        <v>5846.21</v>
      </c>
      <c r="K16" s="34"/>
    </row>
    <row r="17" spans="1:11" ht="20.25" customHeight="1">
      <c r="A17" s="106">
        <v>7</v>
      </c>
      <c r="B17" s="88" t="s">
        <v>101</v>
      </c>
      <c r="C17" s="45" t="s">
        <v>32</v>
      </c>
      <c r="D17" s="29">
        <v>5095</v>
      </c>
      <c r="E17" s="30">
        <v>1800</v>
      </c>
      <c r="F17" s="30"/>
      <c r="G17" s="30">
        <v>250</v>
      </c>
      <c r="H17" s="30">
        <f t="shared" si="0"/>
        <v>7145</v>
      </c>
      <c r="I17" s="31">
        <v>1298.79</v>
      </c>
      <c r="J17" s="118">
        <f t="shared" si="1"/>
        <v>5846.21</v>
      </c>
      <c r="K17" s="34"/>
    </row>
    <row r="18" spans="1:11" ht="21" customHeight="1">
      <c r="A18" s="106">
        <v>8</v>
      </c>
      <c r="B18" s="88" t="s">
        <v>102</v>
      </c>
      <c r="C18" s="45" t="s">
        <v>34</v>
      </c>
      <c r="D18" s="30">
        <v>5095</v>
      </c>
      <c r="E18" s="30">
        <v>1800</v>
      </c>
      <c r="F18" s="30"/>
      <c r="G18" s="30">
        <v>250</v>
      </c>
      <c r="H18" s="30">
        <f t="shared" si="0"/>
        <v>7145</v>
      </c>
      <c r="I18" s="31">
        <v>1298.79</v>
      </c>
      <c r="J18" s="118">
        <f t="shared" si="1"/>
        <v>5846.21</v>
      </c>
      <c r="K18" s="34"/>
    </row>
    <row r="19" spans="1:11" ht="21" customHeight="1">
      <c r="A19" s="106">
        <v>9</v>
      </c>
      <c r="B19" s="88" t="s">
        <v>103</v>
      </c>
      <c r="C19" s="45" t="s">
        <v>79</v>
      </c>
      <c r="D19" s="30">
        <v>5095</v>
      </c>
      <c r="E19" s="30">
        <v>1800</v>
      </c>
      <c r="F19" s="30"/>
      <c r="G19" s="30">
        <v>250</v>
      </c>
      <c r="H19" s="30">
        <f>SUM(D19:G19)</f>
        <v>7145</v>
      </c>
      <c r="I19" s="31">
        <v>1244.14</v>
      </c>
      <c r="J19" s="118">
        <f t="shared" si="1"/>
        <v>5900.86</v>
      </c>
      <c r="K19" s="34"/>
    </row>
    <row r="20" spans="1:11" ht="20.25" customHeight="1">
      <c r="A20" s="106">
        <v>10</v>
      </c>
      <c r="B20" s="85" t="s">
        <v>104</v>
      </c>
      <c r="C20" s="27" t="s">
        <v>71</v>
      </c>
      <c r="D20" s="30">
        <v>5095</v>
      </c>
      <c r="E20" s="30">
        <v>1800</v>
      </c>
      <c r="F20" s="30"/>
      <c r="G20" s="30">
        <v>250</v>
      </c>
      <c r="H20" s="30">
        <f t="shared" si="0"/>
        <v>7145</v>
      </c>
      <c r="I20" s="34">
        <v>1511.29</v>
      </c>
      <c r="J20" s="118">
        <f t="shared" si="1"/>
        <v>5633.71</v>
      </c>
      <c r="K20" s="34">
        <v>414</v>
      </c>
    </row>
    <row r="21" spans="1:11" ht="21" customHeight="1">
      <c r="A21" s="106">
        <v>11</v>
      </c>
      <c r="B21" s="88" t="s">
        <v>105</v>
      </c>
      <c r="C21" s="46" t="s">
        <v>72</v>
      </c>
      <c r="D21" s="30">
        <v>5095</v>
      </c>
      <c r="E21" s="30">
        <v>1800</v>
      </c>
      <c r="F21" s="30"/>
      <c r="G21" s="30">
        <v>250</v>
      </c>
      <c r="H21" s="30">
        <f t="shared" si="0"/>
        <v>7145</v>
      </c>
      <c r="I21" s="33">
        <v>1511.29</v>
      </c>
      <c r="J21" s="118">
        <f t="shared" si="1"/>
        <v>5633.71</v>
      </c>
      <c r="K21" s="34"/>
    </row>
    <row r="22" spans="1:11" ht="21" customHeight="1">
      <c r="A22" s="106">
        <v>12</v>
      </c>
      <c r="B22" s="88" t="s">
        <v>106</v>
      </c>
      <c r="C22" s="46" t="s">
        <v>94</v>
      </c>
      <c r="D22" s="30">
        <v>5095</v>
      </c>
      <c r="E22" s="30">
        <v>1800</v>
      </c>
      <c r="F22" s="30"/>
      <c r="G22" s="30">
        <v>250</v>
      </c>
      <c r="H22" s="30">
        <f>SUM(D22:G22)</f>
        <v>7145</v>
      </c>
      <c r="I22" s="33">
        <v>1202.96</v>
      </c>
      <c r="J22" s="118">
        <f>+H22-I22</f>
        <v>5942.04</v>
      </c>
      <c r="K22" s="34"/>
    </row>
    <row r="23" spans="1:11" ht="18.75" customHeight="1">
      <c r="A23" s="106">
        <v>13</v>
      </c>
      <c r="B23" s="85" t="s">
        <v>107</v>
      </c>
      <c r="C23" s="27" t="s">
        <v>46</v>
      </c>
      <c r="D23" s="29">
        <v>5095</v>
      </c>
      <c r="E23" s="30">
        <v>1800</v>
      </c>
      <c r="F23" s="30">
        <v>375</v>
      </c>
      <c r="G23" s="30">
        <v>250</v>
      </c>
      <c r="H23" s="30">
        <f t="shared" si="0"/>
        <v>7520</v>
      </c>
      <c r="I23" s="30">
        <v>1379.58</v>
      </c>
      <c r="J23" s="118">
        <f t="shared" si="1"/>
        <v>6140.42</v>
      </c>
      <c r="K23" s="34"/>
    </row>
    <row r="24" spans="1:11" ht="21" customHeight="1">
      <c r="A24" s="106">
        <v>14</v>
      </c>
      <c r="B24" s="89" t="s">
        <v>108</v>
      </c>
      <c r="C24" s="27" t="s">
        <v>68</v>
      </c>
      <c r="D24" s="29">
        <v>3404</v>
      </c>
      <c r="E24" s="30">
        <v>1000</v>
      </c>
      <c r="F24" s="30"/>
      <c r="G24" s="30">
        <v>250</v>
      </c>
      <c r="H24" s="30">
        <f t="shared" si="0"/>
        <v>4654</v>
      </c>
      <c r="I24" s="33">
        <v>722.5</v>
      </c>
      <c r="J24" s="118">
        <f t="shared" si="1"/>
        <v>3931.5</v>
      </c>
      <c r="K24" s="33"/>
    </row>
    <row r="25" spans="1:11" ht="21" customHeight="1">
      <c r="A25" s="106">
        <v>15</v>
      </c>
      <c r="B25" s="88" t="s">
        <v>109</v>
      </c>
      <c r="C25" s="46" t="s">
        <v>35</v>
      </c>
      <c r="D25" s="29">
        <v>2375</v>
      </c>
      <c r="E25" s="29">
        <v>1000</v>
      </c>
      <c r="F25" s="29"/>
      <c r="G25" s="29">
        <v>250</v>
      </c>
      <c r="H25" s="29">
        <f>SUM(D25:G25)</f>
        <v>3625</v>
      </c>
      <c r="I25" s="29">
        <v>517.86</v>
      </c>
      <c r="J25" s="118">
        <f t="shared" si="1"/>
        <v>3107.14</v>
      </c>
      <c r="K25" s="34"/>
    </row>
    <row r="26" spans="1:11" ht="21.75" customHeight="1">
      <c r="A26" s="106">
        <v>16</v>
      </c>
      <c r="B26" s="88" t="s">
        <v>110</v>
      </c>
      <c r="C26" s="46" t="s">
        <v>36</v>
      </c>
      <c r="D26" s="29">
        <v>2375</v>
      </c>
      <c r="E26" s="30">
        <v>1000</v>
      </c>
      <c r="F26" s="30"/>
      <c r="G26" s="30">
        <v>250</v>
      </c>
      <c r="H26" s="30">
        <f>SUM(D26:G26)</f>
        <v>3625</v>
      </c>
      <c r="I26" s="33">
        <v>730.36</v>
      </c>
      <c r="J26" s="118">
        <f t="shared" si="1"/>
        <v>2894.64</v>
      </c>
      <c r="K26" s="34"/>
    </row>
    <row r="27" spans="1:11" ht="21.75" customHeight="1">
      <c r="A27" s="106">
        <v>17</v>
      </c>
      <c r="B27" s="88" t="s">
        <v>167</v>
      </c>
      <c r="C27" s="46" t="s">
        <v>36</v>
      </c>
      <c r="D27" s="29">
        <v>2375</v>
      </c>
      <c r="E27" s="30">
        <v>1000</v>
      </c>
      <c r="F27" s="30"/>
      <c r="G27" s="30">
        <v>250</v>
      </c>
      <c r="H27" s="30">
        <f>SUM(D27:G27)</f>
        <v>3625</v>
      </c>
      <c r="I27" s="33">
        <v>517.86</v>
      </c>
      <c r="J27" s="118">
        <f>+H27-I27</f>
        <v>3107.14</v>
      </c>
      <c r="K27" s="34"/>
    </row>
    <row r="28" spans="1:11" ht="21" customHeight="1">
      <c r="A28" s="106">
        <v>18</v>
      </c>
      <c r="B28" s="88" t="s">
        <v>111</v>
      </c>
      <c r="C28" s="46" t="s">
        <v>74</v>
      </c>
      <c r="D28" s="29">
        <v>2375</v>
      </c>
      <c r="E28" s="29">
        <v>1000</v>
      </c>
      <c r="F28" s="29"/>
      <c r="G28" s="29">
        <v>250</v>
      </c>
      <c r="H28" s="29">
        <f>SUM(D28:G28)</f>
        <v>3625</v>
      </c>
      <c r="I28" s="29">
        <v>517.86</v>
      </c>
      <c r="J28" s="118">
        <f t="shared" si="1"/>
        <v>3107.14</v>
      </c>
      <c r="K28" s="34"/>
    </row>
    <row r="29" spans="1:11" ht="20.25" customHeight="1">
      <c r="A29" s="106">
        <v>19</v>
      </c>
      <c r="B29" s="90" t="s">
        <v>112</v>
      </c>
      <c r="C29" s="27" t="s">
        <v>42</v>
      </c>
      <c r="D29" s="29">
        <v>2375</v>
      </c>
      <c r="E29" s="30">
        <v>1000</v>
      </c>
      <c r="F29" s="30"/>
      <c r="G29" s="30">
        <v>250</v>
      </c>
      <c r="H29" s="30">
        <f aca="true" t="shared" si="2" ref="H29:H38">SUM(D29:G29)</f>
        <v>3625</v>
      </c>
      <c r="I29" s="33">
        <v>517.86</v>
      </c>
      <c r="J29" s="118">
        <f t="shared" si="1"/>
        <v>3107.14</v>
      </c>
      <c r="K29" s="34"/>
    </row>
    <row r="30" spans="1:11" ht="24" customHeight="1">
      <c r="A30" s="106">
        <v>20</v>
      </c>
      <c r="B30" s="91" t="s">
        <v>166</v>
      </c>
      <c r="C30" s="27" t="s">
        <v>40</v>
      </c>
      <c r="D30" s="29">
        <f>3625-1000-250</f>
        <v>2375</v>
      </c>
      <c r="E30" s="30">
        <v>1000</v>
      </c>
      <c r="F30" s="30"/>
      <c r="G30" s="30">
        <v>250</v>
      </c>
      <c r="H30" s="30">
        <f t="shared" si="2"/>
        <v>3625</v>
      </c>
      <c r="I30" s="33">
        <v>730.36</v>
      </c>
      <c r="J30" s="118">
        <f t="shared" si="1"/>
        <v>2894.64</v>
      </c>
      <c r="K30" s="34">
        <f>354+149.75</f>
        <v>503.75</v>
      </c>
    </row>
    <row r="31" spans="1:11" ht="24" customHeight="1">
      <c r="A31" s="106">
        <v>21</v>
      </c>
      <c r="B31" s="88" t="s">
        <v>113</v>
      </c>
      <c r="C31" s="45" t="s">
        <v>70</v>
      </c>
      <c r="D31" s="30">
        <v>2920</v>
      </c>
      <c r="E31" s="30">
        <v>1000</v>
      </c>
      <c r="F31" s="30"/>
      <c r="G31" s="30">
        <v>250</v>
      </c>
      <c r="H31" s="30">
        <f t="shared" si="2"/>
        <v>4170</v>
      </c>
      <c r="I31" s="33">
        <v>813.98</v>
      </c>
      <c r="J31" s="118">
        <f t="shared" si="1"/>
        <v>3356.02</v>
      </c>
      <c r="K31" s="19"/>
    </row>
    <row r="32" spans="1:11" ht="23.25" customHeight="1">
      <c r="A32" s="106">
        <v>22</v>
      </c>
      <c r="B32" s="86" t="s">
        <v>114</v>
      </c>
      <c r="C32" s="27" t="s">
        <v>38</v>
      </c>
      <c r="D32" s="29">
        <v>1668</v>
      </c>
      <c r="E32" s="30">
        <v>1000</v>
      </c>
      <c r="F32" s="30"/>
      <c r="G32" s="30">
        <v>250</v>
      </c>
      <c r="H32" s="30">
        <f t="shared" si="2"/>
        <v>2918</v>
      </c>
      <c r="I32" s="33">
        <v>409.38</v>
      </c>
      <c r="J32" s="118">
        <f t="shared" si="1"/>
        <v>2508.62</v>
      </c>
      <c r="K32" s="34">
        <f>4280.9+965+116.5</f>
        <v>5362.4</v>
      </c>
    </row>
    <row r="33" spans="1:11" ht="26.25" customHeight="1">
      <c r="A33" s="106">
        <v>23</v>
      </c>
      <c r="B33" s="86" t="s">
        <v>115</v>
      </c>
      <c r="C33" s="27" t="s">
        <v>38</v>
      </c>
      <c r="D33" s="29">
        <v>1668</v>
      </c>
      <c r="E33" s="30">
        <v>1000</v>
      </c>
      <c r="F33" s="30"/>
      <c r="G33" s="30">
        <v>250</v>
      </c>
      <c r="H33" s="30">
        <f t="shared" si="2"/>
        <v>2918</v>
      </c>
      <c r="I33" s="33">
        <v>409.38</v>
      </c>
      <c r="J33" s="118">
        <f>+H33-I33</f>
        <v>2508.62</v>
      </c>
      <c r="K33" s="34">
        <f>383.75+3480.5</f>
        <v>3864.25</v>
      </c>
    </row>
    <row r="34" spans="1:11" ht="26.25" customHeight="1">
      <c r="A34" s="106">
        <v>24</v>
      </c>
      <c r="B34" s="86" t="s">
        <v>116</v>
      </c>
      <c r="C34" s="27" t="s">
        <v>38</v>
      </c>
      <c r="D34" s="29">
        <v>1668</v>
      </c>
      <c r="E34" s="30">
        <v>1000</v>
      </c>
      <c r="F34" s="30"/>
      <c r="G34" s="30">
        <v>250</v>
      </c>
      <c r="H34" s="30">
        <f>SUM(D34:G34)</f>
        <v>2918</v>
      </c>
      <c r="I34" s="33">
        <v>409.38</v>
      </c>
      <c r="J34" s="118">
        <f t="shared" si="1"/>
        <v>2508.62</v>
      </c>
      <c r="K34" s="47">
        <f>1307.8+114.75+2708.75</f>
        <v>4131.3</v>
      </c>
    </row>
    <row r="35" spans="1:11" ht="22.5" customHeight="1">
      <c r="A35" s="106">
        <v>25</v>
      </c>
      <c r="B35" s="86" t="s">
        <v>117</v>
      </c>
      <c r="C35" s="27" t="s">
        <v>33</v>
      </c>
      <c r="D35" s="29">
        <v>1668</v>
      </c>
      <c r="E35" s="30">
        <v>1000</v>
      </c>
      <c r="F35" s="30"/>
      <c r="G35" s="30">
        <v>250</v>
      </c>
      <c r="H35" s="30">
        <f t="shared" si="2"/>
        <v>2918</v>
      </c>
      <c r="I35" s="33">
        <v>1481.66</v>
      </c>
      <c r="J35" s="118">
        <f t="shared" si="1"/>
        <v>1436.34</v>
      </c>
      <c r="K35" s="33"/>
    </row>
    <row r="36" spans="1:11" ht="24" customHeight="1">
      <c r="A36" s="106">
        <v>26</v>
      </c>
      <c r="B36" s="86" t="s">
        <v>118</v>
      </c>
      <c r="C36" s="27" t="s">
        <v>45</v>
      </c>
      <c r="D36" s="29">
        <v>1668</v>
      </c>
      <c r="E36" s="30">
        <v>1000</v>
      </c>
      <c r="F36" s="30"/>
      <c r="G36" s="30">
        <v>250</v>
      </c>
      <c r="H36" s="30">
        <f t="shared" si="2"/>
        <v>2918</v>
      </c>
      <c r="I36" s="31">
        <v>409.38</v>
      </c>
      <c r="J36" s="118">
        <f t="shared" si="1"/>
        <v>2508.62</v>
      </c>
      <c r="K36" s="19"/>
    </row>
    <row r="37" spans="1:11" ht="25.5">
      <c r="A37" s="106">
        <v>27</v>
      </c>
      <c r="B37" s="90" t="s">
        <v>119</v>
      </c>
      <c r="C37" s="27" t="s">
        <v>55</v>
      </c>
      <c r="D37" s="29">
        <v>5557</v>
      </c>
      <c r="E37" s="30">
        <v>1800</v>
      </c>
      <c r="F37" s="30"/>
      <c r="G37" s="30">
        <v>250</v>
      </c>
      <c r="H37" s="30">
        <f>SUM(D37:G37)</f>
        <v>7607</v>
      </c>
      <c r="I37" s="30">
        <v>1398.33</v>
      </c>
      <c r="J37" s="118">
        <f t="shared" si="1"/>
        <v>6208.67</v>
      </c>
      <c r="K37" s="34"/>
    </row>
    <row r="38" spans="1:11" ht="24.75" customHeight="1">
      <c r="A38" s="106">
        <v>28</v>
      </c>
      <c r="B38" s="86" t="s">
        <v>120</v>
      </c>
      <c r="C38" s="27" t="s">
        <v>59</v>
      </c>
      <c r="D38" s="29">
        <v>5557</v>
      </c>
      <c r="E38" s="30">
        <v>1800</v>
      </c>
      <c r="F38" s="30"/>
      <c r="G38" s="30">
        <v>250</v>
      </c>
      <c r="H38" s="30">
        <f t="shared" si="2"/>
        <v>7607</v>
      </c>
      <c r="I38" s="30">
        <v>1398.33</v>
      </c>
      <c r="J38" s="118">
        <f t="shared" si="1"/>
        <v>6208.67</v>
      </c>
      <c r="K38" s="47">
        <v>524</v>
      </c>
    </row>
    <row r="39" spans="1:11" ht="25.5">
      <c r="A39" s="106">
        <v>29</v>
      </c>
      <c r="B39" s="86" t="s">
        <v>121</v>
      </c>
      <c r="C39" s="27" t="s">
        <v>56</v>
      </c>
      <c r="D39" s="29">
        <v>5557</v>
      </c>
      <c r="E39" s="30">
        <v>1800</v>
      </c>
      <c r="F39" s="30">
        <v>375</v>
      </c>
      <c r="G39" s="30">
        <v>250</v>
      </c>
      <c r="H39" s="30">
        <f aca="true" t="shared" si="3" ref="H39:H45">SUM(D39:G39)</f>
        <v>7982</v>
      </c>
      <c r="I39" s="31">
        <v>1479.12</v>
      </c>
      <c r="J39" s="118">
        <f t="shared" si="1"/>
        <v>6502.88</v>
      </c>
      <c r="K39" s="47"/>
    </row>
    <row r="40" spans="1:11" ht="25.5">
      <c r="A40" s="106">
        <v>30</v>
      </c>
      <c r="B40" s="88" t="s">
        <v>122</v>
      </c>
      <c r="C40" s="27" t="s">
        <v>57</v>
      </c>
      <c r="D40" s="29">
        <v>5557</v>
      </c>
      <c r="E40" s="30">
        <v>1800</v>
      </c>
      <c r="F40" s="30"/>
      <c r="G40" s="30">
        <v>250</v>
      </c>
      <c r="H40" s="30">
        <f t="shared" si="3"/>
        <v>7607</v>
      </c>
      <c r="I40" s="33">
        <v>1398.33</v>
      </c>
      <c r="J40" s="118">
        <f t="shared" si="1"/>
        <v>6208.67</v>
      </c>
      <c r="K40" s="47"/>
    </row>
    <row r="41" spans="1:11" ht="25.5">
      <c r="A41" s="106">
        <v>31</v>
      </c>
      <c r="B41" s="88" t="s">
        <v>123</v>
      </c>
      <c r="C41" s="27" t="s">
        <v>60</v>
      </c>
      <c r="D41" s="29">
        <v>5557</v>
      </c>
      <c r="E41" s="30">
        <v>1800</v>
      </c>
      <c r="F41" s="30"/>
      <c r="G41" s="30">
        <v>250</v>
      </c>
      <c r="H41" s="30">
        <f t="shared" si="3"/>
        <v>7607</v>
      </c>
      <c r="I41" s="33">
        <v>1398.33</v>
      </c>
      <c r="J41" s="118">
        <f t="shared" si="1"/>
        <v>6208.67</v>
      </c>
      <c r="K41" s="34">
        <f>682+190</f>
        <v>872</v>
      </c>
    </row>
    <row r="42" spans="1:11" ht="26.25" customHeight="1">
      <c r="A42" s="106">
        <v>32</v>
      </c>
      <c r="B42" s="85" t="s">
        <v>124</v>
      </c>
      <c r="C42" s="27" t="s">
        <v>58</v>
      </c>
      <c r="D42" s="29">
        <v>5557</v>
      </c>
      <c r="E42" s="29">
        <v>1800</v>
      </c>
      <c r="F42" s="29">
        <v>375</v>
      </c>
      <c r="G42" s="29">
        <v>250</v>
      </c>
      <c r="H42" s="29">
        <f t="shared" si="3"/>
        <v>7982</v>
      </c>
      <c r="I42" s="29">
        <v>1479.12</v>
      </c>
      <c r="J42" s="118">
        <f t="shared" si="1"/>
        <v>6502.88</v>
      </c>
      <c r="K42" s="30">
        <f>995+1608.25+406</f>
        <v>3009.25</v>
      </c>
    </row>
    <row r="43" spans="1:11" ht="25.5">
      <c r="A43" s="106">
        <v>33</v>
      </c>
      <c r="B43" s="85" t="s">
        <v>125</v>
      </c>
      <c r="C43" s="27" t="s">
        <v>62</v>
      </c>
      <c r="D43" s="29">
        <v>5557</v>
      </c>
      <c r="E43" s="29">
        <v>1800</v>
      </c>
      <c r="F43" s="29"/>
      <c r="G43" s="29">
        <v>250</v>
      </c>
      <c r="H43" s="29">
        <f t="shared" si="3"/>
        <v>7607</v>
      </c>
      <c r="I43" s="29">
        <v>1383.33</v>
      </c>
      <c r="J43" s="118">
        <f t="shared" si="1"/>
        <v>6223.67</v>
      </c>
      <c r="K43" s="34">
        <v>697</v>
      </c>
    </row>
    <row r="44" spans="1:11" ht="26.25" customHeight="1">
      <c r="A44" s="106">
        <v>34</v>
      </c>
      <c r="B44" s="85" t="s">
        <v>165</v>
      </c>
      <c r="C44" s="27" t="s">
        <v>65</v>
      </c>
      <c r="D44" s="29">
        <v>5557</v>
      </c>
      <c r="E44" s="30">
        <v>1800</v>
      </c>
      <c r="F44" s="30"/>
      <c r="G44" s="30">
        <v>250</v>
      </c>
      <c r="H44" s="30">
        <f t="shared" si="3"/>
        <v>7607</v>
      </c>
      <c r="I44" s="31">
        <v>1276</v>
      </c>
      <c r="J44" s="118">
        <f t="shared" si="1"/>
        <v>6331</v>
      </c>
      <c r="K44" s="29">
        <v>493</v>
      </c>
    </row>
    <row r="45" spans="1:11" ht="20.25" customHeight="1">
      <c r="A45" s="106">
        <v>35</v>
      </c>
      <c r="B45" s="92" t="s">
        <v>126</v>
      </c>
      <c r="C45" s="27" t="s">
        <v>39</v>
      </c>
      <c r="D45" s="29">
        <v>3081</v>
      </c>
      <c r="E45" s="30">
        <v>1000</v>
      </c>
      <c r="F45" s="30"/>
      <c r="G45" s="30">
        <v>250</v>
      </c>
      <c r="H45" s="30">
        <f t="shared" si="3"/>
        <v>4331</v>
      </c>
      <c r="I45" s="33">
        <v>667</v>
      </c>
      <c r="J45" s="118">
        <f t="shared" si="1"/>
        <v>3664</v>
      </c>
      <c r="K45" s="34">
        <f>157.75+130</f>
        <v>287.75</v>
      </c>
    </row>
    <row r="46" spans="1:11" ht="21.75" customHeight="1">
      <c r="A46" s="106">
        <v>36</v>
      </c>
      <c r="B46" s="86" t="s">
        <v>127</v>
      </c>
      <c r="C46" s="27" t="s">
        <v>44</v>
      </c>
      <c r="D46" s="29">
        <v>3081</v>
      </c>
      <c r="E46" s="30">
        <v>1000</v>
      </c>
      <c r="F46" s="30"/>
      <c r="G46" s="30">
        <v>250</v>
      </c>
      <c r="H46" s="30">
        <f>SUM(D46:G46)</f>
        <v>4331</v>
      </c>
      <c r="I46" s="33">
        <v>667</v>
      </c>
      <c r="J46" s="118">
        <f>+H46-I46</f>
        <v>3664</v>
      </c>
      <c r="K46" s="29">
        <f>294+338</f>
        <v>632</v>
      </c>
    </row>
    <row r="47" spans="1:11" ht="21" customHeight="1">
      <c r="A47" s="106">
        <v>37</v>
      </c>
      <c r="B47" s="86" t="s">
        <v>183</v>
      </c>
      <c r="C47" s="27" t="s">
        <v>185</v>
      </c>
      <c r="D47" s="29">
        <v>2375</v>
      </c>
      <c r="E47" s="30">
        <v>1000</v>
      </c>
      <c r="F47" s="30"/>
      <c r="G47" s="30">
        <v>250</v>
      </c>
      <c r="H47" s="30">
        <f>SUM(D47:G47)</f>
        <v>3625</v>
      </c>
      <c r="I47" s="33">
        <v>517.86</v>
      </c>
      <c r="J47" s="118">
        <f>+H47-I47</f>
        <v>3107.14</v>
      </c>
      <c r="K47" s="29"/>
    </row>
    <row r="48" spans="1:11" ht="26.25" customHeight="1">
      <c r="A48" s="106">
        <v>38</v>
      </c>
      <c r="B48" s="86" t="s">
        <v>184</v>
      </c>
      <c r="C48" s="27" t="s">
        <v>33</v>
      </c>
      <c r="D48" s="29">
        <v>1668</v>
      </c>
      <c r="E48" s="30">
        <v>1000</v>
      </c>
      <c r="F48" s="30"/>
      <c r="G48" s="30">
        <v>250</v>
      </c>
      <c r="H48" s="30">
        <f>SUM(D48:G48)</f>
        <v>2918</v>
      </c>
      <c r="I48" s="33">
        <v>409.38</v>
      </c>
      <c r="J48" s="118">
        <f>+H48-I48</f>
        <v>2508.62</v>
      </c>
      <c r="K48" s="29"/>
    </row>
    <row r="49" spans="1:11" ht="12.75">
      <c r="A49" s="106">
        <v>39</v>
      </c>
      <c r="B49" s="124" t="s">
        <v>187</v>
      </c>
      <c r="C49" s="124" t="s">
        <v>189</v>
      </c>
      <c r="D49" s="29">
        <v>5557</v>
      </c>
      <c r="E49" s="29">
        <v>1800</v>
      </c>
      <c r="F49" s="29"/>
      <c r="G49" s="29">
        <v>250</v>
      </c>
      <c r="H49" s="30">
        <f>SUM(D49:G49)</f>
        <v>7607</v>
      </c>
      <c r="I49" s="123">
        <v>1276</v>
      </c>
      <c r="J49" s="118">
        <f>+H49-I49</f>
        <v>6331</v>
      </c>
      <c r="K49" s="34">
        <f>338+151</f>
        <v>489</v>
      </c>
    </row>
    <row r="50" spans="1:11" ht="12.75">
      <c r="A50" s="106">
        <v>40</v>
      </c>
      <c r="B50" s="124" t="s">
        <v>188</v>
      </c>
      <c r="C50" s="124" t="s">
        <v>190</v>
      </c>
      <c r="D50" s="29">
        <v>5557</v>
      </c>
      <c r="E50" s="29">
        <v>1800</v>
      </c>
      <c r="F50" s="29"/>
      <c r="G50" s="29">
        <v>250</v>
      </c>
      <c r="H50" s="30">
        <f>SUM(D50:G50)</f>
        <v>7607</v>
      </c>
      <c r="I50" s="123">
        <v>1276</v>
      </c>
      <c r="J50" s="118">
        <f>+H50-I50</f>
        <v>6331</v>
      </c>
      <c r="K50" s="34">
        <f>1286.75+209</f>
        <v>1495.75</v>
      </c>
    </row>
    <row r="51" spans="8:9" ht="12.75">
      <c r="H51" s="49"/>
      <c r="I51" s="49"/>
    </row>
    <row r="52" ht="12.75">
      <c r="A52" t="s">
        <v>186</v>
      </c>
    </row>
    <row r="53" ht="12.75">
      <c r="A53" t="s">
        <v>198</v>
      </c>
    </row>
    <row r="57" ht="12.75">
      <c r="H57" s="49"/>
    </row>
  </sheetData>
  <sheetProtection/>
  <protectedRanges>
    <protectedRange sqref="B17" name="Rango1_3_1_1"/>
    <protectedRange sqref="B18:B19" name="Rango1_18_1_1"/>
    <protectedRange sqref="B24" name="Rango1_12_1_2_1_1"/>
  </protectedRanges>
  <mergeCells count="14">
    <mergeCell ref="A4:I4"/>
    <mergeCell ref="A5:I5"/>
    <mergeCell ref="A6:I6"/>
    <mergeCell ref="B9:B10"/>
    <mergeCell ref="E9:H9"/>
    <mergeCell ref="A7:I7"/>
    <mergeCell ref="C9:C10"/>
    <mergeCell ref="D9:D10"/>
    <mergeCell ref="K9:K10"/>
    <mergeCell ref="C2:I2"/>
    <mergeCell ref="I9:I10"/>
    <mergeCell ref="J9:J10"/>
    <mergeCell ref="A9:A10"/>
    <mergeCell ref="C3:I3"/>
  </mergeCells>
  <printOptions horizontalCentered="1" verticalCentered="1"/>
  <pageMargins left="0.7874015748031497" right="0.7874015748031497" top="0.43" bottom="0.3" header="0.22" footer="0.11"/>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sheetPr>
    <tabColor theme="5" tint="-0.4999699890613556"/>
  </sheetPr>
  <dimension ref="A2:N17"/>
  <sheetViews>
    <sheetView zoomScale="85" zoomScaleNormal="85" zoomScalePageLayoutView="0" workbookViewId="0" topLeftCell="A1">
      <selection activeCell="C22" sqref="C22"/>
    </sheetView>
  </sheetViews>
  <sheetFormatPr defaultColWidth="11.57421875" defaultRowHeight="12.75"/>
  <cols>
    <col min="1" max="1" width="5.421875" style="0" customWidth="1"/>
    <col min="2" max="2" width="26.140625" style="0" customWidth="1"/>
    <col min="3" max="3" width="39.57421875" style="0" customWidth="1"/>
    <col min="4" max="5" width="11.57421875" style="0" customWidth="1"/>
    <col min="6" max="6" width="13.8515625" style="0" customWidth="1"/>
    <col min="7" max="8" width="11.7109375" style="0" customWidth="1"/>
    <col min="9" max="9" width="17.28125" style="0" customWidth="1"/>
    <col min="10" max="10" width="14.00390625" style="0" customWidth="1"/>
    <col min="11" max="11" width="13.28125" style="0" customWidth="1"/>
    <col min="12" max="12" width="11.7109375" style="0" customWidth="1"/>
    <col min="13" max="14" width="11.8515625" style="0" bestFit="1" customWidth="1"/>
  </cols>
  <sheetData>
    <row r="2" spans="3:12" ht="19.5" customHeight="1">
      <c r="C2" s="164"/>
      <c r="D2" s="164"/>
      <c r="E2" s="164"/>
      <c r="F2" s="164"/>
      <c r="G2" s="164"/>
      <c r="H2" s="164"/>
      <c r="I2" s="164"/>
      <c r="J2" s="164"/>
      <c r="K2" s="164"/>
      <c r="L2" s="38"/>
    </row>
    <row r="3" spans="1:12" ht="19.5">
      <c r="A3" s="1"/>
      <c r="B3" s="1"/>
      <c r="C3" s="165"/>
      <c r="D3" s="165"/>
      <c r="E3" s="165"/>
      <c r="F3" s="165"/>
      <c r="G3" s="165"/>
      <c r="H3" s="165"/>
      <c r="I3" s="165"/>
      <c r="J3" s="165"/>
      <c r="K3" s="165"/>
      <c r="L3" s="39"/>
    </row>
    <row r="4" spans="1:12" ht="15">
      <c r="A4" s="166" t="s">
        <v>53</v>
      </c>
      <c r="B4" s="166"/>
      <c r="C4" s="166"/>
      <c r="D4" s="166"/>
      <c r="E4" s="166"/>
      <c r="F4" s="166"/>
      <c r="G4" s="166"/>
      <c r="H4" s="166"/>
      <c r="I4" s="166"/>
      <c r="J4" s="166"/>
      <c r="K4" s="166"/>
      <c r="L4" s="40"/>
    </row>
    <row r="5" spans="1:12" ht="12.75">
      <c r="A5" s="167" t="s">
        <v>8</v>
      </c>
      <c r="B5" s="167"/>
      <c r="C5" s="167"/>
      <c r="D5" s="167"/>
      <c r="E5" s="167"/>
      <c r="F5" s="167"/>
      <c r="G5" s="167"/>
      <c r="H5" s="167"/>
      <c r="I5" s="167"/>
      <c r="J5" s="167"/>
      <c r="K5" s="167"/>
      <c r="L5" s="41"/>
    </row>
    <row r="6" spans="1:12" ht="14.25" customHeight="1">
      <c r="A6" s="167" t="s">
        <v>3</v>
      </c>
      <c r="B6" s="167"/>
      <c r="C6" s="167"/>
      <c r="D6" s="167"/>
      <c r="E6" s="167"/>
      <c r="F6" s="167"/>
      <c r="G6" s="167"/>
      <c r="H6" s="167"/>
      <c r="I6" s="167"/>
      <c r="J6" s="167"/>
      <c r="K6" s="167"/>
      <c r="L6" s="41"/>
    </row>
    <row r="7" spans="1:12" ht="14.25" customHeight="1">
      <c r="A7" s="168">
        <v>42704</v>
      </c>
      <c r="B7" s="168"/>
      <c r="C7" s="168"/>
      <c r="D7" s="168"/>
      <c r="E7" s="168"/>
      <c r="F7" s="168"/>
      <c r="G7" s="168"/>
      <c r="H7" s="168"/>
      <c r="I7" s="168"/>
      <c r="J7" s="168"/>
      <c r="K7" s="168"/>
      <c r="L7" s="42"/>
    </row>
    <row r="8" ht="13.5" thickBot="1"/>
    <row r="9" spans="1:13" ht="12.75" customHeight="1" thickBot="1">
      <c r="A9" s="187" t="s">
        <v>4</v>
      </c>
      <c r="B9" s="182" t="s">
        <v>11</v>
      </c>
      <c r="C9" s="160" t="s">
        <v>12</v>
      </c>
      <c r="D9" s="158" t="s">
        <v>13</v>
      </c>
      <c r="E9" s="163" t="s">
        <v>54</v>
      </c>
      <c r="F9" s="163"/>
      <c r="G9" s="163"/>
      <c r="H9" s="163"/>
      <c r="I9" s="163"/>
      <c r="J9" s="160"/>
      <c r="K9" s="159" t="s">
        <v>23</v>
      </c>
      <c r="L9" s="159" t="s">
        <v>24</v>
      </c>
      <c r="M9" s="184" t="s">
        <v>30</v>
      </c>
    </row>
    <row r="10" spans="1:13" ht="39" customHeight="1" thickBot="1">
      <c r="A10" s="188"/>
      <c r="B10" s="183"/>
      <c r="C10" s="160"/>
      <c r="D10" s="158"/>
      <c r="E10" s="3" t="s">
        <v>16</v>
      </c>
      <c r="F10" s="3" t="s">
        <v>26</v>
      </c>
      <c r="G10" s="3" t="s">
        <v>19</v>
      </c>
      <c r="H10" s="3" t="s">
        <v>75</v>
      </c>
      <c r="I10" s="3" t="s">
        <v>27</v>
      </c>
      <c r="J10" s="3" t="s">
        <v>6</v>
      </c>
      <c r="K10" s="159"/>
      <c r="L10" s="159"/>
      <c r="M10" s="185"/>
    </row>
    <row r="11" spans="1:14" ht="19.5" customHeight="1">
      <c r="A11" s="93">
        <v>1</v>
      </c>
      <c r="B11" s="94" t="s">
        <v>128</v>
      </c>
      <c r="C11" s="32" t="s">
        <v>41</v>
      </c>
      <c r="D11" s="28">
        <v>10949</v>
      </c>
      <c r="E11" s="30">
        <v>5000</v>
      </c>
      <c r="F11" s="84">
        <v>4000</v>
      </c>
      <c r="G11" s="55">
        <v>375</v>
      </c>
      <c r="H11" s="55">
        <v>250</v>
      </c>
      <c r="I11" s="54">
        <v>6000</v>
      </c>
      <c r="J11" s="107">
        <f>SUM(D11:I11)</f>
        <v>26574</v>
      </c>
      <c r="K11" s="53">
        <v>4836.18</v>
      </c>
      <c r="L11" s="50">
        <f>+J11-K11</f>
        <v>21737.82</v>
      </c>
      <c r="M11" s="51"/>
      <c r="N11" s="49"/>
    </row>
    <row r="12" spans="1:13" ht="19.5" customHeight="1">
      <c r="A12" s="36">
        <v>2</v>
      </c>
      <c r="B12" s="95" t="s">
        <v>129</v>
      </c>
      <c r="C12" s="32" t="s">
        <v>64</v>
      </c>
      <c r="D12" s="28">
        <v>10261</v>
      </c>
      <c r="E12" s="30">
        <v>5000</v>
      </c>
      <c r="F12" s="34">
        <v>4000</v>
      </c>
      <c r="G12" s="34">
        <v>375</v>
      </c>
      <c r="H12" s="47">
        <v>250</v>
      </c>
      <c r="I12" s="34"/>
      <c r="J12" s="34">
        <f>SUM(D12:I12)</f>
        <v>19886</v>
      </c>
      <c r="K12" s="43">
        <v>4416.8</v>
      </c>
      <c r="L12" s="43">
        <f>+J12-K12</f>
        <v>15469.2</v>
      </c>
      <c r="M12" s="31">
        <v>285</v>
      </c>
    </row>
    <row r="13" spans="1:13" s="48" customFormat="1" ht="19.5" customHeight="1">
      <c r="A13" s="36">
        <v>3</v>
      </c>
      <c r="B13" s="95" t="s">
        <v>130</v>
      </c>
      <c r="C13" s="32" t="s">
        <v>73</v>
      </c>
      <c r="D13" s="28">
        <v>10261</v>
      </c>
      <c r="E13" s="30">
        <v>5000</v>
      </c>
      <c r="F13" s="34">
        <v>4000</v>
      </c>
      <c r="G13" s="34">
        <v>375</v>
      </c>
      <c r="H13" s="47">
        <v>250</v>
      </c>
      <c r="I13" s="30"/>
      <c r="J13" s="34">
        <f>SUM(D13:I13)</f>
        <v>19886</v>
      </c>
      <c r="K13" s="43">
        <v>4428.89</v>
      </c>
      <c r="L13" s="43">
        <f>+J13-K13</f>
        <v>15457.11</v>
      </c>
      <c r="M13" s="31">
        <f>1092+649</f>
        <v>1741</v>
      </c>
    </row>
    <row r="14" spans="1:13" s="48" customFormat="1" ht="24" customHeight="1">
      <c r="A14" s="36">
        <v>4</v>
      </c>
      <c r="B14" s="95" t="s">
        <v>131</v>
      </c>
      <c r="C14" s="32" t="s">
        <v>67</v>
      </c>
      <c r="D14" s="28">
        <v>9581</v>
      </c>
      <c r="E14" s="30">
        <v>5000</v>
      </c>
      <c r="F14" s="34">
        <v>4000</v>
      </c>
      <c r="G14" s="30">
        <v>375</v>
      </c>
      <c r="H14" s="47">
        <v>250</v>
      </c>
      <c r="I14" s="30"/>
      <c r="J14" s="34">
        <f>SUM(D14:I14)</f>
        <v>19206</v>
      </c>
      <c r="K14" s="43">
        <v>4269.47</v>
      </c>
      <c r="L14" s="43">
        <f>+J14-K14</f>
        <v>14936.529999999999</v>
      </c>
      <c r="M14" s="31"/>
    </row>
    <row r="15" spans="1:14" s="48" customFormat="1" ht="19.5" customHeight="1">
      <c r="A15" s="36">
        <v>5</v>
      </c>
      <c r="B15" s="95" t="s">
        <v>132</v>
      </c>
      <c r="C15" s="32" t="s">
        <v>63</v>
      </c>
      <c r="D15" s="28"/>
      <c r="E15" s="30"/>
      <c r="F15" s="34"/>
      <c r="G15" s="30"/>
      <c r="H15" s="47"/>
      <c r="I15" s="30"/>
      <c r="J15" s="34"/>
      <c r="K15" s="43"/>
      <c r="L15" s="43"/>
      <c r="M15" s="31"/>
      <c r="N15" s="48" t="s">
        <v>179</v>
      </c>
    </row>
    <row r="16" ht="12.75">
      <c r="J16" s="49"/>
    </row>
    <row r="17" spans="2:13" ht="12.75">
      <c r="B17" s="186" t="s">
        <v>207</v>
      </c>
      <c r="C17" s="186"/>
      <c r="D17" s="186"/>
      <c r="E17" s="186"/>
      <c r="F17" s="186"/>
      <c r="G17" s="186"/>
      <c r="H17" s="186"/>
      <c r="I17" s="186"/>
      <c r="J17" s="186"/>
      <c r="K17" s="186"/>
      <c r="L17" s="186"/>
      <c r="M17" s="186"/>
    </row>
  </sheetData>
  <sheetProtection/>
  <protectedRanges>
    <protectedRange sqref="D11:D15" name="Rango4_5_1"/>
    <protectedRange sqref="B11" name="Rango1_16_1_1_1_1"/>
  </protectedRanges>
  <mergeCells count="15">
    <mergeCell ref="K9:K10"/>
    <mergeCell ref="A6:K6"/>
    <mergeCell ref="A7:K7"/>
    <mergeCell ref="E9:J9"/>
    <mergeCell ref="A9:A10"/>
    <mergeCell ref="C9:C10"/>
    <mergeCell ref="M9:M10"/>
    <mergeCell ref="L9:L10"/>
    <mergeCell ref="B9:B10"/>
    <mergeCell ref="B17:M17"/>
    <mergeCell ref="C2:K2"/>
    <mergeCell ref="C3:K3"/>
    <mergeCell ref="A4:K4"/>
    <mergeCell ref="A5:K5"/>
    <mergeCell ref="D9:D10"/>
  </mergeCells>
  <printOptions horizontalCentered="1" verticalCentered="1"/>
  <pageMargins left="0.1968503937007874" right="0.2362204724409449" top="1.1811023622047245" bottom="0.7874015748031497" header="0.7874015748031497" footer="0.5118110236220472"/>
  <pageSetup horizontalDpi="600" verticalDpi="600" orientation="landscape" paperSize="5" scale="80"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2:H78"/>
  <sheetViews>
    <sheetView zoomScale="55" zoomScaleNormal="55" zoomScalePageLayoutView="0" workbookViewId="0" topLeftCell="A1">
      <selection activeCell="C123" sqref="C123"/>
    </sheetView>
  </sheetViews>
  <sheetFormatPr defaultColWidth="11.57421875" defaultRowHeight="12.75"/>
  <cols>
    <col min="1" max="1" width="5.421875" style="58" customWidth="1"/>
    <col min="2" max="2" width="48.421875" style="58" customWidth="1"/>
    <col min="3" max="3" width="38.28125" style="58" customWidth="1"/>
    <col min="4" max="4" width="14.28125" style="58" customWidth="1"/>
    <col min="5" max="5" width="14.57421875" style="58" customWidth="1"/>
    <col min="6" max="6" width="14.8515625" style="58" customWidth="1"/>
    <col min="7" max="7" width="14.7109375" style="58" customWidth="1"/>
    <col min="8" max="16384" width="11.57421875" style="58" customWidth="1"/>
  </cols>
  <sheetData>
    <row r="1" ht="12.75"/>
    <row r="2" spans="1:7" ht="19.5" customHeight="1">
      <c r="A2" s="189" t="s">
        <v>0</v>
      </c>
      <c r="B2" s="189"/>
      <c r="C2" s="189"/>
      <c r="D2" s="189"/>
      <c r="E2" s="189"/>
      <c r="F2" s="189"/>
      <c r="G2" s="189"/>
    </row>
    <row r="3" spans="1:7" ht="12.75">
      <c r="A3" s="167" t="s">
        <v>1</v>
      </c>
      <c r="B3" s="167"/>
      <c r="C3" s="167"/>
      <c r="D3" s="167"/>
      <c r="E3" s="167"/>
      <c r="F3" s="167"/>
      <c r="G3" s="167"/>
    </row>
    <row r="4" spans="1:7" ht="19.5" customHeight="1">
      <c r="A4" s="190" t="s">
        <v>53</v>
      </c>
      <c r="B4" s="190"/>
      <c r="C4" s="190"/>
      <c r="D4" s="190"/>
      <c r="E4" s="190"/>
      <c r="F4" s="190"/>
      <c r="G4" s="190"/>
    </row>
    <row r="5" spans="1:7" ht="12.75">
      <c r="A5" s="167" t="s">
        <v>9</v>
      </c>
      <c r="B5" s="167"/>
      <c r="C5" s="167"/>
      <c r="D5" s="167"/>
      <c r="E5" s="167"/>
      <c r="F5" s="167"/>
      <c r="G5" s="167"/>
    </row>
    <row r="6" spans="1:7" ht="14.25" customHeight="1">
      <c r="A6" s="1"/>
      <c r="B6" s="1"/>
      <c r="C6" s="167"/>
      <c r="D6" s="167"/>
      <c r="E6" s="167"/>
      <c r="F6" s="167"/>
      <c r="G6" s="167"/>
    </row>
    <row r="7" spans="1:7" ht="14.25" customHeight="1">
      <c r="A7" s="168">
        <v>42704</v>
      </c>
      <c r="B7" s="168"/>
      <c r="C7" s="168"/>
      <c r="D7" s="168"/>
      <c r="E7" s="168"/>
      <c r="F7" s="168"/>
      <c r="G7" s="168"/>
    </row>
    <row r="8" ht="13.5" thickBot="1"/>
    <row r="9" spans="1:7" ht="12.75" customHeight="1" thickBot="1">
      <c r="A9" s="191" t="s">
        <v>4</v>
      </c>
      <c r="B9" s="182" t="s">
        <v>11</v>
      </c>
      <c r="C9" s="177" t="s">
        <v>12</v>
      </c>
      <c r="D9" s="177" t="s">
        <v>51</v>
      </c>
      <c r="E9" s="177" t="s">
        <v>49</v>
      </c>
      <c r="F9" s="177" t="s">
        <v>50</v>
      </c>
      <c r="G9" s="193" t="s">
        <v>30</v>
      </c>
    </row>
    <row r="10" spans="1:7" ht="13.5" thickBot="1">
      <c r="A10" s="192"/>
      <c r="B10" s="183"/>
      <c r="C10" s="178"/>
      <c r="D10" s="178"/>
      <c r="E10" s="178"/>
      <c r="F10" s="178"/>
      <c r="G10" s="194"/>
    </row>
    <row r="11" spans="1:7" ht="12.75">
      <c r="A11" s="59">
        <v>1</v>
      </c>
      <c r="B11" s="96" t="s">
        <v>133</v>
      </c>
      <c r="C11" s="56" t="s">
        <v>76</v>
      </c>
      <c r="D11" s="108">
        <v>16000</v>
      </c>
      <c r="E11" s="60">
        <v>800</v>
      </c>
      <c r="F11" s="132">
        <f>+D11-E11</f>
        <v>15200</v>
      </c>
      <c r="G11" s="121"/>
    </row>
    <row r="12" spans="1:7" s="62" customFormat="1" ht="12.75">
      <c r="A12" s="59">
        <v>2</v>
      </c>
      <c r="B12" s="96" t="s">
        <v>134</v>
      </c>
      <c r="C12" s="56" t="s">
        <v>77</v>
      </c>
      <c r="D12" s="121">
        <v>6500</v>
      </c>
      <c r="E12" s="61">
        <f>+D12*0.05</f>
        <v>325</v>
      </c>
      <c r="F12" s="132">
        <f aca="true" t="shared" si="0" ref="F12:F51">+D12-E12</f>
        <v>6175</v>
      </c>
      <c r="G12" s="121"/>
    </row>
    <row r="13" spans="1:7" ht="12.75">
      <c r="A13" s="59">
        <v>3</v>
      </c>
      <c r="B13" s="96" t="s">
        <v>135</v>
      </c>
      <c r="C13" s="56" t="s">
        <v>77</v>
      </c>
      <c r="D13" s="108">
        <v>5000</v>
      </c>
      <c r="E13" s="61">
        <f aca="true" t="shared" si="1" ref="E13:E45">+D13*0.05</f>
        <v>250</v>
      </c>
      <c r="F13" s="132">
        <f t="shared" si="0"/>
        <v>4750</v>
      </c>
      <c r="G13" s="121"/>
    </row>
    <row r="14" spans="1:7" ht="12.75">
      <c r="A14" s="59">
        <v>4</v>
      </c>
      <c r="B14" s="96" t="s">
        <v>136</v>
      </c>
      <c r="C14" s="56" t="s">
        <v>78</v>
      </c>
      <c r="D14" s="108">
        <v>9000</v>
      </c>
      <c r="E14" s="61">
        <f t="shared" si="1"/>
        <v>450</v>
      </c>
      <c r="F14" s="132">
        <f t="shared" si="0"/>
        <v>8550</v>
      </c>
      <c r="G14" s="121"/>
    </row>
    <row r="15" spans="1:7" ht="12.75">
      <c r="A15" s="59">
        <v>5</v>
      </c>
      <c r="B15" s="96" t="s">
        <v>137</v>
      </c>
      <c r="C15" s="56" t="s">
        <v>77</v>
      </c>
      <c r="D15" s="108">
        <v>8000</v>
      </c>
      <c r="E15" s="61">
        <f t="shared" si="1"/>
        <v>400</v>
      </c>
      <c r="F15" s="132">
        <f t="shared" si="0"/>
        <v>7600</v>
      </c>
      <c r="G15" s="121"/>
    </row>
    <row r="16" spans="1:7" ht="12.75">
      <c r="A16" s="59">
        <v>6</v>
      </c>
      <c r="B16" s="97" t="s">
        <v>138</v>
      </c>
      <c r="C16" s="56" t="s">
        <v>77</v>
      </c>
      <c r="D16" s="108">
        <v>5000</v>
      </c>
      <c r="E16" s="61">
        <f t="shared" si="1"/>
        <v>250</v>
      </c>
      <c r="F16" s="132">
        <f t="shared" si="0"/>
        <v>4750</v>
      </c>
      <c r="G16" s="121"/>
    </row>
    <row r="17" spans="1:7" ht="12.75">
      <c r="A17" s="59">
        <v>7</v>
      </c>
      <c r="B17" s="98" t="s">
        <v>139</v>
      </c>
      <c r="C17" s="56" t="s">
        <v>77</v>
      </c>
      <c r="D17" s="108">
        <v>8000</v>
      </c>
      <c r="E17" s="61">
        <f t="shared" si="1"/>
        <v>400</v>
      </c>
      <c r="F17" s="132">
        <f t="shared" si="0"/>
        <v>7600</v>
      </c>
      <c r="G17" s="121"/>
    </row>
    <row r="18" spans="1:7" ht="12.75">
      <c r="A18" s="59">
        <v>8</v>
      </c>
      <c r="B18" s="56" t="s">
        <v>140</v>
      </c>
      <c r="C18" s="56" t="s">
        <v>77</v>
      </c>
      <c r="D18" s="108">
        <v>6000</v>
      </c>
      <c r="E18" s="61">
        <f t="shared" si="1"/>
        <v>300</v>
      </c>
      <c r="F18" s="132">
        <f t="shared" si="0"/>
        <v>5700</v>
      </c>
      <c r="G18" s="121"/>
    </row>
    <row r="19" spans="1:7" ht="12.75">
      <c r="A19" s="59">
        <v>9</v>
      </c>
      <c r="B19" s="56" t="s">
        <v>141</v>
      </c>
      <c r="C19" s="56" t="s">
        <v>77</v>
      </c>
      <c r="D19" s="108">
        <v>6000</v>
      </c>
      <c r="E19" s="61">
        <f t="shared" si="1"/>
        <v>300</v>
      </c>
      <c r="F19" s="132">
        <f t="shared" si="0"/>
        <v>5700</v>
      </c>
      <c r="G19" s="121"/>
    </row>
    <row r="20" spans="1:7" s="62" customFormat="1" ht="12.75">
      <c r="A20" s="59">
        <v>10</v>
      </c>
      <c r="B20" s="96" t="s">
        <v>142</v>
      </c>
      <c r="C20" s="56" t="s">
        <v>77</v>
      </c>
      <c r="D20" s="108">
        <v>9000</v>
      </c>
      <c r="E20" s="61">
        <f t="shared" si="1"/>
        <v>450</v>
      </c>
      <c r="F20" s="132">
        <f t="shared" si="0"/>
        <v>8550</v>
      </c>
      <c r="G20" s="121"/>
    </row>
    <row r="21" spans="1:7" ht="12.75">
      <c r="A21" s="59">
        <v>11</v>
      </c>
      <c r="B21" s="99" t="s">
        <v>143</v>
      </c>
      <c r="C21" s="56" t="s">
        <v>77</v>
      </c>
      <c r="D21" s="108">
        <v>5500</v>
      </c>
      <c r="E21" s="61">
        <f t="shared" si="1"/>
        <v>275</v>
      </c>
      <c r="F21" s="132">
        <f t="shared" si="0"/>
        <v>5225</v>
      </c>
      <c r="G21" s="121"/>
    </row>
    <row r="22" spans="1:7" ht="12.75">
      <c r="A22" s="59">
        <v>12</v>
      </c>
      <c r="B22" s="99" t="s">
        <v>144</v>
      </c>
      <c r="C22" s="56" t="s">
        <v>77</v>
      </c>
      <c r="D22" s="108">
        <v>6000</v>
      </c>
      <c r="E22" s="61">
        <f t="shared" si="1"/>
        <v>300</v>
      </c>
      <c r="F22" s="132">
        <f t="shared" si="0"/>
        <v>5700</v>
      </c>
      <c r="G22" s="121"/>
    </row>
    <row r="23" spans="1:7" s="62" customFormat="1" ht="12.75">
      <c r="A23" s="59">
        <v>13</v>
      </c>
      <c r="B23" s="99" t="s">
        <v>145</v>
      </c>
      <c r="C23" s="56" t="s">
        <v>77</v>
      </c>
      <c r="D23" s="108">
        <v>6000</v>
      </c>
      <c r="E23" s="61">
        <f t="shared" si="1"/>
        <v>300</v>
      </c>
      <c r="F23" s="132">
        <f t="shared" si="0"/>
        <v>5700</v>
      </c>
      <c r="G23" s="121"/>
    </row>
    <row r="24" spans="1:7" s="62" customFormat="1" ht="12.75">
      <c r="A24" s="59">
        <v>14</v>
      </c>
      <c r="B24" s="99" t="s">
        <v>146</v>
      </c>
      <c r="C24" s="56" t="s">
        <v>77</v>
      </c>
      <c r="D24" s="108">
        <v>6000</v>
      </c>
      <c r="E24" s="61">
        <f t="shared" si="1"/>
        <v>300</v>
      </c>
      <c r="F24" s="132">
        <f t="shared" si="0"/>
        <v>5700</v>
      </c>
      <c r="G24" s="121"/>
    </row>
    <row r="25" spans="1:7" ht="12.75">
      <c r="A25" s="59">
        <v>15</v>
      </c>
      <c r="B25" s="99" t="s">
        <v>147</v>
      </c>
      <c r="C25" s="56" t="s">
        <v>77</v>
      </c>
      <c r="D25" s="108">
        <v>6000</v>
      </c>
      <c r="E25" s="61">
        <f t="shared" si="1"/>
        <v>300</v>
      </c>
      <c r="F25" s="132">
        <f t="shared" si="0"/>
        <v>5700</v>
      </c>
      <c r="G25" s="121"/>
    </row>
    <row r="26" spans="1:7" ht="12.75">
      <c r="A26" s="59">
        <v>16</v>
      </c>
      <c r="B26" s="100" t="s">
        <v>178</v>
      </c>
      <c r="C26" s="56" t="s">
        <v>76</v>
      </c>
      <c r="D26" s="108">
        <v>12000</v>
      </c>
      <c r="E26" s="61">
        <f t="shared" si="1"/>
        <v>600</v>
      </c>
      <c r="F26" s="132">
        <f t="shared" si="0"/>
        <v>11400</v>
      </c>
      <c r="G26" s="121"/>
    </row>
    <row r="27" spans="1:7" ht="12.75">
      <c r="A27" s="59">
        <v>17</v>
      </c>
      <c r="B27" s="101" t="s">
        <v>148</v>
      </c>
      <c r="C27" s="133" t="s">
        <v>76</v>
      </c>
      <c r="D27" s="108">
        <v>7500</v>
      </c>
      <c r="E27" s="61">
        <f t="shared" si="1"/>
        <v>375</v>
      </c>
      <c r="F27" s="132">
        <f t="shared" si="0"/>
        <v>7125</v>
      </c>
      <c r="G27" s="121"/>
    </row>
    <row r="28" spans="1:7" ht="12.75">
      <c r="A28" s="59">
        <v>18</v>
      </c>
      <c r="B28" s="101" t="s">
        <v>149</v>
      </c>
      <c r="C28" s="57" t="s">
        <v>78</v>
      </c>
      <c r="D28" s="108">
        <v>6000</v>
      </c>
      <c r="E28" s="61">
        <f t="shared" si="1"/>
        <v>300</v>
      </c>
      <c r="F28" s="132">
        <f t="shared" si="0"/>
        <v>5700</v>
      </c>
      <c r="G28" s="121"/>
    </row>
    <row r="29" spans="1:7" ht="12.75">
      <c r="A29" s="59">
        <v>19</v>
      </c>
      <c r="B29" s="102" t="s">
        <v>150</v>
      </c>
      <c r="C29" s="57" t="s">
        <v>78</v>
      </c>
      <c r="D29" s="108">
        <v>5500</v>
      </c>
      <c r="E29" s="61">
        <f t="shared" si="1"/>
        <v>275</v>
      </c>
      <c r="F29" s="132">
        <f t="shared" si="0"/>
        <v>5225</v>
      </c>
      <c r="G29" s="121"/>
    </row>
    <row r="30" spans="1:7" s="62" customFormat="1" ht="12.75">
      <c r="A30" s="59">
        <v>20</v>
      </c>
      <c r="B30" s="99" t="s">
        <v>151</v>
      </c>
      <c r="C30" s="56" t="s">
        <v>77</v>
      </c>
      <c r="D30" s="108">
        <v>5000</v>
      </c>
      <c r="E30" s="61">
        <f t="shared" si="1"/>
        <v>250</v>
      </c>
      <c r="F30" s="132">
        <f t="shared" si="0"/>
        <v>4750</v>
      </c>
      <c r="G30" s="121"/>
    </row>
    <row r="31" spans="1:7" ht="12.75">
      <c r="A31" s="59">
        <v>21</v>
      </c>
      <c r="B31" s="101" t="s">
        <v>152</v>
      </c>
      <c r="C31" s="57" t="s">
        <v>78</v>
      </c>
      <c r="D31" s="108">
        <v>1500</v>
      </c>
      <c r="E31" s="61">
        <v>0</v>
      </c>
      <c r="F31" s="132">
        <f t="shared" si="0"/>
        <v>1500</v>
      </c>
      <c r="G31" s="121"/>
    </row>
    <row r="32" spans="1:7" ht="12.75">
      <c r="A32" s="59">
        <v>22</v>
      </c>
      <c r="B32" s="134" t="s">
        <v>153</v>
      </c>
      <c r="C32" s="57" t="s">
        <v>78</v>
      </c>
      <c r="D32" s="109">
        <v>3500</v>
      </c>
      <c r="E32" s="61">
        <v>175</v>
      </c>
      <c r="F32" s="132">
        <f t="shared" si="0"/>
        <v>3325</v>
      </c>
      <c r="G32" s="109"/>
    </row>
    <row r="33" spans="1:7" ht="12.75">
      <c r="A33" s="59">
        <v>23</v>
      </c>
      <c r="B33" s="135" t="s">
        <v>154</v>
      </c>
      <c r="C33" s="57" t="s">
        <v>78</v>
      </c>
      <c r="D33" s="109">
        <v>1500</v>
      </c>
      <c r="E33" s="61">
        <v>0</v>
      </c>
      <c r="F33" s="132">
        <f t="shared" si="0"/>
        <v>1500</v>
      </c>
      <c r="G33" s="109"/>
    </row>
    <row r="34" spans="1:8" ht="12.75">
      <c r="A34" s="59">
        <v>24</v>
      </c>
      <c r="B34" s="136" t="s">
        <v>155</v>
      </c>
      <c r="C34" s="57" t="s">
        <v>78</v>
      </c>
      <c r="D34" s="109">
        <v>1500</v>
      </c>
      <c r="E34" s="61">
        <v>0</v>
      </c>
      <c r="F34" s="132">
        <f t="shared" si="0"/>
        <v>1500</v>
      </c>
      <c r="G34" s="120"/>
      <c r="H34" s="58" t="s">
        <v>179</v>
      </c>
    </row>
    <row r="35" spans="1:7" ht="12.75">
      <c r="A35" s="59">
        <v>25</v>
      </c>
      <c r="B35" s="136" t="s">
        <v>156</v>
      </c>
      <c r="C35" s="57" t="s">
        <v>78</v>
      </c>
      <c r="D35" s="109">
        <v>1500</v>
      </c>
      <c r="E35" s="61">
        <v>0</v>
      </c>
      <c r="F35" s="132">
        <f t="shared" si="0"/>
        <v>1500</v>
      </c>
      <c r="G35" s="109"/>
    </row>
    <row r="36" spans="1:7" ht="12.75">
      <c r="A36" s="59">
        <v>26</v>
      </c>
      <c r="B36" s="136" t="s">
        <v>157</v>
      </c>
      <c r="C36" s="57" t="s">
        <v>78</v>
      </c>
      <c r="D36" s="109">
        <v>1500</v>
      </c>
      <c r="E36" s="61">
        <v>0</v>
      </c>
      <c r="F36" s="132">
        <f t="shared" si="0"/>
        <v>1500</v>
      </c>
      <c r="G36" s="109"/>
    </row>
    <row r="37" spans="1:7" ht="12.75">
      <c r="A37" s="59">
        <v>27</v>
      </c>
      <c r="B37" s="136" t="s">
        <v>158</v>
      </c>
      <c r="C37" s="57" t="s">
        <v>78</v>
      </c>
      <c r="D37" s="109">
        <v>5000</v>
      </c>
      <c r="E37" s="61">
        <f t="shared" si="1"/>
        <v>250</v>
      </c>
      <c r="F37" s="132">
        <f t="shared" si="0"/>
        <v>4750</v>
      </c>
      <c r="G37" s="109"/>
    </row>
    <row r="38" spans="1:7" ht="25.5">
      <c r="A38" s="59">
        <v>28</v>
      </c>
      <c r="B38" s="136" t="s">
        <v>159</v>
      </c>
      <c r="C38" s="57" t="s">
        <v>76</v>
      </c>
      <c r="D38" s="109">
        <v>12000</v>
      </c>
      <c r="E38" s="61">
        <v>535.71</v>
      </c>
      <c r="F38" s="132">
        <f t="shared" si="0"/>
        <v>11464.29</v>
      </c>
      <c r="G38" s="109"/>
    </row>
    <row r="39" spans="1:7" ht="12.75">
      <c r="A39" s="59">
        <v>29</v>
      </c>
      <c r="B39" s="136" t="s">
        <v>160</v>
      </c>
      <c r="C39" s="57" t="s">
        <v>76</v>
      </c>
      <c r="D39" s="109">
        <v>5000</v>
      </c>
      <c r="E39" s="61">
        <f t="shared" si="1"/>
        <v>250</v>
      </c>
      <c r="F39" s="132">
        <f t="shared" si="0"/>
        <v>4750</v>
      </c>
      <c r="G39" s="109"/>
    </row>
    <row r="40" spans="1:7" ht="12.75">
      <c r="A40" s="59">
        <v>30</v>
      </c>
      <c r="B40" s="96" t="s">
        <v>161</v>
      </c>
      <c r="C40" s="57" t="s">
        <v>78</v>
      </c>
      <c r="D40" s="108">
        <v>4500</v>
      </c>
      <c r="E40" s="61">
        <f t="shared" si="1"/>
        <v>225</v>
      </c>
      <c r="F40" s="132">
        <f t="shared" si="0"/>
        <v>4275</v>
      </c>
      <c r="G40" s="121"/>
    </row>
    <row r="41" spans="1:7" ht="12.75">
      <c r="A41" s="59">
        <v>31</v>
      </c>
      <c r="B41" s="96" t="s">
        <v>162</v>
      </c>
      <c r="C41" s="57" t="s">
        <v>78</v>
      </c>
      <c r="D41" s="108">
        <v>2500</v>
      </c>
      <c r="E41" s="61">
        <v>0</v>
      </c>
      <c r="F41" s="132">
        <f t="shared" si="0"/>
        <v>2500</v>
      </c>
      <c r="G41" s="121"/>
    </row>
    <row r="42" spans="1:7" ht="12.75">
      <c r="A42" s="59">
        <v>32</v>
      </c>
      <c r="B42" s="96" t="s">
        <v>176</v>
      </c>
      <c r="C42" s="57" t="s">
        <v>78</v>
      </c>
      <c r="D42" s="108">
        <v>3400</v>
      </c>
      <c r="E42" s="61">
        <v>170</v>
      </c>
      <c r="F42" s="132">
        <f t="shared" si="0"/>
        <v>3230</v>
      </c>
      <c r="G42" s="121"/>
    </row>
    <row r="43" spans="1:7" ht="12.75">
      <c r="A43" s="59">
        <v>33</v>
      </c>
      <c r="B43" s="96" t="s">
        <v>206</v>
      </c>
      <c r="C43" s="57" t="s">
        <v>78</v>
      </c>
      <c r="D43" s="108">
        <v>3400</v>
      </c>
      <c r="E43" s="61">
        <v>170</v>
      </c>
      <c r="F43" s="132">
        <f t="shared" si="0"/>
        <v>3230</v>
      </c>
      <c r="G43" s="121"/>
    </row>
    <row r="44" spans="1:7" ht="12.75">
      <c r="A44" s="59">
        <v>34</v>
      </c>
      <c r="B44" s="96" t="s">
        <v>163</v>
      </c>
      <c r="C44" s="57" t="s">
        <v>78</v>
      </c>
      <c r="D44" s="108">
        <v>2500</v>
      </c>
      <c r="E44" s="61">
        <v>0</v>
      </c>
      <c r="F44" s="132">
        <f t="shared" si="0"/>
        <v>2500</v>
      </c>
      <c r="G44" s="121"/>
    </row>
    <row r="45" spans="1:7" ht="12.75">
      <c r="A45" s="59">
        <v>35</v>
      </c>
      <c r="B45" s="103" t="s">
        <v>164</v>
      </c>
      <c r="C45" s="57" t="s">
        <v>76</v>
      </c>
      <c r="D45" s="108">
        <v>6000</v>
      </c>
      <c r="E45" s="61">
        <f t="shared" si="1"/>
        <v>300</v>
      </c>
      <c r="F45" s="132">
        <f t="shared" si="0"/>
        <v>5700</v>
      </c>
      <c r="G45" s="121"/>
    </row>
    <row r="46" spans="1:7" ht="12.75">
      <c r="A46" s="59">
        <v>36</v>
      </c>
      <c r="B46" s="99" t="s">
        <v>177</v>
      </c>
      <c r="C46" s="57" t="s">
        <v>78</v>
      </c>
      <c r="D46" s="113">
        <v>3500</v>
      </c>
      <c r="E46" s="114">
        <v>175</v>
      </c>
      <c r="F46" s="132">
        <f t="shared" si="0"/>
        <v>3325</v>
      </c>
      <c r="G46" s="122"/>
    </row>
    <row r="47" spans="1:7" ht="12.75">
      <c r="A47" s="59">
        <v>37</v>
      </c>
      <c r="B47" s="134" t="s">
        <v>175</v>
      </c>
      <c r="C47" s="57" t="s">
        <v>78</v>
      </c>
      <c r="D47" s="113">
        <v>3500</v>
      </c>
      <c r="E47" s="114">
        <v>175</v>
      </c>
      <c r="F47" s="132">
        <f t="shared" si="0"/>
        <v>3325</v>
      </c>
      <c r="G47" s="122"/>
    </row>
    <row r="48" spans="1:7" ht="12.75">
      <c r="A48" s="59">
        <v>38</v>
      </c>
      <c r="B48" s="111" t="s">
        <v>168</v>
      </c>
      <c r="C48" s="57" t="s">
        <v>76</v>
      </c>
      <c r="D48" s="109">
        <v>15000</v>
      </c>
      <c r="E48" s="115">
        <v>0</v>
      </c>
      <c r="F48" s="132">
        <f t="shared" si="0"/>
        <v>15000</v>
      </c>
      <c r="G48" s="109"/>
    </row>
    <row r="49" spans="1:8" ht="12.75">
      <c r="A49" s="59">
        <v>39</v>
      </c>
      <c r="B49" s="111" t="s">
        <v>169</v>
      </c>
      <c r="C49" s="57" t="s">
        <v>76</v>
      </c>
      <c r="D49" s="109">
        <v>15000</v>
      </c>
      <c r="E49" s="115">
        <v>750</v>
      </c>
      <c r="F49" s="132">
        <f t="shared" si="0"/>
        <v>14250</v>
      </c>
      <c r="G49" s="109"/>
      <c r="H49" s="112"/>
    </row>
    <row r="50" spans="1:8" ht="12.75">
      <c r="A50" s="59">
        <v>40</v>
      </c>
      <c r="B50" s="111" t="s">
        <v>170</v>
      </c>
      <c r="C50" s="57" t="s">
        <v>78</v>
      </c>
      <c r="D50" s="109">
        <v>4000</v>
      </c>
      <c r="E50" s="115">
        <v>200</v>
      </c>
      <c r="F50" s="132">
        <f t="shared" si="0"/>
        <v>3800</v>
      </c>
      <c r="G50" s="109"/>
      <c r="H50" s="112"/>
    </row>
    <row r="51" spans="1:8" ht="12.75">
      <c r="A51" s="59">
        <v>41</v>
      </c>
      <c r="B51" s="111" t="s">
        <v>171</v>
      </c>
      <c r="C51" s="57" t="s">
        <v>78</v>
      </c>
      <c r="D51" s="109">
        <v>3500</v>
      </c>
      <c r="E51" s="115">
        <v>175</v>
      </c>
      <c r="F51" s="132">
        <f t="shared" si="0"/>
        <v>3325</v>
      </c>
      <c r="G51" s="109"/>
      <c r="H51" s="112"/>
    </row>
    <row r="52" spans="1:8" ht="12.75">
      <c r="A52" s="59">
        <v>42</v>
      </c>
      <c r="B52" s="111" t="s">
        <v>173</v>
      </c>
      <c r="C52" s="57" t="s">
        <v>78</v>
      </c>
      <c r="D52" s="109">
        <v>2000</v>
      </c>
      <c r="E52" s="115">
        <v>0</v>
      </c>
      <c r="F52" s="132">
        <f aca="true" t="shared" si="2" ref="F52:F59">+D52-E52</f>
        <v>2000</v>
      </c>
      <c r="G52" s="120"/>
      <c r="H52" s="112"/>
    </row>
    <row r="53" spans="1:8" ht="12.75">
      <c r="A53" s="59">
        <v>43</v>
      </c>
      <c r="B53" s="111" t="s">
        <v>174</v>
      </c>
      <c r="C53" s="57" t="s">
        <v>78</v>
      </c>
      <c r="D53" s="109">
        <v>1500</v>
      </c>
      <c r="E53" s="115">
        <v>0</v>
      </c>
      <c r="F53" s="132">
        <f t="shared" si="2"/>
        <v>1500</v>
      </c>
      <c r="G53" s="120"/>
      <c r="H53" s="112"/>
    </row>
    <row r="54" spans="1:8" ht="12.75">
      <c r="A54" s="59">
        <v>44</v>
      </c>
      <c r="B54" s="116" t="s">
        <v>200</v>
      </c>
      <c r="C54" s="57" t="s">
        <v>78</v>
      </c>
      <c r="D54" s="109">
        <v>1500</v>
      </c>
      <c r="E54" s="115">
        <v>0</v>
      </c>
      <c r="F54" s="132">
        <f t="shared" si="2"/>
        <v>1500</v>
      </c>
      <c r="G54" s="120"/>
      <c r="H54" s="112"/>
    </row>
    <row r="55" spans="1:8" ht="12.75">
      <c r="A55" s="59">
        <v>45</v>
      </c>
      <c r="B55" s="116" t="s">
        <v>201</v>
      </c>
      <c r="C55" s="57" t="s">
        <v>78</v>
      </c>
      <c r="D55" s="109">
        <v>1500</v>
      </c>
      <c r="E55" s="115">
        <v>0</v>
      </c>
      <c r="F55" s="132">
        <f t="shared" si="2"/>
        <v>1500</v>
      </c>
      <c r="G55" s="120"/>
      <c r="H55" s="112"/>
    </row>
    <row r="56" spans="1:8" ht="12.75">
      <c r="A56" s="59">
        <v>46</v>
      </c>
      <c r="B56" s="110" t="s">
        <v>202</v>
      </c>
      <c r="C56" s="57" t="s">
        <v>78</v>
      </c>
      <c r="D56" s="109">
        <v>9000</v>
      </c>
      <c r="E56" s="115">
        <v>450</v>
      </c>
      <c r="F56" s="132">
        <f t="shared" si="2"/>
        <v>8550</v>
      </c>
      <c r="G56" s="109"/>
      <c r="H56" s="112"/>
    </row>
    <row r="57" spans="1:7" ht="12.75">
      <c r="A57" s="59">
        <v>47</v>
      </c>
      <c r="B57" s="110" t="s">
        <v>203</v>
      </c>
      <c r="C57" s="57" t="s">
        <v>78</v>
      </c>
      <c r="D57" s="109">
        <v>5500</v>
      </c>
      <c r="E57" s="119">
        <v>275</v>
      </c>
      <c r="F57" s="132">
        <f t="shared" si="2"/>
        <v>5225</v>
      </c>
      <c r="G57" s="119"/>
    </row>
    <row r="58" spans="1:7" ht="12.75">
      <c r="A58" s="59">
        <v>48</v>
      </c>
      <c r="B58" s="139" t="s">
        <v>180</v>
      </c>
      <c r="C58" s="140" t="s">
        <v>76</v>
      </c>
      <c r="D58" s="109">
        <v>11000</v>
      </c>
      <c r="E58" s="119">
        <v>550</v>
      </c>
      <c r="F58" s="132">
        <f t="shared" si="2"/>
        <v>10450</v>
      </c>
      <c r="G58" s="120"/>
    </row>
    <row r="59" spans="1:7" ht="12.75">
      <c r="A59" s="59">
        <v>49</v>
      </c>
      <c r="B59" s="139" t="s">
        <v>181</v>
      </c>
      <c r="C59" s="141" t="s">
        <v>78</v>
      </c>
      <c r="D59" s="109">
        <v>3400</v>
      </c>
      <c r="E59" s="119">
        <v>170</v>
      </c>
      <c r="F59" s="132">
        <f t="shared" si="2"/>
        <v>3230</v>
      </c>
      <c r="G59" s="120"/>
    </row>
    <row r="60" spans="1:7" ht="12.75">
      <c r="A60" s="59">
        <v>50</v>
      </c>
      <c r="B60" s="139" t="s">
        <v>182</v>
      </c>
      <c r="C60" s="141" t="s">
        <v>78</v>
      </c>
      <c r="D60" s="109">
        <v>4500</v>
      </c>
      <c r="E60" s="119">
        <v>225</v>
      </c>
      <c r="F60" s="132">
        <f>+D60-E60</f>
        <v>4275</v>
      </c>
      <c r="G60" s="120"/>
    </row>
    <row r="61" spans="1:7" ht="12.75">
      <c r="A61" s="59">
        <v>51</v>
      </c>
      <c r="B61" s="139" t="s">
        <v>192</v>
      </c>
      <c r="C61" s="141" t="s">
        <v>78</v>
      </c>
      <c r="D61" s="145">
        <v>9000</v>
      </c>
      <c r="E61" s="119">
        <v>450</v>
      </c>
      <c r="F61" s="137">
        <f>+D61-E61</f>
        <v>8550</v>
      </c>
      <c r="G61" s="115"/>
    </row>
    <row r="62" spans="1:7" ht="12.75">
      <c r="A62" s="59">
        <v>52</v>
      </c>
      <c r="B62" s="139" t="s">
        <v>193</v>
      </c>
      <c r="C62" s="141" t="s">
        <v>78</v>
      </c>
      <c r="D62" s="145">
        <v>5000</v>
      </c>
      <c r="E62" s="119">
        <v>250</v>
      </c>
      <c r="F62" s="137">
        <f>+D62-E62</f>
        <v>4750</v>
      </c>
      <c r="G62" s="115"/>
    </row>
    <row r="63" spans="1:7" ht="12.75">
      <c r="A63" s="59">
        <v>53</v>
      </c>
      <c r="B63" s="139" t="s">
        <v>194</v>
      </c>
      <c r="C63" s="141" t="s">
        <v>78</v>
      </c>
      <c r="D63" s="145">
        <v>1500</v>
      </c>
      <c r="E63" s="119">
        <v>0</v>
      </c>
      <c r="F63" s="137">
        <f>+D63-E63</f>
        <v>1500</v>
      </c>
      <c r="G63" s="115"/>
    </row>
    <row r="64" spans="1:8" ht="12.75">
      <c r="A64" s="59">
        <v>54</v>
      </c>
      <c r="B64" s="142" t="s">
        <v>195</v>
      </c>
      <c r="C64" s="141" t="s">
        <v>78</v>
      </c>
      <c r="D64" s="145">
        <v>3600</v>
      </c>
      <c r="E64" s="119">
        <v>180</v>
      </c>
      <c r="F64" s="137">
        <v>0</v>
      </c>
      <c r="G64" s="115"/>
      <c r="H64" s="58" t="s">
        <v>179</v>
      </c>
    </row>
    <row r="65" spans="1:8" ht="12.75">
      <c r="A65" s="59">
        <v>55</v>
      </c>
      <c r="B65" s="142" t="s">
        <v>196</v>
      </c>
      <c r="C65" s="141" t="s">
        <v>78</v>
      </c>
      <c r="D65" s="145">
        <v>2800</v>
      </c>
      <c r="E65" s="119">
        <v>140</v>
      </c>
      <c r="F65" s="137">
        <v>0</v>
      </c>
      <c r="G65" s="115"/>
      <c r="H65" s="58" t="s">
        <v>179</v>
      </c>
    </row>
    <row r="66" spans="1:8" ht="12.75">
      <c r="A66" s="59">
        <v>56</v>
      </c>
      <c r="B66" s="142" t="s">
        <v>197</v>
      </c>
      <c r="C66" s="140" t="s">
        <v>76</v>
      </c>
      <c r="D66" s="145">
        <v>15000</v>
      </c>
      <c r="E66" s="119">
        <v>0</v>
      </c>
      <c r="F66" s="137">
        <v>0</v>
      </c>
      <c r="G66" s="115"/>
      <c r="H66" s="58" t="s">
        <v>179</v>
      </c>
    </row>
    <row r="67" spans="1:7" ht="12.75">
      <c r="A67" s="59">
        <v>57</v>
      </c>
      <c r="B67" s="139" t="s">
        <v>191</v>
      </c>
      <c r="C67" s="141" t="s">
        <v>78</v>
      </c>
      <c r="D67" s="125">
        <v>6000</v>
      </c>
      <c r="E67" s="119"/>
      <c r="F67" s="137"/>
      <c r="G67" s="115"/>
    </row>
    <row r="68" spans="1:8" ht="12.75">
      <c r="A68" s="59">
        <v>58</v>
      </c>
      <c r="B68" s="111" t="s">
        <v>172</v>
      </c>
      <c r="C68" s="57" t="s">
        <v>76</v>
      </c>
      <c r="D68" s="109">
        <v>5000</v>
      </c>
      <c r="E68" s="115"/>
      <c r="F68" s="132"/>
      <c r="G68" s="109"/>
      <c r="H68" s="112"/>
    </row>
    <row r="69" spans="1:8" ht="12.75">
      <c r="A69" s="130">
        <v>59</v>
      </c>
      <c r="B69" s="111" t="s">
        <v>204</v>
      </c>
      <c r="C69" s="141" t="s">
        <v>78</v>
      </c>
      <c r="D69" s="109">
        <v>6000</v>
      </c>
      <c r="E69" s="115"/>
      <c r="F69" s="137"/>
      <c r="G69" s="109"/>
      <c r="H69" s="112"/>
    </row>
    <row r="70" spans="1:8" ht="12.75">
      <c r="A70" s="130">
        <v>60</v>
      </c>
      <c r="B70" s="111" t="s">
        <v>205</v>
      </c>
      <c r="C70" s="141" t="s">
        <v>78</v>
      </c>
      <c r="D70" s="109">
        <v>6000</v>
      </c>
      <c r="E70" s="115"/>
      <c r="F70" s="137"/>
      <c r="G70" s="109"/>
      <c r="H70" s="112"/>
    </row>
    <row r="71" spans="1:7" ht="12.75">
      <c r="A71" s="126"/>
      <c r="B71" s="143"/>
      <c r="C71" s="144"/>
      <c r="D71" s="127"/>
      <c r="E71" s="128"/>
      <c r="F71" s="138"/>
      <c r="G71" s="129"/>
    </row>
    <row r="72" ht="12.75">
      <c r="A72" s="58" t="s">
        <v>199</v>
      </c>
    </row>
    <row r="73" ht="12.75">
      <c r="A73" t="s">
        <v>208</v>
      </c>
    </row>
    <row r="74" ht="12.75">
      <c r="A74" t="s">
        <v>209</v>
      </c>
    </row>
    <row r="75" spans="4:5" ht="12.75">
      <c r="D75" s="131"/>
      <c r="E75" s="117"/>
    </row>
    <row r="76" ht="12.75">
      <c r="E76" s="117"/>
    </row>
    <row r="77" ht="12.75">
      <c r="E77" s="117"/>
    </row>
    <row r="78" ht="12.75">
      <c r="E78" s="117"/>
    </row>
  </sheetData>
  <sheetProtection/>
  <protectedRanges>
    <protectedRange sqref="C27" name="Rango4_9_1_2_2"/>
    <protectedRange sqref="C26:C29 C68 C31:C57" name="Rango4_16_1_2_1"/>
    <protectedRange sqref="B12:B13" name="Rango4_3_2"/>
    <protectedRange sqref="B20:B21 B23:B25" name="Rango4_3_1_1"/>
    <protectedRange sqref="B26:B28 B31" name="Rango4_16_1_2_3"/>
    <protectedRange sqref="B45" name="Rango4_16_1_2_2_1"/>
    <protectedRange sqref="C59:C65 C67 C69:C71" name="Rango4_16_1_1"/>
    <protectedRange sqref="C58 C66" name="Rango4_9_1_2_2_3"/>
  </protectedRanges>
  <mergeCells count="13">
    <mergeCell ref="A9:A10"/>
    <mergeCell ref="C9:C10"/>
    <mergeCell ref="F9:F10"/>
    <mergeCell ref="G9:G10"/>
    <mergeCell ref="E9:E10"/>
    <mergeCell ref="D9:D10"/>
    <mergeCell ref="B9:B10"/>
    <mergeCell ref="A2:G2"/>
    <mergeCell ref="A3:G3"/>
    <mergeCell ref="A4:G4"/>
    <mergeCell ref="C6:G6"/>
    <mergeCell ref="A7:G7"/>
    <mergeCell ref="A5:G5"/>
  </mergeCells>
  <conditionalFormatting sqref="B68:B70 B48:B53">
    <cfRule type="duplicateValues" priority="5" dxfId="1" stopIfTrue="1">
      <formula>AND(COUNTIF($B$68:$B$70,B48)+COUNTIF($B$48:$B$53,B48)&gt;1,NOT(ISBLANK(B48)))</formula>
    </cfRule>
  </conditionalFormatting>
  <conditionalFormatting sqref="B47">
    <cfRule type="duplicateValues" priority="4" dxfId="1" stopIfTrue="1">
      <formula>AND(COUNTIF($B$47:$B$47,B47)&gt;1,NOT(ISBLANK(B47)))</formula>
    </cfRule>
  </conditionalFormatting>
  <conditionalFormatting sqref="B46">
    <cfRule type="duplicateValues" priority="1" dxfId="1" stopIfTrue="1">
      <formula>AND(COUNTIF($B$46:$B$46,B46)&gt;1,NOT(ISBLANK(B46)))</formula>
    </cfRule>
  </conditionalFormatting>
  <conditionalFormatting sqref="B68:B70 B11:B53">
    <cfRule type="duplicateValues" priority="29" dxfId="1" stopIfTrue="1">
      <formula>AND(COUNTIF($B$68:$B$70,B11)+COUNTIF($B$11:$B$53,B11)&gt;1,NOT(ISBLANK(B11)))</formula>
    </cfRule>
  </conditionalFormatting>
  <conditionalFormatting sqref="B11:B46">
    <cfRule type="duplicateValues" priority="35" dxfId="0" stopIfTrue="1">
      <formula>AND(COUNTIF($B$11:$B$46,B11)&gt;1,NOT(ISBLANK(B11)))</formula>
    </cfRule>
  </conditionalFormatting>
  <printOptions horizontalCentered="1" verticalCentered="1"/>
  <pageMargins left="1.33" right="0.06" top="0.71" bottom="0.64" header="0.19" footer="0.67"/>
  <pageSetup horizontalDpi="600" verticalDpi="600" orientation="landscape" paperSize="5" r:id="rId2"/>
  <headerFooter alignWithMargins="0">
    <oddHeader>&amp;C&amp;"Times New Roman,Normal"&amp;22&amp;A</oddHeader>
  </headerFooter>
  <drawing r:id="rId1"/>
</worksheet>
</file>

<file path=xl/worksheets/sheet5.xml><?xml version="1.0" encoding="utf-8"?>
<worksheet xmlns="http://schemas.openxmlformats.org/spreadsheetml/2006/main" xmlns:r="http://schemas.openxmlformats.org/officeDocument/2006/relationships">
  <sheetPr>
    <tabColor theme="8" tint="-0.4999699890613556"/>
  </sheetPr>
  <dimension ref="A2:J24"/>
  <sheetViews>
    <sheetView zoomScalePageLayoutView="0" workbookViewId="0" topLeftCell="A1">
      <selection activeCell="K18" sqref="K18"/>
    </sheetView>
  </sheetViews>
  <sheetFormatPr defaultColWidth="11.57421875" defaultRowHeight="12.75"/>
  <cols>
    <col min="1" max="1" width="4.28125" style="18" customWidth="1"/>
    <col min="2" max="2" width="19.421875" style="18" customWidth="1"/>
    <col min="3" max="3" width="15.140625" style="0" customWidth="1"/>
    <col min="4" max="4" width="11.57421875" style="0" customWidth="1"/>
    <col min="5" max="7" width="10.421875" style="0" customWidth="1"/>
    <col min="8" max="8" width="12.00390625" style="0" customWidth="1"/>
  </cols>
  <sheetData>
    <row r="2" spans="1:10" ht="19.5">
      <c r="A2" s="195" t="s">
        <v>0</v>
      </c>
      <c r="B2" s="195"/>
      <c r="C2" s="195"/>
      <c r="D2" s="195"/>
      <c r="E2" s="195"/>
      <c r="F2" s="195"/>
      <c r="G2" s="195"/>
      <c r="H2" s="195"/>
      <c r="I2" s="195"/>
      <c r="J2" s="195"/>
    </row>
    <row r="3" spans="1:10" ht="19.5">
      <c r="A3" s="165" t="s">
        <v>1</v>
      </c>
      <c r="B3" s="165"/>
      <c r="C3" s="165"/>
      <c r="D3" s="165"/>
      <c r="E3" s="165"/>
      <c r="F3" s="165"/>
      <c r="G3" s="165"/>
      <c r="H3" s="165"/>
      <c r="I3" s="165"/>
      <c r="J3" s="165"/>
    </row>
    <row r="4" spans="1:10" ht="12.75">
      <c r="A4" s="190" t="s">
        <v>53</v>
      </c>
      <c r="B4" s="190"/>
      <c r="C4" s="190"/>
      <c r="D4" s="190"/>
      <c r="E4" s="190"/>
      <c r="F4" s="190"/>
      <c r="G4" s="190"/>
      <c r="H4" s="190"/>
      <c r="I4" s="190"/>
      <c r="J4" s="190"/>
    </row>
    <row r="5" spans="1:10" ht="12.75">
      <c r="A5" s="167" t="s">
        <v>10</v>
      </c>
      <c r="B5" s="167"/>
      <c r="C5" s="167"/>
      <c r="D5" s="167"/>
      <c r="E5" s="167"/>
      <c r="F5" s="167"/>
      <c r="G5" s="167"/>
      <c r="H5" s="167"/>
      <c r="I5" s="167"/>
      <c r="J5" s="167"/>
    </row>
    <row r="6" spans="1:10" ht="12.75">
      <c r="A6" s="167" t="s">
        <v>3</v>
      </c>
      <c r="B6" s="167"/>
      <c r="C6" s="167"/>
      <c r="D6" s="167"/>
      <c r="E6" s="167"/>
      <c r="F6" s="167"/>
      <c r="G6" s="167"/>
      <c r="H6" s="167"/>
      <c r="I6" s="167"/>
      <c r="J6" s="167"/>
    </row>
    <row r="7" spans="1:10" ht="12.75">
      <c r="A7" s="196">
        <v>42704</v>
      </c>
      <c r="B7" s="196"/>
      <c r="C7" s="196"/>
      <c r="D7" s="196"/>
      <c r="E7" s="196"/>
      <c r="F7" s="196"/>
      <c r="G7" s="196"/>
      <c r="H7" s="196"/>
      <c r="I7" s="196"/>
      <c r="J7" s="196"/>
    </row>
    <row r="8" ht="13.5" thickBot="1">
      <c r="G8" s="2"/>
    </row>
    <row r="9" spans="1:10" s="4" customFormat="1" ht="12.75" customHeight="1" thickBot="1">
      <c r="A9" s="159" t="s">
        <v>4</v>
      </c>
      <c r="B9" s="161" t="s">
        <v>11</v>
      </c>
      <c r="C9" s="160" t="s">
        <v>12</v>
      </c>
      <c r="D9" s="158" t="s">
        <v>28</v>
      </c>
      <c r="E9" s="163" t="s">
        <v>5</v>
      </c>
      <c r="F9" s="163"/>
      <c r="G9" s="159" t="s">
        <v>25</v>
      </c>
      <c r="H9" s="160"/>
      <c r="I9" s="159" t="s">
        <v>24</v>
      </c>
      <c r="J9" s="184" t="s">
        <v>30</v>
      </c>
    </row>
    <row r="10" spans="1:10" s="4" customFormat="1" ht="36.75" thickBot="1">
      <c r="A10" s="159"/>
      <c r="B10" s="162"/>
      <c r="C10" s="160"/>
      <c r="D10" s="158"/>
      <c r="E10" s="3" t="s">
        <v>21</v>
      </c>
      <c r="F10" s="3" t="s">
        <v>6</v>
      </c>
      <c r="G10" s="3" t="s">
        <v>22</v>
      </c>
      <c r="H10" s="23" t="s">
        <v>23</v>
      </c>
      <c r="I10" s="159"/>
      <c r="J10" s="185"/>
    </row>
    <row r="11" spans="1:10" ht="12.75">
      <c r="A11" s="5">
        <v>1</v>
      </c>
      <c r="B11" s="22"/>
      <c r="C11" s="6"/>
      <c r="D11" s="7"/>
      <c r="E11" s="8"/>
      <c r="F11" s="8"/>
      <c r="G11" s="24"/>
      <c r="H11" s="24"/>
      <c r="I11" s="9"/>
      <c r="J11" s="35"/>
    </row>
    <row r="12" spans="1:10" ht="12.75">
      <c r="A12" s="10">
        <v>2</v>
      </c>
      <c r="B12" s="20"/>
      <c r="C12" s="11"/>
      <c r="D12" s="12"/>
      <c r="E12" s="13"/>
      <c r="F12" s="13"/>
      <c r="G12" s="25"/>
      <c r="H12" s="25"/>
      <c r="I12" s="14"/>
      <c r="J12" s="19"/>
    </row>
    <row r="13" spans="1:10" ht="12.75">
      <c r="A13" s="10">
        <v>3</v>
      </c>
      <c r="B13" s="20"/>
      <c r="C13" s="11"/>
      <c r="D13" s="12"/>
      <c r="E13" s="13"/>
      <c r="F13" s="13"/>
      <c r="G13" s="25"/>
      <c r="H13" s="25"/>
      <c r="I13" s="14"/>
      <c r="J13" s="19"/>
    </row>
    <row r="14" spans="1:10" ht="12.75">
      <c r="A14" s="10">
        <v>4</v>
      </c>
      <c r="B14" s="20"/>
      <c r="C14" s="13"/>
      <c r="D14" s="13"/>
      <c r="E14" s="13"/>
      <c r="F14" s="13"/>
      <c r="G14" s="25"/>
      <c r="H14" s="25"/>
      <c r="I14" s="14"/>
      <c r="J14" s="19"/>
    </row>
    <row r="15" spans="1:10" ht="12.75">
      <c r="A15" s="10">
        <v>5</v>
      </c>
      <c r="B15" s="20"/>
      <c r="C15" s="13"/>
      <c r="D15" s="13"/>
      <c r="E15" s="13"/>
      <c r="F15" s="13"/>
      <c r="G15" s="25"/>
      <c r="H15" s="25"/>
      <c r="I15" s="14"/>
      <c r="J15" s="19"/>
    </row>
    <row r="16" spans="1:10" ht="12.75">
      <c r="A16" s="10">
        <v>6</v>
      </c>
      <c r="B16" s="20"/>
      <c r="C16" s="13"/>
      <c r="D16" s="13"/>
      <c r="E16" s="13"/>
      <c r="F16" s="13"/>
      <c r="G16" s="25"/>
      <c r="H16" s="25"/>
      <c r="I16" s="14"/>
      <c r="J16" s="19"/>
    </row>
    <row r="17" spans="1:10" ht="12.75">
      <c r="A17" s="10">
        <v>7</v>
      </c>
      <c r="B17" s="20"/>
      <c r="C17" s="13"/>
      <c r="D17" s="13"/>
      <c r="E17" s="13"/>
      <c r="F17" s="13"/>
      <c r="G17" s="25"/>
      <c r="H17" s="25"/>
      <c r="I17" s="14"/>
      <c r="J17" s="19"/>
    </row>
    <row r="18" spans="1:10" ht="12.75">
      <c r="A18" s="10">
        <v>8</v>
      </c>
      <c r="B18" s="20"/>
      <c r="C18" s="13"/>
      <c r="D18" s="13"/>
      <c r="E18" s="13"/>
      <c r="F18" s="13"/>
      <c r="G18" s="25"/>
      <c r="H18" s="25"/>
      <c r="I18" s="14"/>
      <c r="J18" s="19"/>
    </row>
    <row r="19" spans="1:10" ht="12.75">
      <c r="A19" s="10">
        <v>9</v>
      </c>
      <c r="B19" s="20"/>
      <c r="C19" s="13"/>
      <c r="D19" s="13"/>
      <c r="E19" s="13"/>
      <c r="F19" s="13"/>
      <c r="G19" s="25"/>
      <c r="H19" s="25"/>
      <c r="I19" s="14"/>
      <c r="J19" s="19"/>
    </row>
    <row r="20" spans="1:10" ht="13.5" thickBot="1">
      <c r="A20" s="15">
        <v>10</v>
      </c>
      <c r="B20" s="21"/>
      <c r="C20" s="16"/>
      <c r="D20" s="16"/>
      <c r="E20" s="16"/>
      <c r="F20" s="16"/>
      <c r="G20" s="26"/>
      <c r="H20" s="26"/>
      <c r="I20" s="17"/>
      <c r="J20" s="19"/>
    </row>
    <row r="21" spans="1:2" ht="12.75">
      <c r="A21"/>
      <c r="B21"/>
    </row>
    <row r="22" spans="1:2" ht="12.75">
      <c r="A22"/>
      <c r="B22"/>
    </row>
    <row r="23" spans="1:2" ht="12.75">
      <c r="A23"/>
      <c r="B23"/>
    </row>
    <row r="24" spans="1:2" ht="12.75">
      <c r="A24"/>
      <c r="B24"/>
    </row>
  </sheetData>
  <sheetProtection/>
  <mergeCells count="14">
    <mergeCell ref="A9:A10"/>
    <mergeCell ref="A6:J6"/>
    <mergeCell ref="A7:J7"/>
    <mergeCell ref="J9:J10"/>
    <mergeCell ref="A2:J2"/>
    <mergeCell ref="A3:J3"/>
    <mergeCell ref="A4:J4"/>
    <mergeCell ref="A5:J5"/>
    <mergeCell ref="C9:C10"/>
    <mergeCell ref="D9:D10"/>
    <mergeCell ref="B9:B10"/>
    <mergeCell ref="E9:F9"/>
    <mergeCell ref="G9:H9"/>
    <mergeCell ref="I9:I10"/>
  </mergeCells>
  <printOptions horizontalCentered="1" verticalCentered="1"/>
  <pageMargins left="0.7874015748031497" right="0.2755905511811024" top="1.1811023622047245" bottom="0.7874015748031497" header="0.7874015748031497" footer="0.5118110236220472"/>
  <pageSetup horizontalDpi="600" verticalDpi="600" orientation="landscape" paperSize="122" scale="75" r:id="rId2"/>
  <drawing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2:I14"/>
  <sheetViews>
    <sheetView zoomScalePageLayoutView="0" workbookViewId="0" topLeftCell="A1">
      <selection activeCell="E20" sqref="E20"/>
    </sheetView>
  </sheetViews>
  <sheetFormatPr defaultColWidth="11.421875" defaultRowHeight="12.75"/>
  <cols>
    <col min="1" max="1" width="8.00390625" style="0" customWidth="1"/>
    <col min="2" max="2" width="26.7109375" style="0" customWidth="1"/>
    <col min="3" max="3" width="16.8515625" style="0" customWidth="1"/>
    <col min="4" max="4" width="13.28125" style="0" customWidth="1"/>
    <col min="5" max="5" width="12.421875" style="0" customWidth="1"/>
    <col min="6" max="6" width="11.7109375" style="0" bestFit="1" customWidth="1"/>
    <col min="7" max="7" width="10.28125" style="0" customWidth="1"/>
  </cols>
  <sheetData>
    <row r="2" spans="1:7" ht="19.5" customHeight="1">
      <c r="A2" s="195" t="s">
        <v>0</v>
      </c>
      <c r="B2" s="195"/>
      <c r="C2" s="195"/>
      <c r="D2" s="195"/>
      <c r="E2" s="195"/>
      <c r="F2" s="195"/>
      <c r="G2" s="195"/>
    </row>
    <row r="3" spans="1:7" ht="19.5">
      <c r="A3" s="165" t="s">
        <v>1</v>
      </c>
      <c r="B3" s="165"/>
      <c r="C3" s="165"/>
      <c r="D3" s="165"/>
      <c r="E3" s="165"/>
      <c r="F3" s="165"/>
      <c r="G3" s="165"/>
    </row>
    <row r="4" spans="1:7" ht="12.75">
      <c r="A4" s="190" t="s">
        <v>53</v>
      </c>
      <c r="B4" s="190"/>
      <c r="C4" s="190"/>
      <c r="D4" s="190"/>
      <c r="E4" s="190"/>
      <c r="F4" s="190"/>
      <c r="G4" s="190"/>
    </row>
    <row r="5" spans="1:7" ht="12.75">
      <c r="A5" s="167" t="s">
        <v>31</v>
      </c>
      <c r="B5" s="167"/>
      <c r="C5" s="167"/>
      <c r="D5" s="167"/>
      <c r="E5" s="167"/>
      <c r="F5" s="167"/>
      <c r="G5" s="167"/>
    </row>
    <row r="6" spans="1:7" ht="12.75">
      <c r="A6" s="167" t="s">
        <v>3</v>
      </c>
      <c r="B6" s="167"/>
      <c r="C6" s="167"/>
      <c r="D6" s="167"/>
      <c r="E6" s="167"/>
      <c r="F6" s="167"/>
      <c r="G6" s="167"/>
    </row>
    <row r="7" spans="1:7" ht="12.75">
      <c r="A7" s="205"/>
      <c r="B7" s="205"/>
      <c r="C7" s="205"/>
      <c r="D7" s="205"/>
      <c r="E7" s="205"/>
      <c r="F7" s="205"/>
      <c r="G7" s="205"/>
    </row>
    <row r="8" spans="1:3" ht="12.75">
      <c r="A8" s="18"/>
      <c r="B8" s="18"/>
      <c r="C8" s="146">
        <v>42704</v>
      </c>
    </row>
    <row r="9" spans="1:9" ht="13.5" customHeight="1">
      <c r="A9" s="200" t="s">
        <v>4</v>
      </c>
      <c r="B9" s="201" t="s">
        <v>11</v>
      </c>
      <c r="C9" s="202" t="s">
        <v>12</v>
      </c>
      <c r="D9" s="200" t="s">
        <v>29</v>
      </c>
      <c r="E9" s="203" t="s">
        <v>23</v>
      </c>
      <c r="F9" s="200" t="s">
        <v>24</v>
      </c>
      <c r="G9" s="200" t="s">
        <v>30</v>
      </c>
      <c r="H9" s="197" t="s">
        <v>210</v>
      </c>
      <c r="I9" s="197"/>
    </row>
    <row r="10" spans="1:9" ht="12.75">
      <c r="A10" s="200"/>
      <c r="B10" s="201"/>
      <c r="C10" s="202"/>
      <c r="D10" s="200"/>
      <c r="E10" s="204"/>
      <c r="F10" s="200"/>
      <c r="G10" s="200"/>
      <c r="H10" s="197"/>
      <c r="I10" s="197"/>
    </row>
    <row r="11" spans="1:9" s="151" customFormat="1" ht="27" customHeight="1">
      <c r="A11" s="44">
        <v>1</v>
      </c>
      <c r="B11" s="147" t="s">
        <v>211</v>
      </c>
      <c r="C11" s="148" t="s">
        <v>212</v>
      </c>
      <c r="D11" s="149">
        <v>26000</v>
      </c>
      <c r="E11" s="150">
        <v>1300</v>
      </c>
      <c r="F11" s="150">
        <v>24700</v>
      </c>
      <c r="G11" s="150"/>
      <c r="H11" s="198" t="s">
        <v>213</v>
      </c>
      <c r="I11" s="198"/>
    </row>
    <row r="12" spans="1:9" ht="19.5" customHeight="1">
      <c r="A12" s="44">
        <v>2</v>
      </c>
      <c r="B12" s="152" t="s">
        <v>214</v>
      </c>
      <c r="C12" s="153" t="s">
        <v>212</v>
      </c>
      <c r="D12" s="154">
        <v>88480</v>
      </c>
      <c r="E12" s="155">
        <v>4424</v>
      </c>
      <c r="F12" s="155">
        <v>84056</v>
      </c>
      <c r="G12" s="155"/>
      <c r="H12" s="199" t="s">
        <v>216</v>
      </c>
      <c r="I12" s="199"/>
    </row>
    <row r="13" spans="1:9" ht="19.5" customHeight="1">
      <c r="A13" s="156">
        <v>3</v>
      </c>
      <c r="B13" s="152" t="s">
        <v>215</v>
      </c>
      <c r="C13" s="153" t="s">
        <v>212</v>
      </c>
      <c r="D13" s="154">
        <v>10000</v>
      </c>
      <c r="E13" s="155">
        <v>500</v>
      </c>
      <c r="F13" s="155">
        <v>9500</v>
      </c>
      <c r="G13" s="155"/>
      <c r="H13" s="199" t="s">
        <v>217</v>
      </c>
      <c r="I13" s="199"/>
    </row>
    <row r="14" ht="12.75">
      <c r="E14" s="157"/>
    </row>
  </sheetData>
  <sheetProtection/>
  <mergeCells count="17">
    <mergeCell ref="G9:G10"/>
    <mergeCell ref="A2:G2"/>
    <mergeCell ref="A3:G3"/>
    <mergeCell ref="A4:G4"/>
    <mergeCell ref="A5:G5"/>
    <mergeCell ref="A6:G6"/>
    <mergeCell ref="A7:G7"/>
    <mergeCell ref="H9:I10"/>
    <mergeCell ref="H11:I11"/>
    <mergeCell ref="H12:I12"/>
    <mergeCell ref="H13:I13"/>
    <mergeCell ref="A9:A10"/>
    <mergeCell ref="B9:B10"/>
    <mergeCell ref="C9:C10"/>
    <mergeCell ref="D9:D10"/>
    <mergeCell ref="E9:E10"/>
    <mergeCell ref="F9:F10"/>
  </mergeCells>
  <printOptions horizontalCentered="1" verticalCentered="1"/>
  <pageMargins left="0.59" right="0.15748031496062992" top="0.7480314960629921" bottom="0.7480314960629921" header="0.31496062992125984" footer="0.31496062992125984"/>
  <pageSetup horizontalDpi="600" verticalDpi="600" orientation="landscape" paperSize="122" scale="90" r:id="rId2"/>
  <drawing r:id="rId1"/>
</worksheet>
</file>

<file path=xl/worksheets/sheet7.xml><?xml version="1.0" encoding="utf-8"?>
<worksheet xmlns="http://schemas.openxmlformats.org/spreadsheetml/2006/main" xmlns:r="http://schemas.openxmlformats.org/officeDocument/2006/relationships">
  <sheetPr>
    <tabColor theme="0"/>
  </sheetPr>
  <dimension ref="B1:F16"/>
  <sheetViews>
    <sheetView showGridLines="0" zoomScalePageLayoutView="0" workbookViewId="0" topLeftCell="A1">
      <selection activeCell="B24" sqref="B24"/>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3" t="s">
        <v>80</v>
      </c>
      <c r="C1" s="63"/>
      <c r="D1" s="72"/>
      <c r="E1" s="72"/>
      <c r="F1" s="72"/>
    </row>
    <row r="2" spans="2:6" ht="12.75">
      <c r="B2" s="63" t="s">
        <v>81</v>
      </c>
      <c r="C2" s="63"/>
      <c r="D2" s="72"/>
      <c r="E2" s="72"/>
      <c r="F2" s="72"/>
    </row>
    <row r="3" spans="2:6" ht="12.75">
      <c r="B3" s="64"/>
      <c r="C3" s="64"/>
      <c r="D3" s="73"/>
      <c r="E3" s="73"/>
      <c r="F3" s="73"/>
    </row>
    <row r="4" spans="2:6" ht="51">
      <c r="B4" s="64" t="s">
        <v>82</v>
      </c>
      <c r="C4" s="64"/>
      <c r="D4" s="73"/>
      <c r="E4" s="73"/>
      <c r="F4" s="73"/>
    </row>
    <row r="5" spans="2:6" ht="12.75">
      <c r="B5" s="64"/>
      <c r="C5" s="64"/>
      <c r="D5" s="73"/>
      <c r="E5" s="73"/>
      <c r="F5" s="73"/>
    </row>
    <row r="6" spans="2:6" ht="25.5">
      <c r="B6" s="63" t="s">
        <v>83</v>
      </c>
      <c r="C6" s="63"/>
      <c r="D6" s="72"/>
      <c r="E6" s="72" t="s">
        <v>84</v>
      </c>
      <c r="F6" s="72" t="s">
        <v>85</v>
      </c>
    </row>
    <row r="7" spans="2:6" ht="13.5" thickBot="1">
      <c r="B7" s="64"/>
      <c r="C7" s="64"/>
      <c r="D7" s="73"/>
      <c r="E7" s="73"/>
      <c r="F7" s="73"/>
    </row>
    <row r="8" spans="2:6" ht="25.5">
      <c r="B8" s="65" t="s">
        <v>86</v>
      </c>
      <c r="C8" s="66"/>
      <c r="D8" s="74"/>
      <c r="E8" s="74">
        <v>3</v>
      </c>
      <c r="F8" s="75"/>
    </row>
    <row r="9" spans="2:6" ht="25.5">
      <c r="B9" s="67"/>
      <c r="C9" s="64"/>
      <c r="D9" s="73"/>
      <c r="E9" s="76" t="s">
        <v>87</v>
      </c>
      <c r="F9" s="77" t="s">
        <v>88</v>
      </c>
    </row>
    <row r="10" spans="2:6" ht="25.5">
      <c r="B10" s="67"/>
      <c r="C10" s="64"/>
      <c r="D10" s="73"/>
      <c r="E10" s="76" t="s">
        <v>89</v>
      </c>
      <c r="F10" s="77" t="s">
        <v>88</v>
      </c>
    </row>
    <row r="11" spans="2:6" ht="26.25" thickBot="1">
      <c r="B11" s="68"/>
      <c r="C11" s="69"/>
      <c r="D11" s="78"/>
      <c r="E11" s="79" t="s">
        <v>90</v>
      </c>
      <c r="F11" s="80" t="s">
        <v>88</v>
      </c>
    </row>
    <row r="12" spans="2:6" ht="12.75">
      <c r="B12" s="64"/>
      <c r="C12" s="64"/>
      <c r="D12" s="73"/>
      <c r="E12" s="73"/>
      <c r="F12" s="73"/>
    </row>
    <row r="13" spans="2:6" ht="12.75">
      <c r="B13" s="64"/>
      <c r="C13" s="64"/>
      <c r="D13" s="73"/>
      <c r="E13" s="73"/>
      <c r="F13" s="73"/>
    </row>
    <row r="14" spans="2:6" ht="12.75">
      <c r="B14" s="63" t="s">
        <v>91</v>
      </c>
      <c r="C14" s="63"/>
      <c r="D14" s="72"/>
      <c r="E14" s="72"/>
      <c r="F14" s="72"/>
    </row>
    <row r="15" spans="2:6" ht="13.5" thickBot="1">
      <c r="B15" s="64"/>
      <c r="C15" s="64"/>
      <c r="D15" s="73"/>
      <c r="E15" s="73"/>
      <c r="F15" s="73"/>
    </row>
    <row r="16" spans="2:6" ht="39" thickBot="1">
      <c r="B16" s="70" t="s">
        <v>92</v>
      </c>
      <c r="C16" s="71"/>
      <c r="D16" s="81"/>
      <c r="E16" s="81">
        <v>8</v>
      </c>
      <c r="F16" s="82" t="s">
        <v>88</v>
      </c>
    </row>
  </sheetData>
  <sheetProtection/>
  <hyperlinks>
    <hyperlink ref="E9" location="'RENGLON 011'!A2:P26" display="'RENGLON 011'!A2:P26"/>
    <hyperlink ref="E10" location="'RENGLON 031'!A2:J24" display="'RENGLON 031'!A2:J24"/>
    <hyperlink ref="E11" location="'SUB GRUPO 18'!A2:G13" display="'SUB GRUPO 18'!A2:G1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amperez</cp:lastModifiedBy>
  <cp:lastPrinted>2016-12-05T21:43:44Z</cp:lastPrinted>
  <dcterms:created xsi:type="dcterms:W3CDTF">2013-11-29T23:12:09Z</dcterms:created>
  <dcterms:modified xsi:type="dcterms:W3CDTF">2016-12-08T20:55:03Z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