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4. DESARROLLO CULTURAL\12. DICIEMBRE\"/>
    </mc:Choice>
  </mc:AlternateContent>
  <bookViews>
    <workbookView xWindow="0" yWindow="0" windowWidth="28800" windowHeight="12435" tabRatio="513"/>
  </bookViews>
  <sheets>
    <sheet name="RENGLON 011" sheetId="1" r:id="rId1"/>
    <sheet name="RENGLON 021" sheetId="2" r:id="rId2"/>
    <sheet name="RENGLON 022" sheetId="3" r:id="rId3"/>
    <sheet name="RENGLON 031" sheetId="5" r:id="rId4"/>
    <sheet name="RENGLON 029" sheetId="4" r:id="rId5"/>
    <sheet name="SUB GRUPO 18" sheetId="6" r:id="rId6"/>
    <sheet name="Informe de compatibilidad" sheetId="7" r:id="rId7"/>
  </sheets>
  <definedNames>
    <definedName name="_xlnm._FilterDatabase" localSheetId="1" hidden="1">'RENGLON 021'!$A$9:$L$53</definedName>
    <definedName name="_xlnm._FilterDatabase" localSheetId="4" hidden="1">'RENGLON 029'!$A$9:$I$101</definedName>
  </definedNames>
  <calcPr calcId="179021"/>
</workbook>
</file>

<file path=xl/calcChain.xml><?xml version="1.0" encoding="utf-8"?>
<calcChain xmlns="http://schemas.openxmlformats.org/spreadsheetml/2006/main">
  <c r="A69" i="4" l="1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O53" i="2"/>
  <c r="O51" i="2"/>
  <c r="O50" i="2"/>
  <c r="O49" i="2"/>
  <c r="O46" i="2"/>
  <c r="O45" i="2"/>
  <c r="O44" i="2"/>
  <c r="O43" i="2"/>
  <c r="O42" i="2"/>
  <c r="O41" i="2"/>
  <c r="O40" i="2"/>
  <c r="O39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0" i="2"/>
  <c r="O16" i="2"/>
  <c r="O15" i="2"/>
  <c r="O13" i="2"/>
  <c r="O12" i="2"/>
  <c r="O11" i="2"/>
  <c r="M11" i="2"/>
  <c r="I47" i="2"/>
  <c r="I19" i="2"/>
  <c r="A13" i="1"/>
  <c r="A14" i="1"/>
  <c r="A15" i="1"/>
  <c r="A16" i="1"/>
  <c r="A17" i="1"/>
  <c r="A18" i="1"/>
  <c r="A12" i="1"/>
  <c r="L35" i="2"/>
  <c r="M17" i="1"/>
  <c r="O17" i="1"/>
  <c r="F81" i="4"/>
  <c r="G81" i="4"/>
  <c r="F93" i="4"/>
  <c r="G93" i="4"/>
  <c r="G80" i="4"/>
  <c r="F69" i="4"/>
  <c r="G69" i="4"/>
  <c r="F38" i="4"/>
  <c r="G38" i="4"/>
  <c r="F37" i="4"/>
  <c r="G37" i="4"/>
  <c r="F36" i="4"/>
  <c r="G36" i="4"/>
  <c r="I21" i="2"/>
  <c r="K21" i="2"/>
  <c r="I48" i="2"/>
  <c r="K48" i="2"/>
  <c r="A12" i="2"/>
  <c r="A13" i="2"/>
  <c r="F61" i="4"/>
  <c r="G61" i="4"/>
  <c r="F90" i="4"/>
  <c r="G90" i="4"/>
  <c r="F40" i="4"/>
  <c r="G40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F35" i="4"/>
  <c r="G35" i="4"/>
  <c r="F79" i="4"/>
  <c r="G79" i="4"/>
  <c r="F44" i="4"/>
  <c r="G44" i="4"/>
  <c r="F87" i="4"/>
  <c r="G87" i="4"/>
  <c r="F102" i="4"/>
  <c r="G102" i="4"/>
  <c r="F34" i="4"/>
  <c r="G34" i="4"/>
  <c r="O13" i="1"/>
  <c r="K11" i="2"/>
  <c r="F33" i="4"/>
  <c r="G33" i="4"/>
  <c r="I50" i="2"/>
  <c r="K50" i="2"/>
  <c r="I31" i="2"/>
  <c r="K31" i="2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2" i="4"/>
  <c r="G92" i="4"/>
  <c r="F91" i="4"/>
  <c r="G91" i="4"/>
  <c r="F89" i="4"/>
  <c r="G89" i="4"/>
  <c r="F88" i="4"/>
  <c r="G88" i="4"/>
  <c r="F86" i="4"/>
  <c r="G86" i="4"/>
  <c r="F83" i="4"/>
  <c r="G83" i="4"/>
  <c r="F82" i="4"/>
  <c r="G82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3" i="4"/>
  <c r="G43" i="4"/>
  <c r="F42" i="4"/>
  <c r="G42" i="4"/>
  <c r="F41" i="4"/>
  <c r="G41" i="4"/>
  <c r="F39" i="4"/>
  <c r="G39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7" i="4"/>
  <c r="G17" i="4"/>
  <c r="F16" i="4"/>
  <c r="G16" i="4"/>
  <c r="F15" i="4"/>
  <c r="G15" i="4"/>
  <c r="G14" i="4"/>
  <c r="F13" i="4"/>
  <c r="G13" i="4"/>
  <c r="I53" i="2"/>
  <c r="K53" i="2"/>
  <c r="I52" i="2"/>
  <c r="K52" i="2"/>
  <c r="I51" i="2"/>
  <c r="K51" i="2"/>
  <c r="I49" i="2"/>
  <c r="K49" i="2"/>
  <c r="I46" i="2"/>
  <c r="K46" i="2"/>
  <c r="I45" i="2"/>
  <c r="K45" i="2"/>
  <c r="I44" i="2"/>
  <c r="K44" i="2"/>
  <c r="I43" i="2"/>
  <c r="K43" i="2"/>
  <c r="I42" i="2"/>
  <c r="K42" i="2"/>
  <c r="I41" i="2"/>
  <c r="K41" i="2"/>
  <c r="I40" i="2"/>
  <c r="K40" i="2"/>
  <c r="I39" i="2"/>
  <c r="K39" i="2"/>
  <c r="I38" i="2"/>
  <c r="K38" i="2"/>
  <c r="I37" i="2"/>
  <c r="K37" i="2"/>
  <c r="I36" i="2"/>
  <c r="K36" i="2"/>
  <c r="I35" i="2"/>
  <c r="K35" i="2"/>
  <c r="I34" i="2"/>
  <c r="K34" i="2"/>
  <c r="I33" i="2"/>
  <c r="K33" i="2"/>
  <c r="I32" i="2"/>
  <c r="K32" i="2"/>
  <c r="I30" i="2"/>
  <c r="K30" i="2"/>
  <c r="I29" i="2"/>
  <c r="K29" i="2"/>
  <c r="I28" i="2"/>
  <c r="K28" i="2"/>
  <c r="I27" i="2"/>
  <c r="K27" i="2"/>
  <c r="I26" i="2"/>
  <c r="K26" i="2"/>
  <c r="I25" i="2"/>
  <c r="K25" i="2"/>
  <c r="I24" i="2"/>
  <c r="K24" i="2"/>
  <c r="I23" i="2"/>
  <c r="K23" i="2"/>
  <c r="I22" i="2"/>
  <c r="K22" i="2"/>
  <c r="I20" i="2"/>
  <c r="K20" i="2"/>
  <c r="K19" i="2"/>
  <c r="I18" i="2"/>
  <c r="K18" i="2"/>
  <c r="I17" i="2"/>
  <c r="K17" i="2"/>
  <c r="I16" i="2"/>
  <c r="K16" i="2"/>
  <c r="I15" i="2"/>
  <c r="K15" i="2"/>
  <c r="I14" i="2"/>
  <c r="K14" i="2"/>
  <c r="I13" i="2"/>
  <c r="K13" i="2"/>
  <c r="I12" i="2"/>
  <c r="K12" i="2"/>
  <c r="M11" i="1"/>
  <c r="O11" i="1"/>
  <c r="M14" i="1"/>
  <c r="O14" i="1"/>
  <c r="M18" i="1"/>
  <c r="O18" i="1"/>
  <c r="M16" i="1"/>
  <c r="O16" i="1"/>
  <c r="M12" i="1"/>
  <c r="O12" i="1"/>
  <c r="M15" i="1"/>
  <c r="O15" i="1"/>
  <c r="F84" i="4"/>
  <c r="G84" i="4"/>
  <c r="F18" i="4"/>
  <c r="G18" i="4"/>
  <c r="F12" i="4"/>
  <c r="G12" i="4"/>
  <c r="F11" i="4"/>
  <c r="G11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M29" i="2"/>
  <c r="M20" i="2"/>
  <c r="M42" i="2"/>
  <c r="M51" i="2"/>
  <c r="M15" i="2"/>
  <c r="M26" i="2"/>
  <c r="M39" i="2"/>
  <c r="M16" i="2"/>
  <c r="M27" i="2"/>
  <c r="M40" i="2"/>
  <c r="M49" i="2"/>
  <c r="M18" i="2"/>
  <c r="M28" i="2"/>
  <c r="M41" i="2"/>
  <c r="M22" i="2"/>
  <c r="M30" i="2"/>
  <c r="M43" i="2"/>
  <c r="M23" i="2"/>
  <c r="M32" i="2"/>
  <c r="M44" i="2"/>
  <c r="M24" i="2"/>
  <c r="M35" i="2"/>
  <c r="M45" i="2"/>
  <c r="M13" i="2"/>
  <c r="M25" i="2"/>
  <c r="M37" i="2"/>
  <c r="K47" i="2"/>
</calcChain>
</file>

<file path=xl/sharedStrings.xml><?xml version="1.0" encoding="utf-8"?>
<sst xmlns="http://schemas.openxmlformats.org/spreadsheetml/2006/main" count="518" uniqueCount="265">
  <si>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</si>
  <si>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</si>
  <si>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</si>
  <si>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</si>
  <si>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</si>
  <si>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</si>
  <si>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</si>
  <si>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</si>
  <si>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</si>
  <si>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</si>
  <si>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</si>
  <si>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</si>
  <si>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</si>
  <si>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</si>
  <si>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</si>
  <si>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</si>
  <si>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</si>
  <si>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</si>
  <si>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</si>
  <si>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</si>
  <si>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</si>
  <si>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</si>
  <si>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</si>
  <si>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</si>
  <si>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</si>
  <si>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</si>
  <si>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</si>
  <si>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</si>
  <si>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</si>
  <si>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</si>
  <si>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</si>
  <si>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</si>
  <si>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</si>
  <si>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</si>
  <si>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PRESUPUESTO</t>
  </si>
  <si>
    <t>PILOTO</t>
  </si>
  <si>
    <t>ENLACE VINCULACION INSTITUCIONAL</t>
  </si>
  <si>
    <t>AUXILIAR DE ASUNTOS JURIDICOS</t>
  </si>
  <si>
    <t xml:space="preserve">DELEGADA DE PLANIFICACION </t>
  </si>
  <si>
    <t>ENLACE PARTICIPACION CIUDADANA</t>
  </si>
  <si>
    <t>MENSAJERO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</si>
  <si>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</si>
  <si>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</si>
  <si>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</si>
  <si>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</si>
  <si>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</si>
  <si>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</si>
  <si>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</si>
  <si>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</si>
  <si>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</si>
  <si>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</si>
  <si>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</si>
  <si>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</si>
  <si>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</si>
  <si>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</si>
  <si>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</si>
  <si>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</si>
  <si>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</si>
  <si>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</si>
  <si>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Informe de compatibilidad para FORMATO NUMERAL 4 NUEVO PARA DESARROLLO ABRIL 2016.xls</t>
  </si>
  <si>
    <t>Ejecutar el 04/05/2016 15:08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</si>
  <si>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</si>
  <si>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significativa de funcionalidad</t>
  </si>
  <si>
    <t>Nº de apariciones</t>
  </si>
  <si>
    <t>Versión</t>
  </si>
  <si>
    <t>Se quitarán los efectos aplicados a este objeto. Cualquier texto que desborde los límites de este gráfico aparecerá recortado.</t>
  </si>
  <si>
    <t>RENGLON 011'!A2:P26</t>
  </si>
  <si>
    <t>Excel 97-2003</t>
  </si>
  <si>
    <t>RENGLON 031'!A2:J24</t>
  </si>
  <si>
    <t>SUB GRUPO 18'!A2:G13</t>
  </si>
  <si>
    <t>Pérdida menor de fidelidad</t>
  </si>
  <si>
    <t>Algunas celdas o estilos de este libro contienen un formato no admitido en el formato de archivo seleccionado. Estos formatos se convertirán al formato más cercano disponible.</t>
  </si>
  <si>
    <t>ENCARGADO DE ALMACEN</t>
  </si>
  <si>
    <t>MARIELA ALEJANDRA MORATAYA CONTRERAS</t>
  </si>
  <si>
    <t>ARDANY URBANO LOPEZ DIAZ</t>
  </si>
  <si>
    <t>MARIA FERNANDA CASTRO AJTZALAN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</si>
  <si>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</si>
  <si>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</si>
  <si>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</si>
  <si>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</si>
  <si>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</si>
  <si>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MARIA SAJCHE SAQUIC</t>
  </si>
  <si>
    <t>GLORIA MARINA RAMIREZ MENDOZA</t>
  </si>
  <si>
    <t>AURA MARINA RAGUAY PEREZ</t>
  </si>
  <si>
    <t xml:space="preserve">WILYS NOE CORADO MARROQUIN </t>
  </si>
  <si>
    <t>SANDY MAGDALY IXCAYA UJPAN</t>
  </si>
  <si>
    <t>ASTRID MARIANA TELEGUARIO CAP</t>
  </si>
  <si>
    <t>MILTON ARNOLDO RAMIREZ MONZÓN</t>
  </si>
  <si>
    <t>ANGELA VICTORIA IXEN COY DE SILVESTRE</t>
  </si>
  <si>
    <t>JUAN JOSE NOTZ COLAJ</t>
  </si>
  <si>
    <t>INGRID PAOLA FERNANDEZ SOSA</t>
  </si>
  <si>
    <t>HUGO ROBERTO SOLORZANO BARRIOS</t>
  </si>
  <si>
    <t>JOSE LUIS MATIAS BERDUO</t>
  </si>
  <si>
    <t>VICTOR MANUEL MALDONADO OVALLE</t>
  </si>
  <si>
    <t>CARLOS ENRIQUE GALLINA OCOX</t>
  </si>
  <si>
    <t>RAMIRO LOPEZ RAMIREZ</t>
  </si>
  <si>
    <t>ELSA NINET AREVALO DE LEON</t>
  </si>
  <si>
    <t>MARIELA MARGARITA GONZALEZ SANDOVAL</t>
  </si>
  <si>
    <t xml:space="preserve">EVARISTA BALTAZAR TRIGUEÑO </t>
  </si>
  <si>
    <t xml:space="preserve">HECTOR MANUEL GONZALEZ ALVAREZ </t>
  </si>
  <si>
    <t xml:space="preserve">MANUEL RAXULEU AMBROCIO </t>
  </si>
  <si>
    <t>MARÍA EUGENIA CUM TZAJAN</t>
  </si>
  <si>
    <t>MAIRA ARCELY CALCA MAGTZUL</t>
  </si>
  <si>
    <t>EDNA BENIGNA ELIZABETH CHOJOJ ESPAÑA</t>
  </si>
  <si>
    <t>FRANCISCO ELBIN ROJAS BERMUDEZ</t>
  </si>
  <si>
    <t>LUCIANA LEONARDO NORALES</t>
  </si>
  <si>
    <t>DIRECTOR TÉCNICO  DE DIVERSIDAD CULTURAL</t>
  </si>
  <si>
    <t xml:space="preserve">ENCARGADA DE TESORERIA </t>
  </si>
  <si>
    <t>ENCARGADA DE COMPRAS</t>
  </si>
  <si>
    <t xml:space="preserve">ENCARGADO DEL DEPTO. DE  PROMOCION </t>
  </si>
  <si>
    <t>maya</t>
  </si>
  <si>
    <t>ladino</t>
  </si>
  <si>
    <t>etnia</t>
  </si>
  <si>
    <t>garifuna</t>
  </si>
  <si>
    <t>Gastos de representación</t>
  </si>
  <si>
    <t>ANA FLORICELDA YUCUTÉ CUTZÁN</t>
  </si>
  <si>
    <t>SUSANA MARÍA OVALLE</t>
  </si>
  <si>
    <t>DORCAS JOSABET CHOC MARTÍNEZ</t>
  </si>
  <si>
    <t>JAMIE FRENEY NORALES NUÑEZ</t>
  </si>
  <si>
    <t>PEDRO AGUSTÍN CUX CHÁN</t>
  </si>
  <si>
    <t>JUANA GONZALEZ CHAVAJAY</t>
  </si>
  <si>
    <t>IVON JANNETTE MOLINA CEBALLOS</t>
  </si>
  <si>
    <t>ASISTENTE PROFESIONAL IV</t>
  </si>
  <si>
    <t>MELISSA PAHOLA BAJXAC FARELO</t>
  </si>
  <si>
    <t xml:space="preserve">LIDIA ISABEL LAYNEZ PEREZ </t>
  </si>
  <si>
    <t>JENIFHER GABRIELA LÓPEZ BOROR</t>
  </si>
  <si>
    <t>ELVIA LUCINDA GABRIEL BAL</t>
  </si>
  <si>
    <t>AUXILIAR DE COMPRAS</t>
  </si>
  <si>
    <t>ENCARGADA DEL DEPTO. DE VINCULACIÓN INTERNACIONAL</t>
  </si>
  <si>
    <t>SANDRA CAROLINA JERONIMO CORTEZ</t>
  </si>
  <si>
    <t>ANDREA MARIA DE LA ASUNCION GARCIA</t>
  </si>
  <si>
    <t>CLAUDIA CAROLINA GONZALEZ</t>
  </si>
  <si>
    <t>SONIA ALCIRA CORADO HERRERA</t>
  </si>
  <si>
    <t>MARÍA PILAR LUCAS JUTZUY DE FELIPE</t>
  </si>
  <si>
    <t>ALEJANDRO PÉREZ GUEVARA</t>
  </si>
  <si>
    <t>ALONZO MAGNOLIO AGUILAR RAYMUNDO</t>
  </si>
  <si>
    <t>MARTHA MORALES LÓPEZ</t>
  </si>
  <si>
    <t>LESLY MARIBEL GARCÍA GARCÍA</t>
  </si>
  <si>
    <t>OTTO MAURICIO JUÁREZ CHEN</t>
  </si>
  <si>
    <t>RONALD FEDERICO GARCÍA PACHECO</t>
  </si>
  <si>
    <t>GASPAR MIGUEL GASPAR JUAN</t>
  </si>
  <si>
    <t>LILIAN CANDIDA CANÁ CHOM</t>
  </si>
  <si>
    <t>NORMA MARISOL HERNÁNDEZ RAMÍREZ</t>
  </si>
  <si>
    <t>LUCÍA MERCEDES VÁSQUEZ BATZ</t>
  </si>
  <si>
    <t>ROSELIA LÓPEZ</t>
  </si>
  <si>
    <t>CARLA ESTEFANNY SAMOL ROCCHÉ</t>
  </si>
  <si>
    <t>XU'M TERESA POMA LÓPEZ</t>
  </si>
  <si>
    <t>NELSON EVELIO TUYUC XOCOP</t>
  </si>
  <si>
    <t>LUZ MARIBEL SAMAYOA CORNEL</t>
  </si>
  <si>
    <t>ALBERTO NOGUERA CARPIO</t>
  </si>
  <si>
    <t>TANIA NOHEMÍ CABRERA VASQUEZ</t>
  </si>
  <si>
    <t>ENCARGADO DEL DEPTO. DE RECURSOS PARA EL DESARROLLO</t>
  </si>
  <si>
    <t>BERTA GLORIA AQUINO RAC</t>
  </si>
  <si>
    <t>RUTH NOHEMI MONZÓN FLORES</t>
  </si>
  <si>
    <t>JEFA FINANCIERA</t>
  </si>
  <si>
    <t>FRANCISCA PACHECO ZACARIAS</t>
  </si>
  <si>
    <t>VICTOR AARON SANDOVAL FERNANDEZ</t>
  </si>
  <si>
    <t>INGRID LUCRECIA QUINTEROS SAMAYOA</t>
  </si>
  <si>
    <t>ENCARGADA DEL DEPTO. DE GESTIÓN</t>
  </si>
  <si>
    <t>JOSE ARTURO PEREZ CIFUENTES</t>
  </si>
  <si>
    <t xml:space="preserve">ENCARGADO DEL DEPTO. DE VOLUNTARIADO </t>
  </si>
  <si>
    <t>JAMBLET YOVANI DIAZ AMBROCIO</t>
  </si>
  <si>
    <t>ANABELY AMAYA CARDONA</t>
  </si>
  <si>
    <t>MARISOL MELGAR GUZMAN</t>
  </si>
  <si>
    <t>WALTER ROLANDO MINCHEZ LOPEZ</t>
  </si>
  <si>
    <t>PATRICIA MARGARITA GARCIA FUTCH</t>
  </si>
  <si>
    <t>JUAN JOSE REYES CEBALLOS</t>
  </si>
  <si>
    <t>ERNESTO SALVADOR FLORES JEREZ</t>
  </si>
  <si>
    <t>EDGAR FEDERICO GUZMAN CASTELLANOS</t>
  </si>
  <si>
    <t>LUIS ALEXANDER OROZCO MATEO</t>
  </si>
  <si>
    <t>INGRID ROSSANA MENDOZA HERNANDEZ</t>
  </si>
  <si>
    <t>DAVID ALEXANDER ALVARADO ASCUC</t>
  </si>
  <si>
    <t>AUXILIAR DE TESORERIA</t>
  </si>
  <si>
    <t>VIDAL SALAZAR MILIAN</t>
  </si>
  <si>
    <t>&amp; La persona marcada, presenta pago proporcional de honorarios por renuncia.</t>
  </si>
  <si>
    <t>Bono de ajuste al Salario Minimo</t>
  </si>
  <si>
    <t>ANA LUCIA MENDEZ SALGUERO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</si>
  <si>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indicadas presentan pago de honorarios de dos meses, por motivo de tramites administrativos pendientes de nuevo ingreso</t>
    </r>
  </si>
  <si>
    <t>CRISTHIAN ALEXANDER LAU QUAN</t>
  </si>
  <si>
    <t>MARELYN MARLENY RAMIREZ ZEPEDA</t>
  </si>
  <si>
    <t>ENCARGADA DEL DEPTO. DE VINCULACIÓN INTRAINSTITUCIONAL</t>
  </si>
  <si>
    <t>LIDIA ENCARNACIÓN SANCHEZ BALTAZAR</t>
  </si>
  <si>
    <t xml:space="preserve">DIRECTOR TÉCNICO III ADMINISTRACIÓN </t>
  </si>
  <si>
    <t>DELEGADA DE RECURSOS HUMANOS</t>
  </si>
  <si>
    <t>PEDRO ORLANDO MONTERROSO
 CANASTUJ</t>
  </si>
  <si>
    <t>DIRECTORA TÈCNICA DE PARTICIPACIÒN CIUDANA</t>
  </si>
  <si>
    <t>YOSELIN YULISA DE LEON ARGUETA</t>
  </si>
  <si>
    <t>ANA MERCEDES MORALES AVILES</t>
  </si>
  <si>
    <t>KHATHERINNE ADELINA SCHEEL COLINDRES</t>
  </si>
  <si>
    <t>MARIA FERNANDA MORALES LOPEZ</t>
  </si>
  <si>
    <t>FLAVIO GUZMAN VASQUEZ</t>
  </si>
  <si>
    <t>DENY ISABEL GOMEZ FELIPE</t>
  </si>
  <si>
    <t>FERNANDO ENRIQUE GONZALEZ</t>
  </si>
  <si>
    <t>NANCY ADEL MIJANGOS HERRERA</t>
  </si>
  <si>
    <t>CELESTINO VASQUEZ LAJUJ</t>
  </si>
  <si>
    <t>MARIA ANGELICA TUCH</t>
  </si>
  <si>
    <t>MARIO AGUSTO MARTIN CHILEL</t>
  </si>
  <si>
    <t>DELIA MARISELA MAQUIN CUCUL</t>
  </si>
  <si>
    <t>NICOLAS GARCIA HERNÀNDEZ</t>
  </si>
  <si>
    <t>SUSY CARINA BA CAHUEC</t>
  </si>
  <si>
    <t>MELVIN JOSUE ALVARADO FERNANDEZ</t>
  </si>
  <si>
    <t>TOMAS ALEJANDRO CUC CAB</t>
  </si>
  <si>
    <t>XIOMARA NECTALINA NORALES LINO</t>
  </si>
  <si>
    <t>JONY IZABEL SALDAÑA BERMUDEZ</t>
  </si>
  <si>
    <t>ADELFA MARIEL LEIVA BALTAZAR</t>
  </si>
  <si>
    <t>OLGA DEL CARMEN MORAN VICTORIO</t>
  </si>
  <si>
    <t>INEY CALIXTRO ELLINGTON ROJAS</t>
  </si>
  <si>
    <t>JOSIAS IZZAK TOMA MARTINEZ</t>
  </si>
  <si>
    <t>ANALISTA DE RCURSOS HUMANOS I</t>
  </si>
  <si>
    <t>COMUNICADORA SOCIAL</t>
  </si>
  <si>
    <t>ENCARGADO DEL DEPTO. DE VINCULACIÒN INTERINSTITUCIONAL</t>
  </si>
  <si>
    <t>ENLACE DIVERSIDAD CULTURAL</t>
  </si>
  <si>
    <t>LUATANY PAMELA CABRERA VON RAYNTS</t>
  </si>
  <si>
    <t>GESTORA DEL DEPTO. DE INVESTIGACION SOCIOCULTURAL</t>
  </si>
  <si>
    <t>NORMA ILIANA LAPARRA CONDE DE MOLINA</t>
  </si>
  <si>
    <t>ANA CONSUELO MELGAR AREVALO</t>
  </si>
  <si>
    <t xml:space="preserve">AUXILIAR PROFESIONAL </t>
  </si>
  <si>
    <t xml:space="preserve">ROSITA ARACELY CHILE PÈREZ </t>
  </si>
  <si>
    <t>LONDY AMARILIS RIVERA SUBUYUJ</t>
  </si>
  <si>
    <t xml:space="preserve">GESTOR DE DESARROLLO </t>
  </si>
  <si>
    <t>ANIBAL DE JESUS SANCHEZ JACO</t>
  </si>
  <si>
    <t>JENIFER GABRIELA REYES TORRES</t>
  </si>
  <si>
    <t>JORGE DAVID HERNANDES LEAL</t>
  </si>
  <si>
    <t>JOSE ALFREDO CHAYAX TESUCUN</t>
  </si>
  <si>
    <t>OTONIEL JUAN CAAL ACALJA</t>
  </si>
  <si>
    <t>EDWIN ALFREDO CRUZ CORTEZ</t>
  </si>
  <si>
    <t>CONDUCTOR</t>
  </si>
  <si>
    <t>BYRON JOSUE VIVAS LUCAS</t>
  </si>
  <si>
    <t>SANDHER ALEXANDER MENA GAMBOA</t>
  </si>
  <si>
    <t>IMPUESTO</t>
  </si>
  <si>
    <t>ISR</t>
  </si>
  <si>
    <t>IVA</t>
  </si>
  <si>
    <t>CARLA SORAYDA ROMERO ROMERO</t>
  </si>
  <si>
    <t>EMILY ANDREA LEIVA GONZALEZ</t>
  </si>
  <si>
    <t>SERVICIOS TÉCNICOS</t>
  </si>
  <si>
    <t>ALEJANDRO JOSE CASTAÑEDA ALVAREZ</t>
  </si>
  <si>
    <t xml:space="preserve">SERVICIOS TÉCNICOS </t>
  </si>
  <si>
    <t>SERVICIOS  TÉCNICOS</t>
  </si>
  <si>
    <t>NIDIA MARISOL RAMIREZ GONZALEZ</t>
  </si>
  <si>
    <t>SONIA MARIBEL ESPAÑA CHIRIZ</t>
  </si>
  <si>
    <t>ROSALVINA DAMAS REYES</t>
  </si>
  <si>
    <t>DOMINGO CHAN TETZAGUIC</t>
  </si>
  <si>
    <t>ANA CAROLINA BARRIENTOS RAMIREZ</t>
  </si>
  <si>
    <t>MISAEL JEREMIAS SIMON MENDEZ</t>
  </si>
  <si>
    <t>MARCO TULIO CARRERA CANECK</t>
  </si>
  <si>
    <t>CINDY CAROLINA MUCÍA SINCAL</t>
  </si>
  <si>
    <t>MARY DELIA SOTZ TUCTUC</t>
  </si>
  <si>
    <t>PROFESIONAL II</t>
  </si>
  <si>
    <t>HEIDY MARISELA ORDOÑEZ YANTUCHE</t>
  </si>
  <si>
    <t>ABNER JOAB MONROY ASCUC</t>
  </si>
  <si>
    <t>MYNOR ORLANDO RUANO PEÑA</t>
  </si>
  <si>
    <t>RENE DAVID GONZALEZ MORALES</t>
  </si>
  <si>
    <t>JUAN DIEGO RODRIGUEZ GONZALEZ</t>
  </si>
  <si>
    <t>NANCY PAOLA QUIROA GARCIA</t>
  </si>
  <si>
    <t>ENCARGADO DEL DEPTO. DE VINCULACIÒN SOCIEDAD CIVIL</t>
  </si>
  <si>
    <t>OBSERVACIONES</t>
  </si>
  <si>
    <t xml:space="preserve">Suspendida por maternidad </t>
  </si>
  <si>
    <t>Observaciones</t>
  </si>
  <si>
    <t>EVELYN KARINA TZAY TELEGUARIO</t>
  </si>
  <si>
    <t>Pago de 47 dias, 16 dias del mes de Noviembre y 31 del mes de Diciembre</t>
  </si>
  <si>
    <t>Bono Vacacional</t>
  </si>
  <si>
    <t>Aguinaldo</t>
  </si>
  <si>
    <t>Inicio 28/01/2019</t>
  </si>
  <si>
    <t>Bono 14</t>
  </si>
  <si>
    <t>Alta de supension por maternidad a partir del 17 de diciembre, el cual se realizara una nomina adicional en el mes de enero.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</si>
</sst>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\Q#,##0.00"/>
    <numFmt numFmtId="180" formatCode="_(\Q* #,##0.00_);_(\Q* \(#,##0.00\);_(\Q* \-??_);_(@_)"/>
  </numFmts>
  <fonts count="18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5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4" fontId="1" fillId="0" borderId="0" applyFill="0" applyBorder="0" applyAlignment="0" applyProtection="0"/>
    <xf numFmtId="172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2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72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2" applyFont="1" applyFill="1" applyBorder="1"/>
    <xf numFmtId="44" fontId="7" fillId="0" borderId="11" xfId="2" applyFont="1" applyFill="1" applyBorder="1"/>
    <xf numFmtId="44" fontId="1" fillId="0" borderId="11" xfId="2" applyFill="1" applyBorder="1"/>
    <xf numFmtId="0" fontId="9" fillId="2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44" fontId="7" fillId="0" borderId="11" xfId="2" applyFont="1" applyBorder="1"/>
    <xf numFmtId="0" fontId="0" fillId="0" borderId="20" xfId="0" applyBorder="1"/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44" fontId="0" fillId="0" borderId="11" xfId="0" applyNumberFormat="1" applyFill="1" applyBorder="1"/>
    <xf numFmtId="44" fontId="1" fillId="0" borderId="0" xfId="2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2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2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2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20" xfId="2" applyFont="1" applyFill="1" applyBorder="1"/>
    <xf numFmtId="0" fontId="2" fillId="4" borderId="23" xfId="0" applyFont="1" applyFill="1" applyBorder="1" applyAlignment="1">
      <alignment horizontal="center" vertical="center" wrapText="1"/>
    </xf>
    <xf numFmtId="44" fontId="0" fillId="0" borderId="24" xfId="0" applyNumberFormat="1" applyFill="1" applyBorder="1"/>
    <xf numFmtId="44" fontId="0" fillId="0" borderId="25" xfId="2" applyFont="1" applyBorder="1"/>
    <xf numFmtId="44" fontId="0" fillId="0" borderId="26" xfId="2" applyFont="1" applyBorder="1"/>
    <xf numFmtId="0" fontId="0" fillId="0" borderId="0" xfId="0" applyFont="1"/>
    <xf numFmtId="0" fontId="0" fillId="0" borderId="27" xfId="0" applyFont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13" fillId="0" borderId="0" xfId="1" quotePrefix="1" applyNumberFormat="1" applyAlignment="1" applyProtection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13" fillId="0" borderId="32" xfId="1" quotePrefix="1" applyNumberFormat="1" applyBorder="1" applyAlignment="1" applyProtection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44" fontId="7" fillId="0" borderId="26" xfId="2" applyFont="1" applyBorder="1"/>
    <xf numFmtId="0" fontId="2" fillId="2" borderId="20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5" xfId="2" applyFont="1" applyBorder="1"/>
    <xf numFmtId="180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37" xfId="0" applyNumberFormat="1" applyBorder="1"/>
    <xf numFmtId="0" fontId="0" fillId="0" borderId="0" xfId="0" applyBorder="1"/>
    <xf numFmtId="44" fontId="0" fillId="0" borderId="6" xfId="0" applyNumberFormat="1" applyBorder="1"/>
    <xf numFmtId="44" fontId="0" fillId="0" borderId="12" xfId="0" applyNumberFormat="1" applyBorder="1"/>
    <xf numFmtId="0" fontId="14" fillId="0" borderId="0" xfId="0" applyFont="1"/>
    <xf numFmtId="44" fontId="7" fillId="6" borderId="11" xfId="2" applyFont="1" applyFill="1" applyBorder="1"/>
    <xf numFmtId="0" fontId="10" fillId="6" borderId="11" xfId="0" applyFont="1" applyFill="1" applyBorder="1" applyAlignment="1">
      <alignment horizontal="justify"/>
    </xf>
    <xf numFmtId="44" fontId="7" fillId="6" borderId="18" xfId="2" applyFont="1" applyFill="1" applyBorder="1"/>
    <xf numFmtId="0" fontId="10" fillId="6" borderId="18" xfId="0" applyFont="1" applyFill="1" applyBorder="1" applyAlignment="1">
      <alignment horizontal="left"/>
    </xf>
    <xf numFmtId="44" fontId="7" fillId="0" borderId="38" xfId="2" applyFont="1" applyFill="1" applyBorder="1"/>
    <xf numFmtId="44" fontId="7" fillId="0" borderId="24" xfId="2" applyFont="1" applyBorder="1"/>
    <xf numFmtId="44" fontId="7" fillId="0" borderId="24" xfId="2" applyFont="1" applyFill="1" applyBorder="1"/>
    <xf numFmtId="44" fontId="0" fillId="0" borderId="24" xfId="2" applyFont="1" applyBorder="1"/>
    <xf numFmtId="0" fontId="15" fillId="6" borderId="11" xfId="0" applyFont="1" applyFill="1" applyBorder="1" applyAlignment="1">
      <alignment wrapText="1"/>
    </xf>
    <xf numFmtId="0" fontId="7" fillId="6" borderId="11" xfId="5" applyFont="1" applyFill="1" applyBorder="1" applyAlignment="1" applyProtection="1">
      <alignment horizontal="left" wrapText="1"/>
    </xf>
    <xf numFmtId="180" fontId="7" fillId="6" borderId="18" xfId="2" applyNumberFormat="1" applyFont="1" applyFill="1" applyBorder="1" applyAlignment="1"/>
    <xf numFmtId="180" fontId="7" fillId="6" borderId="11" xfId="2" applyNumberFormat="1" applyFont="1" applyFill="1" applyBorder="1" applyAlignment="1"/>
    <xf numFmtId="0" fontId="16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2" applyFont="1" applyFill="1" applyBorder="1" applyAlignment="1">
      <alignment vertical="center"/>
    </xf>
    <xf numFmtId="0" fontId="16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0" fontId="0" fillId="6" borderId="11" xfId="0" applyFont="1" applyFill="1" applyBorder="1" applyAlignment="1">
      <alignment vertical="top" wrapText="1"/>
    </xf>
    <xf numFmtId="0" fontId="0" fillId="6" borderId="11" xfId="0" applyFont="1" applyFill="1" applyBorder="1"/>
    <xf numFmtId="0" fontId="10" fillId="6" borderId="20" xfId="0" applyFont="1" applyFill="1" applyBorder="1" applyAlignment="1">
      <alignment horizontal="justify"/>
    </xf>
    <xf numFmtId="44" fontId="1" fillId="6" borderId="11" xfId="2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7" fillId="6" borderId="11" xfId="0" applyFont="1" applyFill="1" applyBorder="1" applyAlignment="1">
      <alignment horizontal="justify"/>
    </xf>
    <xf numFmtId="0" fontId="10" fillId="6" borderId="11" xfId="6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0" fillId="6" borderId="18" xfId="0" applyFont="1" applyFill="1" applyBorder="1" applyAlignment="1">
      <alignment horizontal="justify"/>
    </xf>
    <xf numFmtId="0" fontId="7" fillId="6" borderId="11" xfId="5" applyFont="1" applyFill="1" applyBorder="1" applyAlignment="1" applyProtection="1">
      <alignment horizontal="left" vertical="center" wrapText="1"/>
    </xf>
    <xf numFmtId="44" fontId="7" fillId="6" borderId="39" xfId="2" applyNumberFormat="1" applyFont="1" applyFill="1" applyBorder="1"/>
    <xf numFmtId="0" fontId="0" fillId="6" borderId="11" xfId="0" applyFill="1" applyBorder="1"/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0" fillId="6" borderId="11" xfId="0" applyFont="1" applyFill="1" applyBorder="1" applyAlignment="1">
      <alignment wrapText="1"/>
    </xf>
    <xf numFmtId="180" fontId="7" fillId="6" borderId="11" xfId="2" applyNumberFormat="1" applyFont="1" applyFill="1" applyBorder="1" applyAlignment="1"/>
    <xf numFmtId="44" fontId="7" fillId="6" borderId="0" xfId="2" applyFont="1" applyFill="1" applyBorder="1"/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4" fontId="0" fillId="0" borderId="18" xfId="2" applyFont="1" applyFill="1" applyBorder="1"/>
    <xf numFmtId="44" fontId="0" fillId="6" borderId="18" xfId="0" applyNumberFormat="1" applyFont="1" applyFill="1" applyBorder="1"/>
    <xf numFmtId="44" fontId="7" fillId="6" borderId="18" xfId="2" applyFont="1" applyFill="1" applyBorder="1" applyAlignment="1">
      <alignment vertical="center"/>
    </xf>
    <xf numFmtId="0" fontId="7" fillId="6" borderId="11" xfId="5" applyFont="1" applyFill="1" applyBorder="1" applyAlignment="1" applyProtection="1">
      <alignment horizontal="left" vertical="center" wrapText="1"/>
    </xf>
    <xf numFmtId="180" fontId="7" fillId="6" borderId="11" xfId="2" applyNumberFormat="1" applyFont="1" applyFill="1" applyBorder="1" applyAlignment="1"/>
    <xf numFmtId="44" fontId="7" fillId="6" borderId="11" xfId="2" applyFont="1" applyFill="1" applyBorder="1" applyAlignment="1">
      <alignment vertical="center"/>
    </xf>
    <xf numFmtId="44" fontId="7" fillId="6" borderId="11" xfId="2" applyFont="1" applyFill="1" applyBorder="1" applyAlignment="1">
      <alignment vertical="center"/>
    </xf>
    <xf numFmtId="0" fontId="7" fillId="6" borderId="11" xfId="5" applyFont="1" applyFill="1" applyBorder="1" applyAlignment="1" applyProtection="1">
      <alignment horizontal="left" vertical="center" wrapText="1"/>
    </xf>
    <xf numFmtId="0" fontId="7" fillId="6" borderId="11" xfId="5" applyFont="1" applyFill="1" applyBorder="1" applyAlignment="1" applyProtection="1">
      <alignment horizontal="left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center"/>
    </xf>
    <xf numFmtId="0" fontId="0" fillId="0" borderId="24" xfId="0" applyBorder="1"/>
    <xf numFmtId="44" fontId="0" fillId="0" borderId="40" xfId="0" applyNumberFormat="1" applyBorder="1" applyAlignment="1">
      <alignment horizontal="center" wrapText="1"/>
    </xf>
    <xf numFmtId="44" fontId="7" fillId="6" borderId="11" xfId="2" applyFont="1" applyFill="1" applyBorder="1" applyAlignment="1">
      <alignment wrapText="1"/>
    </xf>
    <xf numFmtId="44" fontId="7" fillId="6" borderId="11" xfId="2" applyFont="1" applyFill="1" applyBorder="1" applyAlignment="1">
      <alignment vertical="center"/>
    </xf>
    <xf numFmtId="44" fontId="0" fillId="0" borderId="41" xfId="0" applyNumberFormat="1" applyBorder="1" applyAlignment="1">
      <alignment horizontal="center" wrapText="1"/>
    </xf>
    <xf numFmtId="0" fontId="0" fillId="0" borderId="42" xfId="0" applyBorder="1"/>
    <xf numFmtId="44" fontId="0" fillId="0" borderId="42" xfId="0" applyNumberFormat="1" applyBorder="1"/>
    <xf numFmtId="44" fontId="0" fillId="0" borderId="43" xfId="0" applyNumberFormat="1" applyBorder="1"/>
    <xf numFmtId="44" fontId="7" fillId="6" borderId="11" xfId="2" applyFont="1" applyFill="1" applyBorder="1" applyAlignment="1">
      <alignment wrapText="1"/>
    </xf>
    <xf numFmtId="0" fontId="2" fillId="0" borderId="0" xfId="0" applyFont="1" applyBorder="1" applyAlignment="1"/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56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6" borderId="0" xfId="0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</cellXfs>
  <cellStyles count="7">
    <cellStyle name="Hipervínculo" xfId="1" builtinId="8"/>
    <cellStyle name="Moneda" xfId="2" builtinId="4"/>
    <cellStyle name="Moneda 2" xfId="3"/>
    <cellStyle name="Normal" xfId="0" builtinId="0"/>
    <cellStyle name="Normal 2" xfId="4"/>
    <cellStyle name="Normal 3 10" xfId="5"/>
    <cellStyle name="Normal_DESARROLLO VACANTES ENERO 2010(1)" xfId="6"/>
  </cellStyles>
  <dxfs count="2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32385</xdr:rowOff>
    </xdr:from>
    <xdr:to>
      <xdr:col>2</xdr:col>
      <xdr:colOff>885825</xdr:colOff>
      <xdr:row>5</xdr:row>
      <xdr:rowOff>114300</xdr:rowOff>
    </xdr:to>
    <xdr:pic>
      <xdr:nvPicPr>
        <xdr:cNvPr id="178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4310"/>
          <a:ext cx="2819400" cy="986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64506</xdr:rowOff>
    </xdr:from>
    <xdr:to>
      <xdr:col>11</xdr:col>
      <xdr:colOff>571500</xdr:colOff>
      <xdr:row>6</xdr:row>
      <xdr:rowOff>9526</xdr:rowOff>
    </xdr:to>
    <xdr:pic>
      <xdr:nvPicPr>
        <xdr:cNvPr id="189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26431"/>
          <a:ext cx="3257550" cy="103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201706</xdr:colOff>
      <xdr:row>2</xdr:row>
      <xdr:rowOff>201145</xdr:rowOff>
    </xdr:from>
    <xdr:to>
      <xdr:col>2</xdr:col>
      <xdr:colOff>158563</xdr:colOff>
      <xdr:row>6</xdr:row>
      <xdr:rowOff>49866</xdr:rowOff>
    </xdr:to>
    <xdr:pic>
      <xdr:nvPicPr>
        <xdr:cNvPr id="204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604557"/>
          <a:ext cx="2063563" cy="62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769B0B35-D087-4631-9D27-DE1AA288CE47}"/>
            </a:ext>
          </a:extLst>
        </xdr:cNvPr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38100</xdr:rowOff>
    </xdr:from>
    <xdr:to>
      <xdr:col>1</xdr:col>
      <xdr:colOff>1866900</xdr:colOff>
      <xdr:row>6</xdr:row>
      <xdr:rowOff>85725</xdr:rowOff>
    </xdr:to>
    <xdr:pic>
      <xdr:nvPicPr>
        <xdr:cNvPr id="224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7675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59487AFE-3021-45DD-9F69-F55F806F320F}"/>
            </a:ext>
          </a:extLst>
        </xdr:cNvPr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9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</xdr:col>
      <xdr:colOff>1371600</xdr:colOff>
      <xdr:row>7</xdr:row>
      <xdr:rowOff>95250</xdr:rowOff>
    </xdr:to>
    <xdr:pic>
      <xdr:nvPicPr>
        <xdr:cNvPr id="234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"/>
          <a:ext cx="1905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141308</xdr:colOff>
      <xdr:row>9</xdr:row>
      <xdr:rowOff>104775</xdr:rowOff>
    </xdr:from>
    <xdr:ext cx="3099439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BD01D1DA-B911-46F9-9F63-429274DAFCB3}"/>
            </a:ext>
          </a:extLst>
        </xdr:cNvPr>
        <xdr:cNvSpPr/>
      </xdr:nvSpPr>
      <xdr:spPr>
        <a:xfrm>
          <a:off x="674708" y="1752600"/>
          <a:ext cx="309943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O26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5" sqref="A15"/>
    </sheetView>
  </sheetViews>
  <sheetFormatPr baseColWidth="10" defaultColWidth="11.5703125" defaultRowHeight="12.75" x14ac:dyDescent="0.2"/>
  <cols>
    <col min="1" max="1" width="4.28515625" style="1" customWidth="1"/>
    <col min="2" max="2" width="30.5703125" style="1" customWidth="1"/>
    <col min="3" max="3" width="42.140625" customWidth="1"/>
    <col min="4" max="4" width="11.7109375" bestFit="1" customWidth="1"/>
    <col min="5" max="5" width="13.42578125" customWidth="1"/>
    <col min="6" max="6" width="9.85546875" customWidth="1"/>
    <col min="7" max="7" width="10.42578125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5" max="18" width="11.7109375" bestFit="1" customWidth="1"/>
    <col min="19" max="19" width="41.42578125" customWidth="1"/>
  </cols>
  <sheetData>
    <row r="2" spans="1:22" ht="19.5" customHeight="1" x14ac:dyDescent="0.3">
      <c r="A2"/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36"/>
      <c r="R2" s="36"/>
    </row>
    <row r="3" spans="1:22" ht="19.5" x14ac:dyDescent="0.3">
      <c r="B3" s="164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37"/>
      <c r="R3" s="37"/>
    </row>
    <row r="4" spans="1:22" ht="19.5" customHeight="1" x14ac:dyDescent="0.25">
      <c r="A4" s="171" t="s">
        <v>46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38"/>
      <c r="R4" s="38"/>
    </row>
    <row r="5" spans="1:22" x14ac:dyDescent="0.2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39"/>
      <c r="R5" s="39"/>
    </row>
    <row r="6" spans="1:22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9"/>
      <c r="R6" s="39"/>
    </row>
    <row r="7" spans="1:22" ht="14.25" customHeight="1" x14ac:dyDescent="0.2">
      <c r="A7" s="163">
        <v>43829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40"/>
      <c r="R7" s="40"/>
    </row>
    <row r="8" spans="1:22" ht="13.5" thickBot="1" x14ac:dyDescent="0.25">
      <c r="A8"/>
      <c r="B8"/>
      <c r="F8" s="2"/>
    </row>
    <row r="9" spans="1:22" s="4" customFormat="1" ht="12.95" customHeight="1" thickBot="1" x14ac:dyDescent="0.25">
      <c r="A9" s="159" t="s">
        <v>4</v>
      </c>
      <c r="B9" s="166" t="s">
        <v>11</v>
      </c>
      <c r="C9" s="161" t="s">
        <v>12</v>
      </c>
      <c r="D9" s="156" t="s">
        <v>13</v>
      </c>
      <c r="E9" s="168" t="s">
        <v>48</v>
      </c>
      <c r="F9" s="169"/>
      <c r="G9" s="169"/>
      <c r="H9" s="169"/>
      <c r="I9" s="169"/>
      <c r="J9" s="169"/>
      <c r="K9" s="169"/>
      <c r="L9" s="169"/>
      <c r="M9" s="170"/>
      <c r="N9" s="35" t="s">
        <v>41</v>
      </c>
      <c r="O9" s="156" t="s">
        <v>23</v>
      </c>
      <c r="P9" s="156" t="s">
        <v>29</v>
      </c>
      <c r="Q9" s="156" t="s">
        <v>261</v>
      </c>
      <c r="R9" s="156" t="s">
        <v>260</v>
      </c>
      <c r="S9" s="156" t="s">
        <v>255</v>
      </c>
    </row>
    <row r="10" spans="1:22" s="4" customFormat="1" ht="25.5" customHeight="1" thickBot="1" x14ac:dyDescent="0.25">
      <c r="A10" s="160"/>
      <c r="B10" s="167"/>
      <c r="C10" s="162"/>
      <c r="D10" s="157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114</v>
      </c>
      <c r="L10" s="3" t="s">
        <v>20</v>
      </c>
      <c r="M10" s="3" t="s">
        <v>6</v>
      </c>
      <c r="N10" s="3" t="s">
        <v>24</v>
      </c>
      <c r="O10" s="157"/>
      <c r="P10" s="157"/>
      <c r="Q10" s="157"/>
      <c r="R10" s="157"/>
      <c r="S10" s="157"/>
    </row>
    <row r="11" spans="1:22" x14ac:dyDescent="0.2">
      <c r="A11" s="10">
        <v>1</v>
      </c>
      <c r="B11" s="85" t="s">
        <v>167</v>
      </c>
      <c r="C11" s="31" t="s">
        <v>182</v>
      </c>
      <c r="D11" s="135">
        <v>10949</v>
      </c>
      <c r="E11" s="32">
        <v>4000</v>
      </c>
      <c r="F11" s="13"/>
      <c r="G11" s="28">
        <v>5000</v>
      </c>
      <c r="H11" s="13"/>
      <c r="I11" s="13"/>
      <c r="J11" s="32"/>
      <c r="K11" s="94">
        <v>6000</v>
      </c>
      <c r="L11" s="50">
        <v>250</v>
      </c>
      <c r="M11" s="90">
        <f>SUM(D11:L11)</f>
        <v>26199</v>
      </c>
      <c r="N11" s="95">
        <v>5133.6899999999996</v>
      </c>
      <c r="O11" s="90">
        <f t="shared" ref="O11:O18" si="0">+M11-N11</f>
        <v>21065.31</v>
      </c>
      <c r="P11" s="90"/>
      <c r="Q11" s="90">
        <v>9974.5</v>
      </c>
      <c r="R11" s="90">
        <v>200</v>
      </c>
      <c r="S11" s="92"/>
    </row>
    <row r="12" spans="1:22" x14ac:dyDescent="0.2">
      <c r="A12" s="10">
        <f>1+A11</f>
        <v>2</v>
      </c>
      <c r="B12" s="85" t="s">
        <v>90</v>
      </c>
      <c r="C12" s="31" t="s">
        <v>49</v>
      </c>
      <c r="D12" s="27">
        <v>5835</v>
      </c>
      <c r="E12" s="32">
        <v>3000</v>
      </c>
      <c r="F12" s="13"/>
      <c r="G12" s="28">
        <v>3000</v>
      </c>
      <c r="H12" s="13"/>
      <c r="I12" s="13"/>
      <c r="J12" s="28">
        <v>375</v>
      </c>
      <c r="K12" s="94"/>
      <c r="L12" s="50">
        <v>250</v>
      </c>
      <c r="M12" s="90">
        <f>SUM(D12:L12)</f>
        <v>12460</v>
      </c>
      <c r="N12" s="95">
        <v>3069.71</v>
      </c>
      <c r="O12" s="90">
        <f t="shared" si="0"/>
        <v>9390.2900000000009</v>
      </c>
      <c r="P12" s="90"/>
      <c r="Q12" s="90">
        <v>6105</v>
      </c>
      <c r="R12" s="90">
        <v>200</v>
      </c>
      <c r="S12" s="92"/>
      <c r="T12" s="4"/>
      <c r="U12" s="4"/>
      <c r="V12" s="4"/>
    </row>
    <row r="13" spans="1:22" ht="25.5" customHeight="1" x14ac:dyDescent="0.2">
      <c r="A13" s="10">
        <f t="shared" ref="A13:A18" si="1">1+A12</f>
        <v>3</v>
      </c>
      <c r="B13" s="85" t="s">
        <v>184</v>
      </c>
      <c r="C13" s="31" t="s">
        <v>53</v>
      </c>
      <c r="D13" s="27">
        <v>9581</v>
      </c>
      <c r="E13" s="32">
        <v>4000</v>
      </c>
      <c r="F13" s="13"/>
      <c r="G13" s="28">
        <v>5000</v>
      </c>
      <c r="H13" s="13"/>
      <c r="I13" s="13"/>
      <c r="J13" s="28">
        <v>375</v>
      </c>
      <c r="K13" s="94"/>
      <c r="L13" s="50">
        <v>250</v>
      </c>
      <c r="M13" s="90">
        <v>19206</v>
      </c>
      <c r="N13" s="95">
        <v>4868.8599999999997</v>
      </c>
      <c r="O13" s="90">
        <f t="shared" si="0"/>
        <v>14337.14</v>
      </c>
      <c r="P13" s="90"/>
      <c r="Q13" s="90">
        <v>9478</v>
      </c>
      <c r="R13" s="90">
        <v>200</v>
      </c>
      <c r="S13" s="92"/>
      <c r="T13" s="4"/>
      <c r="U13" s="4"/>
      <c r="V13" s="4"/>
    </row>
    <row r="14" spans="1:22" s="93" customFormat="1" ht="25.5" x14ac:dyDescent="0.2">
      <c r="A14" s="10">
        <f t="shared" si="1"/>
        <v>4</v>
      </c>
      <c r="B14" s="85" t="s">
        <v>214</v>
      </c>
      <c r="C14" s="31" t="s">
        <v>185</v>
      </c>
      <c r="D14" s="27">
        <v>10261</v>
      </c>
      <c r="E14" s="32">
        <v>4000</v>
      </c>
      <c r="F14" s="13"/>
      <c r="G14" s="28">
        <v>5000</v>
      </c>
      <c r="H14" s="13"/>
      <c r="I14" s="13"/>
      <c r="J14" s="32">
        <v>375</v>
      </c>
      <c r="K14" s="94"/>
      <c r="L14" s="50">
        <v>250</v>
      </c>
      <c r="M14" s="90">
        <f>SUM(D14:L14)</f>
        <v>19886</v>
      </c>
      <c r="N14" s="95">
        <v>4838.72</v>
      </c>
      <c r="O14" s="90">
        <f t="shared" si="0"/>
        <v>15047.279999999999</v>
      </c>
      <c r="P14" s="90"/>
      <c r="Q14" s="90">
        <v>9091.74</v>
      </c>
      <c r="R14" s="90">
        <v>185.21</v>
      </c>
      <c r="S14" s="92" t="s">
        <v>262</v>
      </c>
      <c r="T14" s="4"/>
      <c r="U14" s="4"/>
      <c r="V14" s="4"/>
    </row>
    <row r="15" spans="1:22" x14ac:dyDescent="0.2">
      <c r="A15" s="10">
        <f t="shared" si="1"/>
        <v>5</v>
      </c>
      <c r="B15" s="85" t="s">
        <v>121</v>
      </c>
      <c r="C15" s="31" t="s">
        <v>122</v>
      </c>
      <c r="D15" s="27">
        <v>2441</v>
      </c>
      <c r="E15" s="32">
        <v>800</v>
      </c>
      <c r="F15" s="13"/>
      <c r="G15" s="28">
        <v>1000</v>
      </c>
      <c r="H15" s="13"/>
      <c r="I15" s="13"/>
      <c r="J15" s="32"/>
      <c r="K15" s="94"/>
      <c r="L15" s="50">
        <v>250</v>
      </c>
      <c r="M15" s="90">
        <f>SUM(D15:L15)</f>
        <v>4491</v>
      </c>
      <c r="N15" s="95">
        <v>1301.68</v>
      </c>
      <c r="O15" s="90">
        <f t="shared" si="0"/>
        <v>3189.3199999999997</v>
      </c>
      <c r="P15" s="90"/>
      <c r="Q15" s="90">
        <v>2120.5</v>
      </c>
      <c r="R15" s="90">
        <v>200</v>
      </c>
      <c r="S15" s="92"/>
    </row>
    <row r="16" spans="1:22" x14ac:dyDescent="0.2">
      <c r="A16" s="10">
        <f t="shared" si="1"/>
        <v>6</v>
      </c>
      <c r="B16" s="85" t="s">
        <v>89</v>
      </c>
      <c r="C16" s="31" t="s">
        <v>50</v>
      </c>
      <c r="D16" s="27">
        <v>10261</v>
      </c>
      <c r="E16" s="32">
        <v>4000</v>
      </c>
      <c r="F16" s="13"/>
      <c r="G16" s="28">
        <v>5000</v>
      </c>
      <c r="H16" s="13"/>
      <c r="I16" s="13"/>
      <c r="J16" s="32">
        <v>375</v>
      </c>
      <c r="K16" s="94"/>
      <c r="L16" s="50">
        <v>250</v>
      </c>
      <c r="M16" s="90">
        <f>SUM(D16:L16)</f>
        <v>19886</v>
      </c>
      <c r="N16" s="95">
        <v>6801.87</v>
      </c>
      <c r="O16" s="90">
        <f t="shared" si="0"/>
        <v>13084.130000000001</v>
      </c>
      <c r="P16" s="90">
        <v>100</v>
      </c>
      <c r="Q16" s="90">
        <v>9818</v>
      </c>
      <c r="R16" s="90">
        <v>200</v>
      </c>
      <c r="S16" s="92"/>
      <c r="T16" s="4"/>
      <c r="U16" s="4"/>
      <c r="V16" s="4"/>
    </row>
    <row r="17" spans="1:223" s="146" customFormat="1" ht="25.5" x14ac:dyDescent="0.2">
      <c r="A17" s="10">
        <f t="shared" si="1"/>
        <v>7</v>
      </c>
      <c r="B17" s="144" t="s">
        <v>246</v>
      </c>
      <c r="C17" s="145" t="s">
        <v>247</v>
      </c>
      <c r="D17" s="101">
        <v>5405</v>
      </c>
      <c r="E17" s="102">
        <v>2760</v>
      </c>
      <c r="F17" s="13"/>
      <c r="G17" s="103">
        <v>2760</v>
      </c>
      <c r="H17" s="13"/>
      <c r="I17" s="13"/>
      <c r="J17" s="102">
        <v>575</v>
      </c>
      <c r="K17" s="94"/>
      <c r="L17" s="104">
        <v>383.33</v>
      </c>
      <c r="M17" s="90">
        <f>SUM(D17:L17)</f>
        <v>11883.33</v>
      </c>
      <c r="N17" s="95">
        <v>2210.27</v>
      </c>
      <c r="O17" s="90">
        <f t="shared" si="0"/>
        <v>9673.06</v>
      </c>
      <c r="P17" s="90"/>
      <c r="Q17" s="90">
        <v>3750</v>
      </c>
      <c r="R17" s="90">
        <v>200</v>
      </c>
      <c r="S17" s="147" t="s">
        <v>259</v>
      </c>
      <c r="T17" s="4"/>
      <c r="U17" s="4"/>
      <c r="V17" s="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ht="22.5" customHeight="1" x14ac:dyDescent="0.2">
      <c r="A18" s="10">
        <f t="shared" si="1"/>
        <v>8</v>
      </c>
      <c r="B18" s="144" t="s">
        <v>100</v>
      </c>
      <c r="C18" s="145" t="s">
        <v>106</v>
      </c>
      <c r="D18" s="27">
        <v>10261</v>
      </c>
      <c r="E18" s="32">
        <v>4000</v>
      </c>
      <c r="F18" s="151"/>
      <c r="G18" s="28">
        <v>5000</v>
      </c>
      <c r="H18" s="151"/>
      <c r="I18" s="151"/>
      <c r="J18" s="32">
        <v>0</v>
      </c>
      <c r="K18" s="152"/>
      <c r="L18" s="50">
        <v>250</v>
      </c>
      <c r="M18" s="90">
        <f>SUM(D18:L18)</f>
        <v>19511</v>
      </c>
      <c r="N18" s="153">
        <v>4950.2</v>
      </c>
      <c r="O18" s="90">
        <f t="shared" si="0"/>
        <v>14560.8</v>
      </c>
      <c r="P18" s="90">
        <v>1625</v>
      </c>
      <c r="Q18" s="90">
        <v>9630.5</v>
      </c>
      <c r="R18" s="90">
        <v>200</v>
      </c>
      <c r="S18" s="150"/>
      <c r="T18" s="4"/>
      <c r="U18" s="4"/>
      <c r="V18" s="4"/>
    </row>
    <row r="23" spans="1:223" x14ac:dyDescent="0.2">
      <c r="B23" s="158"/>
      <c r="C23" s="158"/>
      <c r="D23" s="158"/>
    </row>
    <row r="24" spans="1:223" ht="27" customHeight="1" x14ac:dyDescent="0.2">
      <c r="B24" s="134"/>
      <c r="C24" s="133"/>
      <c r="D24" s="133"/>
      <c r="P24" s="53"/>
    </row>
    <row r="25" spans="1:223" ht="24.75" customHeight="1" x14ac:dyDescent="0.2">
      <c r="B25" s="133"/>
      <c r="C25" s="133"/>
      <c r="D25" s="133"/>
    </row>
    <row r="26" spans="1:223" ht="21.75" customHeight="1" x14ac:dyDescent="0.2">
      <c r="B26" s="133"/>
      <c r="C26" s="133"/>
      <c r="D26" s="133"/>
    </row>
  </sheetData>
  <protectedRanges>
    <protectedRange sqref="D11:D18" name="Rango4_5_1_1"/>
  </protectedRanges>
  <mergeCells count="17">
    <mergeCell ref="B3:P3"/>
    <mergeCell ref="B2:P2"/>
    <mergeCell ref="D9:D10"/>
    <mergeCell ref="O9:O10"/>
    <mergeCell ref="B9:B10"/>
    <mergeCell ref="E9:M9"/>
    <mergeCell ref="A4:P4"/>
    <mergeCell ref="A5:P5"/>
    <mergeCell ref="A6:P6"/>
    <mergeCell ref="S9:S10"/>
    <mergeCell ref="B23:D23"/>
    <mergeCell ref="P9:P10"/>
    <mergeCell ref="A9:A10"/>
    <mergeCell ref="C9:C10"/>
    <mergeCell ref="A7:P7"/>
    <mergeCell ref="Q9:Q10"/>
    <mergeCell ref="R9:R10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zoomScaleNormal="100" workbookViewId="0">
      <selection activeCell="A7" sqref="A7:J7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30.140625" customWidth="1"/>
    <col min="4" max="4" width="12.140625" customWidth="1"/>
    <col min="5" max="5" width="12" customWidth="1"/>
    <col min="6" max="7" width="11.5703125" customWidth="1"/>
    <col min="8" max="8" width="16.7109375" customWidth="1"/>
    <col min="9" max="9" width="14.85546875" customWidth="1"/>
    <col min="10" max="10" width="14.140625" customWidth="1"/>
    <col min="11" max="11" width="13.85546875" customWidth="1"/>
    <col min="12" max="15" width="13" customWidth="1"/>
    <col min="16" max="16" width="34.7109375" customWidth="1"/>
  </cols>
  <sheetData>
    <row r="2" spans="1:16" ht="19.5" customHeight="1" x14ac:dyDescent="0.3">
      <c r="B2" s="36"/>
      <c r="C2" s="165"/>
      <c r="D2" s="165"/>
      <c r="E2" s="165"/>
      <c r="F2" s="165"/>
      <c r="G2" s="165"/>
      <c r="H2" s="165"/>
      <c r="I2" s="165"/>
      <c r="J2" s="165"/>
      <c r="K2" s="36"/>
    </row>
    <row r="3" spans="1:16" ht="19.5" x14ac:dyDescent="0.3">
      <c r="A3" s="1"/>
      <c r="B3" s="37"/>
      <c r="C3" s="164"/>
      <c r="D3" s="164"/>
      <c r="E3" s="164"/>
      <c r="F3" s="164"/>
      <c r="G3" s="164"/>
      <c r="H3" s="164"/>
      <c r="I3" s="164"/>
      <c r="J3" s="164"/>
      <c r="K3" s="37"/>
    </row>
    <row r="4" spans="1:16" ht="19.5" customHeight="1" x14ac:dyDescent="0.25">
      <c r="A4" s="171" t="s">
        <v>46</v>
      </c>
      <c r="B4" s="171"/>
      <c r="C4" s="171"/>
      <c r="D4" s="171"/>
      <c r="E4" s="171"/>
      <c r="F4" s="171"/>
      <c r="G4" s="171"/>
      <c r="H4" s="171"/>
      <c r="I4" s="171"/>
      <c r="J4" s="171"/>
      <c r="K4" s="38"/>
    </row>
    <row r="5" spans="1:16" x14ac:dyDescent="0.2">
      <c r="A5" s="172" t="s">
        <v>7</v>
      </c>
      <c r="B5" s="172"/>
      <c r="C5" s="172"/>
      <c r="D5" s="172"/>
      <c r="E5" s="172"/>
      <c r="F5" s="172"/>
      <c r="G5" s="172"/>
      <c r="H5" s="172"/>
      <c r="I5" s="172"/>
      <c r="J5" s="172"/>
      <c r="K5" s="39"/>
    </row>
    <row r="6" spans="1:16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39"/>
    </row>
    <row r="7" spans="1:16" ht="14.25" customHeight="1" x14ac:dyDescent="0.2">
      <c r="A7" s="163">
        <v>43829</v>
      </c>
      <c r="B7" s="163"/>
      <c r="C7" s="163"/>
      <c r="D7" s="163"/>
      <c r="E7" s="163"/>
      <c r="F7" s="163"/>
      <c r="G7" s="163"/>
      <c r="H7" s="163"/>
      <c r="I7" s="163"/>
      <c r="J7" s="163"/>
      <c r="K7" s="40"/>
    </row>
    <row r="8" spans="1:16" ht="13.5" thickBot="1" x14ac:dyDescent="0.25"/>
    <row r="9" spans="1:16" ht="13.35" customHeight="1" thickBot="1" x14ac:dyDescent="0.25">
      <c r="A9" s="179" t="s">
        <v>4</v>
      </c>
      <c r="B9" s="166" t="s">
        <v>11</v>
      </c>
      <c r="C9" s="177" t="s">
        <v>12</v>
      </c>
      <c r="D9" s="181" t="s">
        <v>13</v>
      </c>
      <c r="E9" s="173"/>
      <c r="F9" s="173"/>
      <c r="G9" s="173"/>
      <c r="H9" s="173"/>
      <c r="I9" s="174"/>
      <c r="J9" s="175" t="s">
        <v>42</v>
      </c>
      <c r="K9" s="175" t="s">
        <v>23</v>
      </c>
      <c r="L9" s="175" t="s">
        <v>29</v>
      </c>
      <c r="M9" s="175" t="s">
        <v>261</v>
      </c>
      <c r="N9" s="175" t="s">
        <v>260</v>
      </c>
      <c r="O9" s="175" t="s">
        <v>263</v>
      </c>
      <c r="P9" s="175" t="s">
        <v>257</v>
      </c>
    </row>
    <row r="10" spans="1:16" ht="39.75" customHeight="1" thickBot="1" x14ac:dyDescent="0.25">
      <c r="A10" s="180"/>
      <c r="B10" s="167"/>
      <c r="C10" s="178"/>
      <c r="D10" s="182"/>
      <c r="E10" s="56" t="s">
        <v>16</v>
      </c>
      <c r="F10" s="56" t="s">
        <v>19</v>
      </c>
      <c r="G10" s="56" t="s">
        <v>20</v>
      </c>
      <c r="H10" s="56" t="s">
        <v>175</v>
      </c>
      <c r="I10" s="56" t="s">
        <v>6</v>
      </c>
      <c r="J10" s="176"/>
      <c r="K10" s="176"/>
      <c r="L10" s="176"/>
      <c r="M10" s="176"/>
      <c r="N10" s="176"/>
      <c r="O10" s="176"/>
      <c r="P10" s="176"/>
    </row>
    <row r="11" spans="1:16" ht="21" customHeight="1" x14ac:dyDescent="0.2">
      <c r="A11" s="86">
        <v>1</v>
      </c>
      <c r="B11" s="128" t="s">
        <v>81</v>
      </c>
      <c r="C11" s="98" t="s">
        <v>54</v>
      </c>
      <c r="D11" s="99">
        <v>3404</v>
      </c>
      <c r="E11" s="97">
        <v>1000</v>
      </c>
      <c r="F11" s="97"/>
      <c r="G11" s="97">
        <v>250</v>
      </c>
      <c r="H11" s="97"/>
      <c r="I11" s="97">
        <v>4654</v>
      </c>
      <c r="J11" s="118">
        <v>862.35</v>
      </c>
      <c r="K11" s="89">
        <f>+I11-J11</f>
        <v>3791.65</v>
      </c>
      <c r="L11" s="97"/>
      <c r="M11" s="97">
        <f>+I11-250</f>
        <v>4404</v>
      </c>
      <c r="N11" s="97">
        <v>200</v>
      </c>
      <c r="O11" s="97">
        <f>+(I11-250)/2</f>
        <v>2202</v>
      </c>
      <c r="P11" s="97"/>
    </row>
    <row r="12" spans="1:16" ht="21" customHeight="1" x14ac:dyDescent="0.2">
      <c r="A12" s="86">
        <f>+A11+1</f>
        <v>2</v>
      </c>
      <c r="B12" s="128" t="s">
        <v>215</v>
      </c>
      <c r="C12" s="98" t="s">
        <v>216</v>
      </c>
      <c r="D12" s="99">
        <v>2375</v>
      </c>
      <c r="E12" s="97">
        <v>1000</v>
      </c>
      <c r="F12" s="97"/>
      <c r="G12" s="97">
        <v>250</v>
      </c>
      <c r="H12" s="97"/>
      <c r="I12" s="97">
        <f t="shared" ref="I12:I53" si="0">SUM(D12:H12)</f>
        <v>3625</v>
      </c>
      <c r="J12" s="118">
        <v>626.73</v>
      </c>
      <c r="K12" s="89">
        <f t="shared" ref="K12:K53" si="1">+I12-J12</f>
        <v>2998.27</v>
      </c>
      <c r="L12" s="97"/>
      <c r="M12" s="97">
        <v>2672.26</v>
      </c>
      <c r="N12" s="97">
        <v>158.36000000000001</v>
      </c>
      <c r="O12" s="97">
        <f t="shared" ref="O12:O53" si="2">+(I12-250)/2</f>
        <v>1687.5</v>
      </c>
      <c r="P12" s="97"/>
    </row>
    <row r="13" spans="1:16" ht="20.25" customHeight="1" x14ac:dyDescent="0.2">
      <c r="A13" s="86">
        <f t="shared" ref="A13:A53" si="3">+A12+1</f>
        <v>3</v>
      </c>
      <c r="B13" s="100" t="s">
        <v>83</v>
      </c>
      <c r="C13" s="98" t="s">
        <v>37</v>
      </c>
      <c r="D13" s="99">
        <v>2375</v>
      </c>
      <c r="E13" s="97">
        <v>1000</v>
      </c>
      <c r="F13" s="97"/>
      <c r="G13" s="97">
        <v>250</v>
      </c>
      <c r="H13" s="97"/>
      <c r="I13" s="97">
        <f t="shared" si="0"/>
        <v>3625</v>
      </c>
      <c r="J13" s="118">
        <v>626.73</v>
      </c>
      <c r="K13" s="89">
        <f t="shared" si="1"/>
        <v>2998.27</v>
      </c>
      <c r="L13" s="97"/>
      <c r="M13" s="97">
        <f t="shared" ref="M13:M51" si="4">+I13-250</f>
        <v>3375</v>
      </c>
      <c r="N13" s="97">
        <v>200</v>
      </c>
      <c r="O13" s="97">
        <f t="shared" si="2"/>
        <v>1687.5</v>
      </c>
      <c r="P13" s="97"/>
    </row>
    <row r="14" spans="1:16" ht="21.75" customHeight="1" x14ac:dyDescent="0.2">
      <c r="A14" s="86">
        <f t="shared" si="3"/>
        <v>4</v>
      </c>
      <c r="B14" s="119" t="s">
        <v>74</v>
      </c>
      <c r="C14" s="98" t="s">
        <v>52</v>
      </c>
      <c r="D14" s="99">
        <v>5835</v>
      </c>
      <c r="E14" s="97">
        <v>3000</v>
      </c>
      <c r="F14" s="97">
        <v>375</v>
      </c>
      <c r="G14" s="97">
        <v>250</v>
      </c>
      <c r="H14" s="97"/>
      <c r="I14" s="97">
        <f t="shared" si="0"/>
        <v>9460</v>
      </c>
      <c r="J14" s="118">
        <v>2182.13</v>
      </c>
      <c r="K14" s="89">
        <f t="shared" si="1"/>
        <v>7277.87</v>
      </c>
      <c r="L14" s="97"/>
      <c r="M14" s="97">
        <v>8957.67</v>
      </c>
      <c r="N14" s="97">
        <v>194.52</v>
      </c>
      <c r="O14" s="97">
        <v>4353</v>
      </c>
      <c r="P14" s="97"/>
    </row>
    <row r="15" spans="1:16" ht="24" customHeight="1" x14ac:dyDescent="0.2">
      <c r="A15" s="86">
        <f t="shared" si="3"/>
        <v>5</v>
      </c>
      <c r="B15" s="129" t="s">
        <v>123</v>
      </c>
      <c r="C15" s="98" t="s">
        <v>127</v>
      </c>
      <c r="D15" s="99">
        <v>2375</v>
      </c>
      <c r="E15" s="97">
        <v>1000</v>
      </c>
      <c r="F15" s="97"/>
      <c r="G15" s="97">
        <v>250</v>
      </c>
      <c r="H15" s="97"/>
      <c r="I15" s="97">
        <f t="shared" si="0"/>
        <v>3625</v>
      </c>
      <c r="J15" s="97">
        <v>626.73</v>
      </c>
      <c r="K15" s="89">
        <f t="shared" si="1"/>
        <v>2998.27</v>
      </c>
      <c r="L15" s="97"/>
      <c r="M15" s="97">
        <f t="shared" si="4"/>
        <v>3375</v>
      </c>
      <c r="N15" s="97">
        <v>200</v>
      </c>
      <c r="O15" s="97">
        <f t="shared" si="2"/>
        <v>1687.5</v>
      </c>
      <c r="P15" s="97"/>
    </row>
    <row r="16" spans="1:16" ht="21" customHeight="1" x14ac:dyDescent="0.2">
      <c r="A16" s="86">
        <f t="shared" si="3"/>
        <v>6</v>
      </c>
      <c r="B16" s="120" t="s">
        <v>79</v>
      </c>
      <c r="C16" s="122" t="s">
        <v>108</v>
      </c>
      <c r="D16" s="99">
        <v>5095</v>
      </c>
      <c r="E16" s="97">
        <v>1800</v>
      </c>
      <c r="F16" s="97"/>
      <c r="G16" s="97">
        <v>250</v>
      </c>
      <c r="H16" s="97"/>
      <c r="I16" s="97">
        <f t="shared" si="0"/>
        <v>7145</v>
      </c>
      <c r="J16" s="118">
        <v>3976.12</v>
      </c>
      <c r="K16" s="89">
        <f t="shared" si="1"/>
        <v>3168.88</v>
      </c>
      <c r="L16" s="97"/>
      <c r="M16" s="97">
        <f t="shared" si="4"/>
        <v>6895</v>
      </c>
      <c r="N16" s="97">
        <v>200</v>
      </c>
      <c r="O16" s="97">
        <f t="shared" si="2"/>
        <v>3447.5</v>
      </c>
      <c r="P16" s="97"/>
    </row>
    <row r="17" spans="1:16" ht="26.25" customHeight="1" x14ac:dyDescent="0.2">
      <c r="A17" s="86">
        <f t="shared" si="3"/>
        <v>7</v>
      </c>
      <c r="B17" s="123" t="s">
        <v>225</v>
      </c>
      <c r="C17" s="98" t="s">
        <v>226</v>
      </c>
      <c r="D17" s="99">
        <v>1668</v>
      </c>
      <c r="E17" s="97">
        <v>1000</v>
      </c>
      <c r="F17" s="97"/>
      <c r="G17" s="97">
        <v>250</v>
      </c>
      <c r="H17" s="97">
        <v>74.37</v>
      </c>
      <c r="I17" s="97">
        <f t="shared" si="0"/>
        <v>2992.37</v>
      </c>
      <c r="J17" s="118">
        <v>509.25</v>
      </c>
      <c r="K17" s="89">
        <f t="shared" si="1"/>
        <v>2483.12</v>
      </c>
      <c r="L17" s="97">
        <v>5108.25</v>
      </c>
      <c r="M17" s="97">
        <v>1149.54</v>
      </c>
      <c r="N17" s="97">
        <v>83.84</v>
      </c>
      <c r="O17" s="97">
        <v>1142.6500000000001</v>
      </c>
      <c r="P17" s="97"/>
    </row>
    <row r="18" spans="1:16" ht="26.25" customHeight="1" x14ac:dyDescent="0.2">
      <c r="A18" s="86">
        <f t="shared" si="3"/>
        <v>8</v>
      </c>
      <c r="B18" s="123" t="s">
        <v>168</v>
      </c>
      <c r="C18" s="98" t="s">
        <v>35</v>
      </c>
      <c r="D18" s="99">
        <v>1668</v>
      </c>
      <c r="E18" s="97">
        <v>1000</v>
      </c>
      <c r="F18" s="97"/>
      <c r="G18" s="97">
        <v>250</v>
      </c>
      <c r="H18" s="97">
        <v>74.37</v>
      </c>
      <c r="I18" s="97">
        <f t="shared" si="0"/>
        <v>2992.37</v>
      </c>
      <c r="J18" s="118">
        <v>509.25</v>
      </c>
      <c r="K18" s="89">
        <f t="shared" si="1"/>
        <v>2483.12</v>
      </c>
      <c r="L18" s="97">
        <v>4462.5</v>
      </c>
      <c r="M18" s="97">
        <f t="shared" si="4"/>
        <v>2742.37</v>
      </c>
      <c r="N18" s="97">
        <v>200</v>
      </c>
      <c r="O18" s="97">
        <v>1371.18</v>
      </c>
      <c r="P18" s="97"/>
    </row>
    <row r="19" spans="1:16" ht="26.25" customHeight="1" x14ac:dyDescent="0.2">
      <c r="A19" s="86">
        <f t="shared" si="3"/>
        <v>9</v>
      </c>
      <c r="B19" s="123" t="s">
        <v>84</v>
      </c>
      <c r="C19" s="98" t="s">
        <v>35</v>
      </c>
      <c r="D19" s="99">
        <v>1614.19</v>
      </c>
      <c r="E19" s="97">
        <v>967.74</v>
      </c>
      <c r="F19" s="97"/>
      <c r="G19" s="97">
        <v>241.94</v>
      </c>
      <c r="H19" s="97">
        <v>71.97</v>
      </c>
      <c r="I19" s="97">
        <f t="shared" si="0"/>
        <v>2895.84</v>
      </c>
      <c r="J19" s="118">
        <v>1389.13</v>
      </c>
      <c r="K19" s="89">
        <f t="shared" si="1"/>
        <v>1506.71</v>
      </c>
      <c r="L19" s="97">
        <v>2623.25</v>
      </c>
      <c r="M19" s="97">
        <v>2667.24</v>
      </c>
      <c r="N19" s="97">
        <v>194.52</v>
      </c>
      <c r="O19" s="97">
        <v>1296</v>
      </c>
      <c r="P19" s="97"/>
    </row>
    <row r="20" spans="1:16" ht="24" customHeight="1" x14ac:dyDescent="0.2">
      <c r="A20" s="86">
        <f t="shared" si="3"/>
        <v>10</v>
      </c>
      <c r="B20" s="120" t="s">
        <v>120</v>
      </c>
      <c r="C20" s="121" t="s">
        <v>55</v>
      </c>
      <c r="D20" s="99">
        <v>2920</v>
      </c>
      <c r="E20" s="97">
        <v>1000</v>
      </c>
      <c r="F20" s="97"/>
      <c r="G20" s="97">
        <v>250</v>
      </c>
      <c r="H20" s="97"/>
      <c r="I20" s="97">
        <f t="shared" si="0"/>
        <v>4170</v>
      </c>
      <c r="J20" s="118">
        <v>727.93</v>
      </c>
      <c r="K20" s="89">
        <f t="shared" si="1"/>
        <v>3442.07</v>
      </c>
      <c r="L20" s="97"/>
      <c r="M20" s="97">
        <f t="shared" si="4"/>
        <v>3920</v>
      </c>
      <c r="N20" s="97">
        <v>200</v>
      </c>
      <c r="O20" s="97">
        <f t="shared" si="2"/>
        <v>1960</v>
      </c>
      <c r="P20" s="97"/>
    </row>
    <row r="21" spans="1:16" ht="26.25" customHeight="1" x14ac:dyDescent="0.2">
      <c r="A21" s="86">
        <f t="shared" si="3"/>
        <v>11</v>
      </c>
      <c r="B21" s="123" t="s">
        <v>193</v>
      </c>
      <c r="C21" s="98" t="s">
        <v>32</v>
      </c>
      <c r="D21" s="99">
        <v>1668</v>
      </c>
      <c r="E21" s="97">
        <v>1000</v>
      </c>
      <c r="F21" s="97"/>
      <c r="G21" s="97">
        <v>250</v>
      </c>
      <c r="H21" s="97">
        <v>74.37</v>
      </c>
      <c r="I21" s="97">
        <f>SUM(D21:H21)</f>
        <v>2992.37</v>
      </c>
      <c r="J21" s="118">
        <v>472.39</v>
      </c>
      <c r="K21" s="89">
        <f>+I21-J21</f>
        <v>2519.98</v>
      </c>
      <c r="L21" s="97"/>
      <c r="M21" s="97">
        <v>435.77</v>
      </c>
      <c r="N21" s="97">
        <v>31.78</v>
      </c>
      <c r="O21" s="97">
        <v>434.21</v>
      </c>
      <c r="P21" s="97"/>
    </row>
    <row r="22" spans="1:16" ht="26.25" customHeight="1" x14ac:dyDescent="0.2">
      <c r="A22" s="86">
        <f t="shared" si="3"/>
        <v>12</v>
      </c>
      <c r="B22" s="123" t="s">
        <v>152</v>
      </c>
      <c r="C22" s="98" t="s">
        <v>32</v>
      </c>
      <c r="D22" s="99">
        <v>1668</v>
      </c>
      <c r="E22" s="97">
        <v>1000</v>
      </c>
      <c r="F22" s="97"/>
      <c r="G22" s="97">
        <v>250</v>
      </c>
      <c r="H22" s="97">
        <v>74.37</v>
      </c>
      <c r="I22" s="97">
        <f t="shared" si="0"/>
        <v>2992.37</v>
      </c>
      <c r="J22" s="118">
        <v>509.25</v>
      </c>
      <c r="K22" s="89">
        <f t="shared" si="1"/>
        <v>2483.12</v>
      </c>
      <c r="L22" s="97"/>
      <c r="M22" s="97">
        <f t="shared" si="4"/>
        <v>2742.37</v>
      </c>
      <c r="N22" s="97">
        <v>200</v>
      </c>
      <c r="O22" s="97">
        <v>1371.18</v>
      </c>
      <c r="P22" s="97"/>
    </row>
    <row r="23" spans="1:16" ht="24" customHeight="1" x14ac:dyDescent="0.2">
      <c r="A23" s="86">
        <f t="shared" si="3"/>
        <v>13</v>
      </c>
      <c r="B23" s="123" t="s">
        <v>85</v>
      </c>
      <c r="C23" s="98" t="s">
        <v>40</v>
      </c>
      <c r="D23" s="99">
        <v>1668</v>
      </c>
      <c r="E23" s="97">
        <v>1000</v>
      </c>
      <c r="F23" s="97"/>
      <c r="G23" s="97">
        <v>250</v>
      </c>
      <c r="H23" s="97">
        <v>74.37</v>
      </c>
      <c r="I23" s="97">
        <f t="shared" si="0"/>
        <v>2992.37</v>
      </c>
      <c r="J23" s="118">
        <v>509.25</v>
      </c>
      <c r="K23" s="89">
        <f t="shared" si="1"/>
        <v>2483.12</v>
      </c>
      <c r="L23" s="97"/>
      <c r="M23" s="97">
        <f t="shared" si="4"/>
        <v>2742.37</v>
      </c>
      <c r="N23" s="97">
        <v>200</v>
      </c>
      <c r="O23" s="97">
        <v>1371.18</v>
      </c>
      <c r="P23" s="97"/>
    </row>
    <row r="24" spans="1:16" ht="21" customHeight="1" x14ac:dyDescent="0.2">
      <c r="A24" s="86">
        <f t="shared" si="3"/>
        <v>14</v>
      </c>
      <c r="B24" s="120" t="s">
        <v>80</v>
      </c>
      <c r="C24" s="122" t="s">
        <v>72</v>
      </c>
      <c r="D24" s="99">
        <v>5095</v>
      </c>
      <c r="E24" s="97">
        <v>1800</v>
      </c>
      <c r="F24" s="97"/>
      <c r="G24" s="97">
        <v>250</v>
      </c>
      <c r="H24" s="97"/>
      <c r="I24" s="97">
        <f t="shared" si="0"/>
        <v>7145</v>
      </c>
      <c r="J24" s="118">
        <v>2701.84</v>
      </c>
      <c r="K24" s="89">
        <f t="shared" si="1"/>
        <v>4443.16</v>
      </c>
      <c r="L24" s="97"/>
      <c r="M24" s="97">
        <f t="shared" si="4"/>
        <v>6895</v>
      </c>
      <c r="N24" s="97">
        <v>200</v>
      </c>
      <c r="O24" s="97">
        <f t="shared" si="2"/>
        <v>3447.5</v>
      </c>
      <c r="P24" s="97"/>
    </row>
    <row r="25" spans="1:16" ht="20.25" customHeight="1" x14ac:dyDescent="0.2">
      <c r="A25" s="86">
        <f t="shared" si="3"/>
        <v>15</v>
      </c>
      <c r="B25" s="120" t="s">
        <v>76</v>
      </c>
      <c r="C25" s="121" t="s">
        <v>154</v>
      </c>
      <c r="D25" s="99">
        <v>5835</v>
      </c>
      <c r="E25" s="97">
        <v>3000</v>
      </c>
      <c r="F25" s="97">
        <v>375</v>
      </c>
      <c r="G25" s="97">
        <v>250</v>
      </c>
      <c r="H25" s="97"/>
      <c r="I25" s="97">
        <f t="shared" si="0"/>
        <v>9460</v>
      </c>
      <c r="J25" s="97">
        <v>2182.13</v>
      </c>
      <c r="K25" s="89">
        <f t="shared" si="1"/>
        <v>7277.87</v>
      </c>
      <c r="L25" s="97">
        <v>16928.41</v>
      </c>
      <c r="M25" s="97">
        <f t="shared" si="4"/>
        <v>9210</v>
      </c>
      <c r="N25" s="97">
        <v>200</v>
      </c>
      <c r="O25" s="97">
        <f t="shared" si="2"/>
        <v>4605</v>
      </c>
      <c r="P25" s="97"/>
    </row>
    <row r="26" spans="1:16" ht="31.5" customHeight="1" x14ac:dyDescent="0.2">
      <c r="A26" s="86">
        <f t="shared" si="3"/>
        <v>16</v>
      </c>
      <c r="B26" s="130" t="s">
        <v>153</v>
      </c>
      <c r="C26" s="98" t="s">
        <v>31</v>
      </c>
      <c r="D26" s="99">
        <v>5095</v>
      </c>
      <c r="E26" s="97">
        <v>1800</v>
      </c>
      <c r="F26" s="97"/>
      <c r="G26" s="97">
        <v>250</v>
      </c>
      <c r="H26" s="97"/>
      <c r="I26" s="97">
        <f t="shared" si="0"/>
        <v>7145</v>
      </c>
      <c r="J26" s="97">
        <v>1521.21</v>
      </c>
      <c r="K26" s="89">
        <f t="shared" si="1"/>
        <v>5623.79</v>
      </c>
      <c r="L26" s="97"/>
      <c r="M26" s="97">
        <f t="shared" si="4"/>
        <v>6895</v>
      </c>
      <c r="N26" s="97">
        <v>200</v>
      </c>
      <c r="O26" s="97">
        <f t="shared" si="2"/>
        <v>3447.5</v>
      </c>
      <c r="P26" s="97"/>
    </row>
    <row r="27" spans="1:16" ht="21" customHeight="1" x14ac:dyDescent="0.2">
      <c r="A27" s="86">
        <f t="shared" si="3"/>
        <v>17</v>
      </c>
      <c r="B27" s="120" t="s">
        <v>77</v>
      </c>
      <c r="C27" s="121" t="s">
        <v>33</v>
      </c>
      <c r="D27" s="99">
        <v>5095</v>
      </c>
      <c r="E27" s="97">
        <v>1800</v>
      </c>
      <c r="F27" s="97"/>
      <c r="G27" s="97">
        <v>250</v>
      </c>
      <c r="H27" s="97"/>
      <c r="I27" s="97">
        <f t="shared" si="0"/>
        <v>7145</v>
      </c>
      <c r="J27" s="118">
        <v>1521.21</v>
      </c>
      <c r="K27" s="89">
        <f t="shared" si="1"/>
        <v>5623.79</v>
      </c>
      <c r="L27" s="97"/>
      <c r="M27" s="97">
        <f t="shared" si="4"/>
        <v>6895</v>
      </c>
      <c r="N27" s="97">
        <v>200</v>
      </c>
      <c r="O27" s="97">
        <f t="shared" si="2"/>
        <v>3447.5</v>
      </c>
      <c r="P27" s="97"/>
    </row>
    <row r="28" spans="1:16" ht="21" customHeight="1" x14ac:dyDescent="0.2">
      <c r="A28" s="86">
        <f t="shared" si="3"/>
        <v>18</v>
      </c>
      <c r="B28" s="120" t="s">
        <v>78</v>
      </c>
      <c r="C28" s="121" t="s">
        <v>107</v>
      </c>
      <c r="D28" s="99">
        <v>5095</v>
      </c>
      <c r="E28" s="97">
        <v>1800</v>
      </c>
      <c r="F28" s="97">
        <v>375</v>
      </c>
      <c r="G28" s="97">
        <v>250</v>
      </c>
      <c r="H28" s="97"/>
      <c r="I28" s="97">
        <f t="shared" si="0"/>
        <v>7520</v>
      </c>
      <c r="J28" s="97">
        <v>1614.1</v>
      </c>
      <c r="K28" s="89">
        <f t="shared" si="1"/>
        <v>5905.9</v>
      </c>
      <c r="L28" s="97"/>
      <c r="M28" s="97">
        <f t="shared" si="4"/>
        <v>7270</v>
      </c>
      <c r="N28" s="97">
        <v>200</v>
      </c>
      <c r="O28" s="97">
        <f t="shared" si="2"/>
        <v>3635</v>
      </c>
      <c r="P28" s="97"/>
    </row>
    <row r="29" spans="1:16" ht="20.25" customHeight="1" x14ac:dyDescent="0.2">
      <c r="A29" s="86">
        <f t="shared" si="3"/>
        <v>19</v>
      </c>
      <c r="B29" s="119" t="s">
        <v>119</v>
      </c>
      <c r="C29" s="98" t="s">
        <v>56</v>
      </c>
      <c r="D29" s="99">
        <v>5095</v>
      </c>
      <c r="E29" s="97">
        <v>1800</v>
      </c>
      <c r="F29" s="97"/>
      <c r="G29" s="97">
        <v>250</v>
      </c>
      <c r="H29" s="97"/>
      <c r="I29" s="97">
        <f t="shared" si="0"/>
        <v>7145</v>
      </c>
      <c r="J29" s="97">
        <v>4120.24</v>
      </c>
      <c r="K29" s="89">
        <f t="shared" si="1"/>
        <v>3024.76</v>
      </c>
      <c r="L29" s="97">
        <v>1115</v>
      </c>
      <c r="M29" s="97">
        <f t="shared" si="4"/>
        <v>6895</v>
      </c>
      <c r="N29" s="97">
        <v>200</v>
      </c>
      <c r="O29" s="97">
        <f t="shared" si="2"/>
        <v>3447.5</v>
      </c>
      <c r="P29" s="97"/>
    </row>
    <row r="30" spans="1:16" ht="21.75" customHeight="1" x14ac:dyDescent="0.2">
      <c r="A30" s="86">
        <f t="shared" si="3"/>
        <v>20</v>
      </c>
      <c r="B30" s="120" t="s">
        <v>103</v>
      </c>
      <c r="C30" s="122" t="s">
        <v>172</v>
      </c>
      <c r="D30" s="99">
        <v>2375</v>
      </c>
      <c r="E30" s="97">
        <v>1000</v>
      </c>
      <c r="F30" s="97"/>
      <c r="G30" s="97">
        <v>250</v>
      </c>
      <c r="H30" s="97"/>
      <c r="I30" s="97">
        <f t="shared" si="0"/>
        <v>3625</v>
      </c>
      <c r="J30" s="118">
        <v>626.73</v>
      </c>
      <c r="K30" s="89">
        <f t="shared" si="1"/>
        <v>2998.27</v>
      </c>
      <c r="L30" s="97"/>
      <c r="M30" s="97">
        <f t="shared" si="4"/>
        <v>3375</v>
      </c>
      <c r="N30" s="97">
        <v>200</v>
      </c>
      <c r="O30" s="97">
        <f t="shared" si="2"/>
        <v>1687.5</v>
      </c>
      <c r="P30" s="97"/>
    </row>
    <row r="31" spans="1:16" ht="21.75" customHeight="1" x14ac:dyDescent="0.2">
      <c r="A31" s="86">
        <f t="shared" si="3"/>
        <v>21</v>
      </c>
      <c r="B31" s="120" t="s">
        <v>232</v>
      </c>
      <c r="C31" s="122" t="s">
        <v>216</v>
      </c>
      <c r="D31" s="99">
        <v>2375</v>
      </c>
      <c r="E31" s="97">
        <v>1000</v>
      </c>
      <c r="F31" s="97"/>
      <c r="G31" s="97">
        <v>250</v>
      </c>
      <c r="H31" s="97"/>
      <c r="I31" s="97">
        <f t="shared" si="0"/>
        <v>3625</v>
      </c>
      <c r="J31" s="118">
        <v>626.73</v>
      </c>
      <c r="K31" s="89">
        <f t="shared" si="1"/>
        <v>2998.27</v>
      </c>
      <c r="L31" s="97"/>
      <c r="M31" s="97">
        <v>2135.96</v>
      </c>
      <c r="N31" s="97">
        <v>126.58</v>
      </c>
      <c r="O31" s="97">
        <f t="shared" si="2"/>
        <v>1687.5</v>
      </c>
      <c r="P31" s="97"/>
    </row>
    <row r="32" spans="1:16" ht="24" customHeight="1" x14ac:dyDescent="0.2">
      <c r="A32" s="86">
        <f t="shared" si="3"/>
        <v>22</v>
      </c>
      <c r="B32" s="129" t="s">
        <v>171</v>
      </c>
      <c r="C32" s="98" t="s">
        <v>34</v>
      </c>
      <c r="D32" s="99">
        <v>2375</v>
      </c>
      <c r="E32" s="97">
        <v>1000</v>
      </c>
      <c r="F32" s="97"/>
      <c r="G32" s="97">
        <v>250</v>
      </c>
      <c r="H32" s="97"/>
      <c r="I32" s="97">
        <f t="shared" si="0"/>
        <v>3625</v>
      </c>
      <c r="J32" s="97">
        <v>626.73</v>
      </c>
      <c r="K32" s="89">
        <f t="shared" si="1"/>
        <v>2998.27</v>
      </c>
      <c r="L32" s="97"/>
      <c r="M32" s="97">
        <f t="shared" si="4"/>
        <v>3375</v>
      </c>
      <c r="N32" s="97">
        <v>200</v>
      </c>
      <c r="O32" s="97">
        <f t="shared" si="2"/>
        <v>1687.5</v>
      </c>
      <c r="P32" s="97"/>
    </row>
    <row r="33" spans="1:16" ht="21" customHeight="1" x14ac:dyDescent="0.2">
      <c r="A33" s="86">
        <f t="shared" si="3"/>
        <v>23</v>
      </c>
      <c r="B33" s="120" t="s">
        <v>207</v>
      </c>
      <c r="C33" s="122" t="s">
        <v>208</v>
      </c>
      <c r="D33" s="99">
        <v>5095</v>
      </c>
      <c r="E33" s="97">
        <v>1800</v>
      </c>
      <c r="F33" s="97"/>
      <c r="G33" s="97">
        <v>250</v>
      </c>
      <c r="H33" s="97"/>
      <c r="I33" s="97">
        <f t="shared" si="0"/>
        <v>7145</v>
      </c>
      <c r="J33" s="118">
        <v>1500.08</v>
      </c>
      <c r="K33" s="89">
        <f t="shared" si="1"/>
        <v>5644.92</v>
      </c>
      <c r="L33" s="97"/>
      <c r="M33" s="97">
        <v>6252.73</v>
      </c>
      <c r="N33" s="97">
        <v>181.37</v>
      </c>
      <c r="O33" s="97">
        <f t="shared" si="2"/>
        <v>3447.5</v>
      </c>
      <c r="P33" s="97"/>
    </row>
    <row r="34" spans="1:16" ht="21" customHeight="1" x14ac:dyDescent="0.2">
      <c r="A34" s="86">
        <f t="shared" si="3"/>
        <v>24</v>
      </c>
      <c r="B34" s="120" t="s">
        <v>217</v>
      </c>
      <c r="C34" s="122" t="s">
        <v>208</v>
      </c>
      <c r="D34" s="99">
        <v>5095</v>
      </c>
      <c r="E34" s="97">
        <v>1800</v>
      </c>
      <c r="F34" s="97"/>
      <c r="G34" s="97">
        <v>250</v>
      </c>
      <c r="H34" s="97"/>
      <c r="I34" s="97">
        <f t="shared" si="0"/>
        <v>7145</v>
      </c>
      <c r="J34" s="118">
        <v>1464.61</v>
      </c>
      <c r="K34" s="89">
        <f t="shared" si="1"/>
        <v>5680.39</v>
      </c>
      <c r="L34" s="97"/>
      <c r="M34" s="97">
        <v>5459.33</v>
      </c>
      <c r="N34" s="97">
        <v>158.36000000000001</v>
      </c>
      <c r="O34" s="97">
        <f t="shared" si="2"/>
        <v>3447.5</v>
      </c>
      <c r="P34" s="97"/>
    </row>
    <row r="35" spans="1:16" ht="24" customHeight="1" x14ac:dyDescent="0.2">
      <c r="A35" s="86">
        <f t="shared" si="3"/>
        <v>25</v>
      </c>
      <c r="B35" s="123" t="s">
        <v>75</v>
      </c>
      <c r="C35" s="122" t="s">
        <v>183</v>
      </c>
      <c r="D35" s="97">
        <v>5835</v>
      </c>
      <c r="E35" s="97">
        <v>3000</v>
      </c>
      <c r="F35" s="97"/>
      <c r="G35" s="97">
        <v>250</v>
      </c>
      <c r="H35" s="97"/>
      <c r="I35" s="97">
        <f t="shared" si="0"/>
        <v>9085</v>
      </c>
      <c r="J35" s="118">
        <v>2085.6799999999998</v>
      </c>
      <c r="K35" s="89">
        <f t="shared" si="1"/>
        <v>6999.32</v>
      </c>
      <c r="L35" s="97">
        <f>328.5+16928.41</f>
        <v>17256.91</v>
      </c>
      <c r="M35" s="97">
        <f t="shared" si="4"/>
        <v>8835</v>
      </c>
      <c r="N35" s="97">
        <v>200</v>
      </c>
      <c r="O35" s="97">
        <f t="shared" si="2"/>
        <v>4417.5</v>
      </c>
      <c r="P35" s="97"/>
    </row>
    <row r="36" spans="1:16" ht="24" customHeight="1" x14ac:dyDescent="0.2">
      <c r="A36" s="86">
        <f t="shared" si="3"/>
        <v>26</v>
      </c>
      <c r="B36" s="123" t="s">
        <v>186</v>
      </c>
      <c r="C36" s="117" t="s">
        <v>209</v>
      </c>
      <c r="D36" s="132">
        <v>5095</v>
      </c>
      <c r="E36" s="97">
        <v>1800</v>
      </c>
      <c r="F36" s="97"/>
      <c r="G36" s="97">
        <v>250</v>
      </c>
      <c r="H36" s="97"/>
      <c r="I36" s="97">
        <f t="shared" si="0"/>
        <v>7145</v>
      </c>
      <c r="J36" s="118">
        <v>1478.29</v>
      </c>
      <c r="K36" s="89">
        <f t="shared" si="1"/>
        <v>5666.71</v>
      </c>
      <c r="L36" s="97">
        <v>438</v>
      </c>
      <c r="M36" s="97">
        <v>5723.79</v>
      </c>
      <c r="N36" s="97">
        <v>166.03</v>
      </c>
      <c r="O36" s="97">
        <f t="shared" si="2"/>
        <v>3447.5</v>
      </c>
      <c r="P36" s="97"/>
    </row>
    <row r="37" spans="1:16" ht="21.75" customHeight="1" x14ac:dyDescent="0.2">
      <c r="A37" s="86">
        <f t="shared" si="3"/>
        <v>27</v>
      </c>
      <c r="B37" s="119" t="s">
        <v>73</v>
      </c>
      <c r="C37" s="98" t="s">
        <v>38</v>
      </c>
      <c r="D37" s="99">
        <v>5835</v>
      </c>
      <c r="E37" s="97">
        <v>3000</v>
      </c>
      <c r="F37" s="97">
        <v>375</v>
      </c>
      <c r="G37" s="97">
        <v>250</v>
      </c>
      <c r="H37" s="97"/>
      <c r="I37" s="97">
        <f t="shared" si="0"/>
        <v>9460</v>
      </c>
      <c r="J37" s="118">
        <v>3367.37</v>
      </c>
      <c r="K37" s="89">
        <f t="shared" si="1"/>
        <v>6092.63</v>
      </c>
      <c r="L37" s="97"/>
      <c r="M37" s="97">
        <f t="shared" si="4"/>
        <v>9210</v>
      </c>
      <c r="N37" s="97">
        <v>200</v>
      </c>
      <c r="O37" s="97">
        <f t="shared" si="2"/>
        <v>4605</v>
      </c>
      <c r="P37" s="97"/>
    </row>
    <row r="38" spans="1:16" ht="21.75" customHeight="1" x14ac:dyDescent="0.2">
      <c r="A38" s="86">
        <f t="shared" si="3"/>
        <v>28</v>
      </c>
      <c r="B38" s="119" t="s">
        <v>218</v>
      </c>
      <c r="C38" s="98" t="s">
        <v>216</v>
      </c>
      <c r="D38" s="99">
        <v>0</v>
      </c>
      <c r="E38" s="97">
        <v>0</v>
      </c>
      <c r="F38" s="97"/>
      <c r="G38" s="97">
        <v>250</v>
      </c>
      <c r="H38" s="97"/>
      <c r="I38" s="97">
        <f>SUM(D38:H38)</f>
        <v>250</v>
      </c>
      <c r="J38" s="97">
        <v>0</v>
      </c>
      <c r="K38" s="89">
        <f>+I38-J38</f>
        <v>250</v>
      </c>
      <c r="L38" s="97"/>
      <c r="M38" s="97">
        <v>2672.26</v>
      </c>
      <c r="N38" s="97">
        <v>158.36000000000001</v>
      </c>
      <c r="O38" s="97">
        <v>1687.5</v>
      </c>
      <c r="P38" s="148" t="s">
        <v>256</v>
      </c>
    </row>
    <row r="39" spans="1:16" ht="25.5" x14ac:dyDescent="0.2">
      <c r="A39" s="86">
        <f t="shared" si="3"/>
        <v>29</v>
      </c>
      <c r="B39" s="119" t="s">
        <v>86</v>
      </c>
      <c r="C39" s="98" t="s">
        <v>109</v>
      </c>
      <c r="D39" s="99">
        <v>5557</v>
      </c>
      <c r="E39" s="97">
        <v>1800</v>
      </c>
      <c r="F39" s="97"/>
      <c r="G39" s="97">
        <v>250</v>
      </c>
      <c r="H39" s="97"/>
      <c r="I39" s="97">
        <f t="shared" si="0"/>
        <v>7607</v>
      </c>
      <c r="J39" s="97">
        <v>1635.65</v>
      </c>
      <c r="K39" s="89">
        <f t="shared" si="1"/>
        <v>5971.35</v>
      </c>
      <c r="L39" s="97">
        <v>1397</v>
      </c>
      <c r="M39" s="97">
        <f t="shared" si="4"/>
        <v>7357</v>
      </c>
      <c r="N39" s="97">
        <v>200</v>
      </c>
      <c r="O39" s="97">
        <f t="shared" si="2"/>
        <v>3678.5</v>
      </c>
      <c r="P39" s="97"/>
    </row>
    <row r="40" spans="1:16" ht="26.25" customHeight="1" x14ac:dyDescent="0.2">
      <c r="A40" s="86">
        <f t="shared" si="3"/>
        <v>30</v>
      </c>
      <c r="B40" s="119" t="s">
        <v>101</v>
      </c>
      <c r="C40" s="98" t="s">
        <v>51</v>
      </c>
      <c r="D40" s="99">
        <v>5557</v>
      </c>
      <c r="E40" s="97">
        <v>1800</v>
      </c>
      <c r="F40" s="97">
        <v>375</v>
      </c>
      <c r="G40" s="97">
        <v>250</v>
      </c>
      <c r="H40" s="97"/>
      <c r="I40" s="97">
        <f t="shared" si="0"/>
        <v>7982</v>
      </c>
      <c r="J40" s="97">
        <v>1728.54</v>
      </c>
      <c r="K40" s="89">
        <f t="shared" si="1"/>
        <v>6253.46</v>
      </c>
      <c r="L40" s="97"/>
      <c r="M40" s="97">
        <f t="shared" si="4"/>
        <v>7732</v>
      </c>
      <c r="N40" s="97">
        <v>200</v>
      </c>
      <c r="O40" s="97">
        <f t="shared" si="2"/>
        <v>3866</v>
      </c>
      <c r="P40" s="97"/>
    </row>
    <row r="41" spans="1:16" ht="28.5" customHeight="1" x14ac:dyDescent="0.2">
      <c r="A41" s="86">
        <f t="shared" si="3"/>
        <v>31</v>
      </c>
      <c r="B41" s="130" t="s">
        <v>157</v>
      </c>
      <c r="C41" s="98" t="s">
        <v>158</v>
      </c>
      <c r="D41" s="97">
        <v>5557</v>
      </c>
      <c r="E41" s="97">
        <v>1800</v>
      </c>
      <c r="F41" s="97"/>
      <c r="G41" s="97">
        <v>250</v>
      </c>
      <c r="H41" s="97"/>
      <c r="I41" s="97">
        <f t="shared" si="0"/>
        <v>7607</v>
      </c>
      <c r="J41" s="97">
        <v>1635.65</v>
      </c>
      <c r="K41" s="89">
        <f t="shared" si="1"/>
        <v>5971.35</v>
      </c>
      <c r="L41" s="97">
        <v>565</v>
      </c>
      <c r="M41" s="97">
        <f t="shared" si="4"/>
        <v>7357</v>
      </c>
      <c r="N41" s="97">
        <v>200</v>
      </c>
      <c r="O41" s="97">
        <f t="shared" si="2"/>
        <v>3678.5</v>
      </c>
      <c r="P41" s="97"/>
    </row>
    <row r="42" spans="1:16" ht="27" customHeight="1" x14ac:dyDescent="0.2">
      <c r="A42" s="86">
        <f t="shared" si="3"/>
        <v>32</v>
      </c>
      <c r="B42" s="123" t="s">
        <v>88</v>
      </c>
      <c r="C42" s="98" t="s">
        <v>39</v>
      </c>
      <c r="D42" s="99">
        <v>3081</v>
      </c>
      <c r="E42" s="97">
        <v>1000</v>
      </c>
      <c r="F42" s="97"/>
      <c r="G42" s="97">
        <v>250</v>
      </c>
      <c r="H42" s="97"/>
      <c r="I42" s="97">
        <f t="shared" si="0"/>
        <v>4331</v>
      </c>
      <c r="J42" s="118">
        <v>798.65</v>
      </c>
      <c r="K42" s="89">
        <f t="shared" si="1"/>
        <v>3532.35</v>
      </c>
      <c r="L42" s="97"/>
      <c r="M42" s="97">
        <f t="shared" si="4"/>
        <v>4081</v>
      </c>
      <c r="N42" s="97">
        <v>200</v>
      </c>
      <c r="O42" s="97">
        <f t="shared" si="2"/>
        <v>2040.5</v>
      </c>
      <c r="P42" s="97"/>
    </row>
    <row r="43" spans="1:16" ht="27.75" customHeight="1" x14ac:dyDescent="0.2">
      <c r="A43" s="86">
        <f t="shared" si="3"/>
        <v>33</v>
      </c>
      <c r="B43" s="123" t="s">
        <v>159</v>
      </c>
      <c r="C43" s="98" t="s">
        <v>160</v>
      </c>
      <c r="D43" s="99">
        <v>5557</v>
      </c>
      <c r="E43" s="97">
        <v>1800</v>
      </c>
      <c r="F43" s="97"/>
      <c r="G43" s="97">
        <v>250</v>
      </c>
      <c r="H43" s="97"/>
      <c r="I43" s="97">
        <f t="shared" si="0"/>
        <v>7607</v>
      </c>
      <c r="J43" s="97">
        <v>1635.65</v>
      </c>
      <c r="K43" s="89">
        <f t="shared" si="1"/>
        <v>5971.35</v>
      </c>
      <c r="L43" s="97">
        <v>399</v>
      </c>
      <c r="M43" s="97">
        <f t="shared" si="4"/>
        <v>7357</v>
      </c>
      <c r="N43" s="97">
        <v>200</v>
      </c>
      <c r="O43" s="97">
        <f t="shared" si="2"/>
        <v>3678.5</v>
      </c>
      <c r="P43" s="97"/>
    </row>
    <row r="44" spans="1:16" ht="28.5" customHeight="1" x14ac:dyDescent="0.2">
      <c r="A44" s="86">
        <f t="shared" si="3"/>
        <v>34</v>
      </c>
      <c r="B44" s="130" t="s">
        <v>179</v>
      </c>
      <c r="C44" s="98" t="s">
        <v>180</v>
      </c>
      <c r="D44" s="97">
        <v>5557</v>
      </c>
      <c r="E44" s="97">
        <v>1800</v>
      </c>
      <c r="F44" s="97"/>
      <c r="G44" s="97">
        <v>250</v>
      </c>
      <c r="H44" s="97"/>
      <c r="I44" s="97">
        <f t="shared" si="0"/>
        <v>7607</v>
      </c>
      <c r="J44" s="97">
        <v>1635.65</v>
      </c>
      <c r="K44" s="89">
        <f t="shared" si="1"/>
        <v>5971.35</v>
      </c>
      <c r="L44" s="97"/>
      <c r="M44" s="97">
        <f t="shared" si="4"/>
        <v>7357</v>
      </c>
      <c r="N44" s="97">
        <v>200</v>
      </c>
      <c r="O44" s="97">
        <f t="shared" si="2"/>
        <v>3678.5</v>
      </c>
      <c r="P44" s="97"/>
    </row>
    <row r="45" spans="1:16" ht="27.75" customHeight="1" x14ac:dyDescent="0.2">
      <c r="A45" s="86">
        <f t="shared" si="3"/>
        <v>35</v>
      </c>
      <c r="B45" s="124" t="s">
        <v>87</v>
      </c>
      <c r="C45" s="98" t="s">
        <v>36</v>
      </c>
      <c r="D45" s="99">
        <v>3081</v>
      </c>
      <c r="E45" s="97">
        <v>1000</v>
      </c>
      <c r="F45" s="97"/>
      <c r="G45" s="97">
        <v>250</v>
      </c>
      <c r="H45" s="97"/>
      <c r="I45" s="97">
        <f t="shared" si="0"/>
        <v>4331</v>
      </c>
      <c r="J45" s="118">
        <v>798.65</v>
      </c>
      <c r="K45" s="89">
        <f t="shared" si="1"/>
        <v>3532.35</v>
      </c>
      <c r="L45" s="97"/>
      <c r="M45" s="97">
        <f t="shared" si="4"/>
        <v>4081</v>
      </c>
      <c r="N45" s="97">
        <v>200</v>
      </c>
      <c r="O45" s="97">
        <f t="shared" si="2"/>
        <v>2040.5</v>
      </c>
      <c r="P45" s="97"/>
    </row>
    <row r="46" spans="1:16" ht="30.75" customHeight="1" x14ac:dyDescent="0.2">
      <c r="A46" s="86">
        <f t="shared" si="3"/>
        <v>36</v>
      </c>
      <c r="B46" s="130" t="s">
        <v>82</v>
      </c>
      <c r="C46" s="98" t="s">
        <v>210</v>
      </c>
      <c r="D46" s="97">
        <v>5557</v>
      </c>
      <c r="E46" s="97">
        <v>1800</v>
      </c>
      <c r="F46" s="97"/>
      <c r="G46" s="97">
        <v>250</v>
      </c>
      <c r="H46" s="97"/>
      <c r="I46" s="97">
        <f t="shared" si="0"/>
        <v>7607</v>
      </c>
      <c r="J46" s="97">
        <v>1599.68</v>
      </c>
      <c r="K46" s="89">
        <f t="shared" si="1"/>
        <v>6007.32</v>
      </c>
      <c r="L46" s="97"/>
      <c r="M46" s="97">
        <v>6389.5</v>
      </c>
      <c r="N46" s="97">
        <v>173.7</v>
      </c>
      <c r="O46" s="97">
        <f t="shared" si="2"/>
        <v>3678.5</v>
      </c>
      <c r="P46" s="97"/>
    </row>
    <row r="47" spans="1:16" ht="30.75" customHeight="1" x14ac:dyDescent="0.2">
      <c r="A47" s="86">
        <f t="shared" si="3"/>
        <v>37</v>
      </c>
      <c r="B47" s="130" t="s">
        <v>190</v>
      </c>
      <c r="C47" s="98" t="s">
        <v>254</v>
      </c>
      <c r="D47" s="97">
        <v>5557</v>
      </c>
      <c r="E47" s="97">
        <v>1800</v>
      </c>
      <c r="F47" s="97"/>
      <c r="G47" s="97">
        <v>250</v>
      </c>
      <c r="H47" s="97"/>
      <c r="I47" s="97">
        <f>SUM(D47:H47)</f>
        <v>7607</v>
      </c>
      <c r="J47" s="97">
        <v>1513.32</v>
      </c>
      <c r="K47" s="89">
        <f>+I47-J47</f>
        <v>6093.68</v>
      </c>
      <c r="L47" s="97">
        <v>803</v>
      </c>
      <c r="M47" s="97">
        <v>1169.06</v>
      </c>
      <c r="N47" s="97">
        <v>31.78</v>
      </c>
      <c r="O47" s="97">
        <v>1164.8599999999999</v>
      </c>
      <c r="P47" s="97"/>
    </row>
    <row r="48" spans="1:16" ht="51" customHeight="1" x14ac:dyDescent="0.2">
      <c r="A48" s="86">
        <f t="shared" si="3"/>
        <v>38</v>
      </c>
      <c r="B48" s="124" t="s">
        <v>126</v>
      </c>
      <c r="C48" s="98" t="s">
        <v>128</v>
      </c>
      <c r="D48" s="99">
        <v>0</v>
      </c>
      <c r="E48" s="97">
        <v>0</v>
      </c>
      <c r="F48" s="97"/>
      <c r="G48" s="97">
        <v>250</v>
      </c>
      <c r="H48" s="97"/>
      <c r="I48" s="97">
        <f>SUM(D48:H48)</f>
        <v>250</v>
      </c>
      <c r="J48" s="118">
        <v>0</v>
      </c>
      <c r="K48" s="89">
        <f>+I48-J48</f>
        <v>250</v>
      </c>
      <c r="L48" s="97"/>
      <c r="M48" s="97">
        <v>7357</v>
      </c>
      <c r="N48" s="97">
        <v>200</v>
      </c>
      <c r="O48" s="97">
        <v>3678.5</v>
      </c>
      <c r="P48" s="154" t="s">
        <v>264</v>
      </c>
    </row>
    <row r="49" spans="1:16" ht="25.5" x14ac:dyDescent="0.2">
      <c r="A49" s="86">
        <f t="shared" si="3"/>
        <v>39</v>
      </c>
      <c r="B49" s="123" t="s">
        <v>124</v>
      </c>
      <c r="C49" s="98" t="s">
        <v>213</v>
      </c>
      <c r="D49" s="99">
        <v>5557</v>
      </c>
      <c r="E49" s="97">
        <v>1800</v>
      </c>
      <c r="F49" s="97"/>
      <c r="G49" s="97">
        <v>250</v>
      </c>
      <c r="H49" s="97"/>
      <c r="I49" s="97">
        <f t="shared" si="0"/>
        <v>7607</v>
      </c>
      <c r="J49" s="97">
        <v>1635.65</v>
      </c>
      <c r="K49" s="89">
        <f t="shared" si="1"/>
        <v>5971.35</v>
      </c>
      <c r="L49" s="97"/>
      <c r="M49" s="97">
        <f t="shared" si="4"/>
        <v>7357</v>
      </c>
      <c r="N49" s="97">
        <v>200</v>
      </c>
      <c r="O49" s="97">
        <f t="shared" si="2"/>
        <v>3678.5</v>
      </c>
      <c r="P49" s="97"/>
    </row>
    <row r="50" spans="1:16" ht="25.5" customHeight="1" x14ac:dyDescent="0.2">
      <c r="A50" s="86">
        <f t="shared" si="3"/>
        <v>40</v>
      </c>
      <c r="B50" s="100" t="s">
        <v>258</v>
      </c>
      <c r="C50" s="98" t="s">
        <v>219</v>
      </c>
      <c r="D50" s="99">
        <v>5557</v>
      </c>
      <c r="E50" s="97">
        <v>1800</v>
      </c>
      <c r="F50" s="97"/>
      <c r="G50" s="97">
        <v>250</v>
      </c>
      <c r="H50" s="97"/>
      <c r="I50" s="97">
        <f>SUM(D50:H50)</f>
        <v>7607</v>
      </c>
      <c r="J50" s="97">
        <v>1513.32</v>
      </c>
      <c r="K50" s="89">
        <f>+I50-J50</f>
        <v>6093.68</v>
      </c>
      <c r="L50" s="97">
        <v>2209.5</v>
      </c>
      <c r="M50" s="97">
        <v>4273.1099999999997</v>
      </c>
      <c r="N50" s="97">
        <v>116.16</v>
      </c>
      <c r="O50" s="97">
        <f t="shared" si="2"/>
        <v>3678.5</v>
      </c>
      <c r="P50" s="97"/>
    </row>
    <row r="51" spans="1:16" ht="25.5" customHeight="1" x14ac:dyDescent="0.2">
      <c r="A51" s="86">
        <f t="shared" si="3"/>
        <v>41</v>
      </c>
      <c r="B51" s="100" t="s">
        <v>150</v>
      </c>
      <c r="C51" s="98" t="s">
        <v>151</v>
      </c>
      <c r="D51" s="99">
        <v>5557</v>
      </c>
      <c r="E51" s="97">
        <v>1800</v>
      </c>
      <c r="F51" s="97"/>
      <c r="G51" s="97">
        <v>250</v>
      </c>
      <c r="H51" s="97"/>
      <c r="I51" s="97">
        <f t="shared" si="0"/>
        <v>7607</v>
      </c>
      <c r="J51" s="97">
        <v>1635.65</v>
      </c>
      <c r="K51" s="89">
        <f t="shared" si="1"/>
        <v>5971.35</v>
      </c>
      <c r="L51" s="97">
        <v>608</v>
      </c>
      <c r="M51" s="97">
        <f t="shared" si="4"/>
        <v>7357</v>
      </c>
      <c r="N51" s="97">
        <v>200</v>
      </c>
      <c r="O51" s="97">
        <f t="shared" si="2"/>
        <v>3678.5</v>
      </c>
      <c r="P51" s="97"/>
    </row>
    <row r="52" spans="1:16" ht="24" customHeight="1" x14ac:dyDescent="0.2">
      <c r="A52" s="86">
        <f t="shared" si="3"/>
        <v>42</v>
      </c>
      <c r="B52" s="129" t="s">
        <v>102</v>
      </c>
      <c r="C52" s="98" t="s">
        <v>219</v>
      </c>
      <c r="D52" s="99">
        <v>5557</v>
      </c>
      <c r="E52" s="97">
        <v>1800</v>
      </c>
      <c r="F52" s="97"/>
      <c r="G52" s="97">
        <v>250</v>
      </c>
      <c r="H52" s="97"/>
      <c r="I52" s="97">
        <f t="shared" si="0"/>
        <v>7607</v>
      </c>
      <c r="J52" s="97">
        <v>2895.77</v>
      </c>
      <c r="K52" s="89">
        <f t="shared" si="1"/>
        <v>4711.2299999999996</v>
      </c>
      <c r="L52" s="97">
        <v>615</v>
      </c>
      <c r="M52" s="97">
        <v>5341.38</v>
      </c>
      <c r="N52" s="97">
        <v>145.21</v>
      </c>
      <c r="O52" s="97">
        <v>3478</v>
      </c>
      <c r="P52" s="97"/>
    </row>
    <row r="53" spans="1:16" ht="33" customHeight="1" x14ac:dyDescent="0.2">
      <c r="A53" s="86">
        <f t="shared" si="3"/>
        <v>43</v>
      </c>
      <c r="B53" s="130" t="s">
        <v>188</v>
      </c>
      <c r="C53" s="98" t="s">
        <v>211</v>
      </c>
      <c r="D53" s="97">
        <v>3081</v>
      </c>
      <c r="E53" s="97">
        <v>1000</v>
      </c>
      <c r="F53" s="97"/>
      <c r="G53" s="97">
        <v>250</v>
      </c>
      <c r="H53" s="97"/>
      <c r="I53" s="97">
        <f t="shared" si="0"/>
        <v>4331</v>
      </c>
      <c r="J53" s="97">
        <v>798.65</v>
      </c>
      <c r="K53" s="89">
        <f t="shared" si="1"/>
        <v>3532.35</v>
      </c>
      <c r="L53" s="97"/>
      <c r="M53" s="97">
        <v>3387.79</v>
      </c>
      <c r="N53" s="97">
        <v>166.03</v>
      </c>
      <c r="O53" s="97">
        <f t="shared" si="2"/>
        <v>2040.5</v>
      </c>
      <c r="P53" s="97"/>
    </row>
  </sheetData>
  <protectedRanges>
    <protectedRange sqref="B25" name="Rango1_3_1_1"/>
    <protectedRange sqref="B27:B28" name="Rango1_18_1_1"/>
    <protectedRange sqref="B11:B12" name="Rango1_12_1_2_1_1"/>
  </protectedRanges>
  <autoFilter ref="A9:L53">
    <filterColumn colId="4" showButton="0"/>
    <filterColumn colId="5" showButton="0"/>
    <filterColumn colId="6" showButton="0"/>
    <filterColumn colId="7" showButton="0"/>
  </autoFilter>
  <mergeCells count="18">
    <mergeCell ref="C3:J3"/>
    <mergeCell ref="D9:D10"/>
    <mergeCell ref="P9:P10"/>
    <mergeCell ref="L9:L10"/>
    <mergeCell ref="C2:J2"/>
    <mergeCell ref="J9:J10"/>
    <mergeCell ref="K9:K10"/>
    <mergeCell ref="N9:N10"/>
    <mergeCell ref="O9:O10"/>
    <mergeCell ref="A4:J4"/>
    <mergeCell ref="A5:J5"/>
    <mergeCell ref="A6:J6"/>
    <mergeCell ref="B9:B10"/>
    <mergeCell ref="E9:I9"/>
    <mergeCell ref="M9:M10"/>
    <mergeCell ref="A7:J7"/>
    <mergeCell ref="C9:C10"/>
    <mergeCell ref="A9:A10"/>
  </mergeCells>
  <printOptions horizontalCentered="1" verticalCentered="1"/>
  <pageMargins left="0.78740157480314965" right="0.78740157480314965" top="0.43" bottom="0.3" header="0.22" footer="0.11"/>
  <pageSetup paperSize="281" scale="77" firstPageNumber="0" fitToHeight="0" orientation="landscape" r:id="rId1"/>
  <headerFooter alignWithMargins="0"/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A8" sqref="A8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65"/>
      <c r="D2" s="165"/>
      <c r="E2" s="165"/>
      <c r="F2" s="165"/>
      <c r="G2" s="165"/>
      <c r="H2" s="165"/>
      <c r="I2" s="165"/>
      <c r="J2" s="165"/>
      <c r="K2" s="165"/>
      <c r="L2" s="36"/>
    </row>
    <row r="3" spans="1:14" ht="19.5" x14ac:dyDescent="0.3">
      <c r="A3" s="1"/>
      <c r="B3" s="1"/>
      <c r="C3" s="164"/>
      <c r="D3" s="164"/>
      <c r="E3" s="164"/>
      <c r="F3" s="164"/>
      <c r="G3" s="164"/>
      <c r="H3" s="164"/>
      <c r="I3" s="164"/>
      <c r="J3" s="164"/>
      <c r="K3" s="164"/>
      <c r="L3" s="37"/>
    </row>
    <row r="4" spans="1:14" ht="15" x14ac:dyDescent="0.25">
      <c r="A4" s="171" t="s">
        <v>46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38"/>
    </row>
    <row r="5" spans="1:14" x14ac:dyDescent="0.2">
      <c r="A5" s="172" t="s">
        <v>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39"/>
    </row>
    <row r="6" spans="1:14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39"/>
    </row>
    <row r="7" spans="1:14" ht="14.25" customHeight="1" x14ac:dyDescent="0.2">
      <c r="A7" s="163">
        <v>43829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40"/>
    </row>
    <row r="8" spans="1:14" ht="13.5" thickBot="1" x14ac:dyDescent="0.25"/>
    <row r="9" spans="1:14" ht="12.95" customHeight="1" thickBot="1" x14ac:dyDescent="0.25">
      <c r="A9" s="187" t="s">
        <v>4</v>
      </c>
      <c r="B9" s="166" t="s">
        <v>11</v>
      </c>
      <c r="C9" s="170" t="s">
        <v>12</v>
      </c>
      <c r="D9" s="186" t="s">
        <v>13</v>
      </c>
      <c r="E9" s="169" t="s">
        <v>47</v>
      </c>
      <c r="F9" s="169"/>
      <c r="G9" s="169"/>
      <c r="H9" s="169"/>
      <c r="I9" s="169"/>
      <c r="J9" s="170"/>
      <c r="K9" s="168" t="s">
        <v>22</v>
      </c>
      <c r="L9" s="168" t="s">
        <v>23</v>
      </c>
      <c r="M9" s="183" t="s">
        <v>29</v>
      </c>
    </row>
    <row r="10" spans="1:14" ht="39" customHeight="1" thickBot="1" x14ac:dyDescent="0.25">
      <c r="A10" s="188"/>
      <c r="B10" s="167"/>
      <c r="C10" s="170"/>
      <c r="D10" s="186"/>
      <c r="E10" s="3" t="s">
        <v>16</v>
      </c>
      <c r="F10" s="3" t="s">
        <v>25</v>
      </c>
      <c r="G10" s="3" t="s">
        <v>19</v>
      </c>
      <c r="H10" s="3" t="s">
        <v>57</v>
      </c>
      <c r="I10" s="3" t="s">
        <v>26</v>
      </c>
      <c r="J10" s="3" t="s">
        <v>6</v>
      </c>
      <c r="K10" s="168"/>
      <c r="L10" s="168"/>
      <c r="M10" s="184"/>
    </row>
    <row r="11" spans="1:14" ht="19.5" customHeight="1" x14ac:dyDescent="0.2">
      <c r="A11" s="83"/>
      <c r="B11" s="84"/>
      <c r="C11" s="31"/>
      <c r="D11" s="27"/>
      <c r="E11" s="28"/>
      <c r="F11" s="82"/>
      <c r="G11" s="59"/>
      <c r="H11" s="59"/>
      <c r="I11" s="58"/>
      <c r="J11" s="87"/>
      <c r="K11" s="57"/>
      <c r="L11" s="54"/>
      <c r="M11" s="55"/>
      <c r="N11" s="53"/>
    </row>
    <row r="12" spans="1:14" ht="19.5" customHeight="1" x14ac:dyDescent="0.2">
      <c r="A12" s="34"/>
      <c r="B12" s="85"/>
      <c r="C12" s="31"/>
      <c r="D12" s="27"/>
      <c r="E12" s="28"/>
      <c r="F12" s="32"/>
      <c r="G12" s="32"/>
      <c r="H12" s="50"/>
      <c r="I12" s="32"/>
      <c r="J12" s="32"/>
      <c r="K12" s="42"/>
      <c r="L12" s="42"/>
      <c r="M12" s="29"/>
    </row>
    <row r="13" spans="1:14" s="51" customFormat="1" ht="19.5" customHeight="1" x14ac:dyDescent="0.2">
      <c r="A13" s="34"/>
      <c r="B13" s="85"/>
      <c r="C13" s="31"/>
      <c r="D13" s="27"/>
      <c r="E13" s="28"/>
      <c r="F13" s="32"/>
      <c r="G13" s="32"/>
      <c r="H13" s="50"/>
      <c r="I13" s="28"/>
      <c r="J13" s="32"/>
      <c r="K13" s="42"/>
      <c r="L13" s="42"/>
      <c r="M13" s="29"/>
    </row>
    <row r="14" spans="1:14" s="51" customFormat="1" ht="24" customHeight="1" x14ac:dyDescent="0.2">
      <c r="A14" s="34"/>
      <c r="B14" s="85"/>
      <c r="C14" s="31"/>
      <c r="D14" s="27"/>
      <c r="E14" s="28"/>
      <c r="F14" s="32"/>
      <c r="G14" s="28"/>
      <c r="H14" s="50"/>
      <c r="I14" s="28"/>
      <c r="J14" s="32"/>
      <c r="K14" s="42"/>
      <c r="L14" s="42"/>
      <c r="M14" s="29"/>
    </row>
    <row r="15" spans="1:14" s="51" customFormat="1" ht="19.5" customHeight="1" x14ac:dyDescent="0.2">
      <c r="A15" s="34"/>
      <c r="B15" s="85"/>
      <c r="C15" s="31"/>
      <c r="D15" s="27"/>
      <c r="E15" s="28"/>
      <c r="F15" s="32"/>
      <c r="G15" s="28"/>
      <c r="H15" s="50"/>
      <c r="I15" s="28"/>
      <c r="J15" s="32"/>
      <c r="K15" s="42"/>
      <c r="L15" s="42"/>
      <c r="M15" s="29"/>
    </row>
    <row r="16" spans="1:14" x14ac:dyDescent="0.2">
      <c r="J16" s="53"/>
    </row>
    <row r="17" spans="2:13" x14ac:dyDescent="0.2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</sheetData>
  <protectedRanges>
    <protectedRange sqref="D11:D15" name="Rango4_5_1"/>
    <protectedRange sqref="B11" name="Rango1_16_1_1_1_1"/>
  </protectedRanges>
  <mergeCells count="15">
    <mergeCell ref="A6:K6"/>
    <mergeCell ref="A7:K7"/>
    <mergeCell ref="E9:J9"/>
    <mergeCell ref="A9:A10"/>
    <mergeCell ref="C9:C10"/>
    <mergeCell ref="M9:M10"/>
    <mergeCell ref="L9:L10"/>
    <mergeCell ref="B9:B10"/>
    <mergeCell ref="B17:M17"/>
    <mergeCell ref="C2:K2"/>
    <mergeCell ref="C3:K3"/>
    <mergeCell ref="A4:K4"/>
    <mergeCell ref="A5:K5"/>
    <mergeCell ref="D9:D10"/>
    <mergeCell ref="K9:K10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5" scale="80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A8" sqref="A8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9.5" x14ac:dyDescent="0.3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x14ac:dyDescent="0.2">
      <c r="A4" s="190" t="s">
        <v>46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x14ac:dyDescent="0.2">
      <c r="A5" s="172" t="s">
        <v>10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x14ac:dyDescent="0.2">
      <c r="A7" s="191">
        <v>43829</v>
      </c>
      <c r="B7" s="191"/>
      <c r="C7" s="191"/>
      <c r="D7" s="191"/>
      <c r="E7" s="191"/>
      <c r="F7" s="191"/>
      <c r="G7" s="191"/>
      <c r="H7" s="191"/>
      <c r="I7" s="191"/>
      <c r="J7" s="191"/>
    </row>
    <row r="8" spans="1:10" ht="13.5" thickBot="1" x14ac:dyDescent="0.25">
      <c r="G8" s="2"/>
    </row>
    <row r="9" spans="1:10" s="4" customFormat="1" ht="12.95" customHeight="1" thickBot="1" x14ac:dyDescent="0.25">
      <c r="A9" s="168" t="s">
        <v>4</v>
      </c>
      <c r="B9" s="166" t="s">
        <v>11</v>
      </c>
      <c r="C9" s="170" t="s">
        <v>12</v>
      </c>
      <c r="D9" s="186" t="s">
        <v>27</v>
      </c>
      <c r="E9" s="169" t="s">
        <v>5</v>
      </c>
      <c r="F9" s="169"/>
      <c r="G9" s="168" t="s">
        <v>24</v>
      </c>
      <c r="H9" s="170"/>
      <c r="I9" s="168" t="s">
        <v>23</v>
      </c>
      <c r="J9" s="183" t="s">
        <v>29</v>
      </c>
    </row>
    <row r="10" spans="1:10" s="4" customFormat="1" ht="36.75" thickBot="1" x14ac:dyDescent="0.25">
      <c r="A10" s="168"/>
      <c r="B10" s="167"/>
      <c r="C10" s="170"/>
      <c r="D10" s="186"/>
      <c r="E10" s="3" t="s">
        <v>20</v>
      </c>
      <c r="F10" s="3" t="s">
        <v>6</v>
      </c>
      <c r="G10" s="3" t="s">
        <v>21</v>
      </c>
      <c r="H10" s="23" t="s">
        <v>22</v>
      </c>
      <c r="I10" s="168"/>
      <c r="J10" s="184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3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paperSize="122" scale="75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4"/>
  <sheetViews>
    <sheetView zoomScaleNormal="100" workbookViewId="0">
      <selection activeCell="D33" sqref="D33"/>
    </sheetView>
  </sheetViews>
  <sheetFormatPr baseColWidth="10" defaultColWidth="11.5703125" defaultRowHeight="12.75" x14ac:dyDescent="0.2"/>
  <cols>
    <col min="1" max="1" width="5.42578125" style="60" customWidth="1"/>
    <col min="2" max="2" width="50" style="60" customWidth="1"/>
    <col min="3" max="3" width="50" style="60" hidden="1" customWidth="1"/>
    <col min="4" max="4" width="27.7109375" style="60" bestFit="1" customWidth="1"/>
    <col min="5" max="5" width="16.140625" style="60" customWidth="1"/>
    <col min="6" max="6" width="17.85546875" style="60" customWidth="1"/>
    <col min="7" max="7" width="18" style="60" customWidth="1"/>
    <col min="8" max="9" width="14.7109375" style="60" customWidth="1"/>
    <col min="10" max="10" width="44.140625" style="60" customWidth="1"/>
    <col min="11" max="16384" width="11.5703125" style="60"/>
  </cols>
  <sheetData>
    <row r="2" spans="1:11" ht="19.5" customHeight="1" x14ac:dyDescent="0.2">
      <c r="A2" s="194" t="s">
        <v>0</v>
      </c>
      <c r="B2" s="194"/>
      <c r="C2" s="194"/>
      <c r="D2" s="194"/>
      <c r="E2" s="194"/>
      <c r="F2" s="194"/>
      <c r="G2" s="194"/>
      <c r="H2" s="194"/>
    </row>
    <row r="3" spans="1:11" x14ac:dyDescent="0.2">
      <c r="A3" s="172" t="s">
        <v>1</v>
      </c>
      <c r="B3" s="172"/>
      <c r="C3" s="172"/>
      <c r="D3" s="172"/>
      <c r="E3" s="172"/>
      <c r="F3" s="172"/>
      <c r="G3" s="172"/>
      <c r="H3" s="172"/>
    </row>
    <row r="4" spans="1:11" ht="19.5" customHeight="1" x14ac:dyDescent="0.2">
      <c r="A4" s="190" t="s">
        <v>46</v>
      </c>
      <c r="B4" s="190"/>
      <c r="C4" s="190"/>
      <c r="D4" s="190"/>
      <c r="E4" s="190"/>
      <c r="F4" s="190"/>
      <c r="G4" s="190"/>
      <c r="H4" s="190"/>
    </row>
    <row r="5" spans="1:11" x14ac:dyDescent="0.2">
      <c r="A5" s="172" t="s">
        <v>9</v>
      </c>
      <c r="B5" s="172"/>
      <c r="C5" s="172"/>
      <c r="D5" s="172"/>
      <c r="E5" s="172"/>
      <c r="F5" s="172"/>
      <c r="G5" s="172"/>
      <c r="H5" s="172"/>
    </row>
    <row r="6" spans="1:11" ht="14.25" customHeight="1" x14ac:dyDescent="0.2">
      <c r="A6" s="172" t="s">
        <v>3</v>
      </c>
      <c r="B6" s="172"/>
      <c r="C6" s="172"/>
      <c r="D6" s="172"/>
      <c r="E6" s="172"/>
      <c r="F6" s="172"/>
      <c r="G6" s="172"/>
      <c r="H6" s="172"/>
      <c r="I6" s="155"/>
      <c r="J6" s="155"/>
      <c r="K6" s="155"/>
    </row>
    <row r="7" spans="1:11" ht="14.25" customHeight="1" x14ac:dyDescent="0.2">
      <c r="A7" s="163">
        <v>43829</v>
      </c>
      <c r="B7" s="163"/>
      <c r="C7" s="163"/>
      <c r="D7" s="163"/>
      <c r="E7" s="163"/>
      <c r="F7" s="163"/>
      <c r="G7" s="163"/>
      <c r="H7" s="163"/>
    </row>
    <row r="8" spans="1:11" ht="13.5" thickBot="1" x14ac:dyDescent="0.25"/>
    <row r="9" spans="1:11" ht="12.95" customHeight="1" thickBot="1" x14ac:dyDescent="0.25">
      <c r="A9" s="196" t="s">
        <v>4</v>
      </c>
      <c r="B9" s="166" t="s">
        <v>11</v>
      </c>
      <c r="C9" s="166" t="s">
        <v>112</v>
      </c>
      <c r="D9" s="198" t="s">
        <v>12</v>
      </c>
      <c r="E9" s="175" t="s">
        <v>45</v>
      </c>
      <c r="F9" s="175" t="s">
        <v>43</v>
      </c>
      <c r="G9" s="175" t="s">
        <v>44</v>
      </c>
      <c r="H9" s="192" t="s">
        <v>29</v>
      </c>
      <c r="I9" s="192" t="s">
        <v>229</v>
      </c>
      <c r="J9" s="192" t="s">
        <v>257</v>
      </c>
    </row>
    <row r="10" spans="1:11" ht="13.5" thickBot="1" x14ac:dyDescent="0.25">
      <c r="A10" s="197"/>
      <c r="B10" s="167"/>
      <c r="C10" s="167"/>
      <c r="D10" s="199"/>
      <c r="E10" s="176"/>
      <c r="F10" s="176"/>
      <c r="G10" s="176"/>
      <c r="H10" s="193"/>
      <c r="I10" s="193"/>
      <c r="J10" s="193"/>
    </row>
    <row r="11" spans="1:11" ht="19.5" customHeight="1" x14ac:dyDescent="0.2">
      <c r="A11" s="61">
        <v>1</v>
      </c>
      <c r="B11" s="105" t="s">
        <v>91</v>
      </c>
      <c r="C11" s="105" t="s">
        <v>111</v>
      </c>
      <c r="D11" s="106" t="s">
        <v>58</v>
      </c>
      <c r="E11" s="107">
        <v>14000</v>
      </c>
      <c r="F11" s="111">
        <f>ROUND((E11/1.12)*0.05,2)</f>
        <v>625</v>
      </c>
      <c r="G11" s="126">
        <f>+E11-F11</f>
        <v>13375</v>
      </c>
      <c r="H11" s="108"/>
      <c r="I11" s="139" t="s">
        <v>230</v>
      </c>
      <c r="J11" s="139"/>
    </row>
    <row r="12" spans="1:11" ht="19.5" customHeight="1" x14ac:dyDescent="0.2">
      <c r="A12" s="61">
        <f>+A11+1</f>
        <v>2</v>
      </c>
      <c r="B12" s="105" t="s">
        <v>149</v>
      </c>
      <c r="C12" s="116"/>
      <c r="D12" s="127" t="s">
        <v>236</v>
      </c>
      <c r="E12" s="112">
        <v>8000</v>
      </c>
      <c r="F12" s="111">
        <f>ROUND(E12*0.05,2)</f>
        <v>400</v>
      </c>
      <c r="G12" s="126">
        <f t="shared" ref="G12:G78" si="0">+E12-F12</f>
        <v>7600</v>
      </c>
      <c r="H12" s="112"/>
      <c r="I12" s="140" t="s">
        <v>231</v>
      </c>
      <c r="J12" s="141"/>
    </row>
    <row r="13" spans="1:11" ht="19.5" customHeight="1" x14ac:dyDescent="0.2">
      <c r="A13" s="61">
        <f t="shared" ref="A13:A82" si="1">+A12+1</f>
        <v>3</v>
      </c>
      <c r="B13" s="105" t="s">
        <v>92</v>
      </c>
      <c r="C13" s="105" t="s">
        <v>110</v>
      </c>
      <c r="D13" s="127" t="s">
        <v>236</v>
      </c>
      <c r="E13" s="107">
        <v>5500</v>
      </c>
      <c r="F13" s="111">
        <f>ROUND(E13*0.05,2)</f>
        <v>275</v>
      </c>
      <c r="G13" s="126">
        <f t="shared" si="0"/>
        <v>5225</v>
      </c>
      <c r="H13" s="108"/>
      <c r="I13" s="140" t="s">
        <v>231</v>
      </c>
      <c r="J13" s="139"/>
    </row>
    <row r="14" spans="1:11" ht="19.5" customHeight="1" x14ac:dyDescent="0.2">
      <c r="A14" s="61">
        <f t="shared" si="1"/>
        <v>4</v>
      </c>
      <c r="B14" s="105" t="s">
        <v>93</v>
      </c>
      <c r="C14" s="105" t="s">
        <v>111</v>
      </c>
      <c r="D14" s="127" t="s">
        <v>236</v>
      </c>
      <c r="E14" s="107">
        <v>9000</v>
      </c>
      <c r="F14" s="111">
        <v>2700</v>
      </c>
      <c r="G14" s="126">
        <f t="shared" si="0"/>
        <v>6300</v>
      </c>
      <c r="H14" s="108"/>
      <c r="I14" s="140" t="s">
        <v>231</v>
      </c>
      <c r="J14" s="139"/>
    </row>
    <row r="15" spans="1:11" ht="19.5" customHeight="1" x14ac:dyDescent="0.2">
      <c r="A15" s="61">
        <f t="shared" si="1"/>
        <v>5</v>
      </c>
      <c r="B15" s="105" t="s">
        <v>130</v>
      </c>
      <c r="C15" s="125"/>
      <c r="D15" s="127" t="s">
        <v>236</v>
      </c>
      <c r="E15" s="112">
        <v>5000</v>
      </c>
      <c r="F15" s="111">
        <f>ROUND(E15*0.05,2)</f>
        <v>250</v>
      </c>
      <c r="G15" s="126">
        <f t="shared" si="0"/>
        <v>4750</v>
      </c>
      <c r="H15" s="112"/>
      <c r="I15" s="140" t="s">
        <v>231</v>
      </c>
      <c r="J15" s="141"/>
    </row>
    <row r="16" spans="1:11" ht="19.5" customHeight="1" x14ac:dyDescent="0.2">
      <c r="A16" s="61">
        <f t="shared" si="1"/>
        <v>6</v>
      </c>
      <c r="B16" s="105" t="s">
        <v>125</v>
      </c>
      <c r="C16" s="125"/>
      <c r="D16" s="127" t="s">
        <v>236</v>
      </c>
      <c r="E16" s="112">
        <v>5000</v>
      </c>
      <c r="F16" s="111">
        <f>ROUND(E16*0.05,2)</f>
        <v>250</v>
      </c>
      <c r="G16" s="126">
        <f t="shared" si="0"/>
        <v>4750</v>
      </c>
      <c r="H16" s="112"/>
      <c r="I16" s="140" t="s">
        <v>231</v>
      </c>
      <c r="J16" s="141"/>
    </row>
    <row r="17" spans="1:10" s="96" customFormat="1" ht="19.5" customHeight="1" x14ac:dyDescent="0.2">
      <c r="A17" s="61">
        <f t="shared" si="1"/>
        <v>7</v>
      </c>
      <c r="B17" s="105" t="s">
        <v>116</v>
      </c>
      <c r="C17" s="125"/>
      <c r="D17" s="127" t="s">
        <v>236</v>
      </c>
      <c r="E17" s="112">
        <v>7000</v>
      </c>
      <c r="F17" s="111">
        <f>ROUND(E17*0.05,2)</f>
        <v>350</v>
      </c>
      <c r="G17" s="126">
        <f t="shared" si="0"/>
        <v>6650</v>
      </c>
      <c r="H17" s="112"/>
      <c r="I17" s="140" t="s">
        <v>231</v>
      </c>
      <c r="J17" s="141"/>
    </row>
    <row r="18" spans="1:10" ht="19.5" customHeight="1" x14ac:dyDescent="0.2">
      <c r="A18" s="61">
        <f t="shared" si="1"/>
        <v>8</v>
      </c>
      <c r="B18" s="105" t="s">
        <v>132</v>
      </c>
      <c r="C18" s="125"/>
      <c r="D18" s="127" t="s">
        <v>236</v>
      </c>
      <c r="E18" s="112">
        <v>8000</v>
      </c>
      <c r="F18" s="111">
        <f>ROUND((E18/1.12)*0.05,2)</f>
        <v>357.14</v>
      </c>
      <c r="G18" s="126">
        <f t="shared" si="0"/>
        <v>7642.86</v>
      </c>
      <c r="H18" s="112"/>
      <c r="I18" s="139" t="s">
        <v>230</v>
      </c>
      <c r="J18" s="141"/>
    </row>
    <row r="19" spans="1:10" ht="19.5" customHeight="1" x14ac:dyDescent="0.2">
      <c r="A19" s="61">
        <f t="shared" si="1"/>
        <v>9</v>
      </c>
      <c r="B19" s="105" t="s">
        <v>173</v>
      </c>
      <c r="C19" s="116"/>
      <c r="D19" s="127" t="s">
        <v>236</v>
      </c>
      <c r="E19" s="111">
        <v>4000</v>
      </c>
      <c r="F19" s="111">
        <f t="shared" ref="F19:F43" si="2">ROUND(E19*0.05,2)</f>
        <v>200</v>
      </c>
      <c r="G19" s="126">
        <f t="shared" si="0"/>
        <v>3800</v>
      </c>
      <c r="H19" s="112"/>
      <c r="I19" s="140" t="s">
        <v>231</v>
      </c>
      <c r="J19" s="141"/>
    </row>
    <row r="20" spans="1:10" ht="19.5" customHeight="1" x14ac:dyDescent="0.2">
      <c r="A20" s="61">
        <f t="shared" si="1"/>
        <v>10</v>
      </c>
      <c r="B20" s="105" t="s">
        <v>178</v>
      </c>
      <c r="C20" s="116"/>
      <c r="D20" s="127" t="s">
        <v>236</v>
      </c>
      <c r="E20" s="111">
        <v>5000</v>
      </c>
      <c r="F20" s="111">
        <f t="shared" si="2"/>
        <v>250</v>
      </c>
      <c r="G20" s="126">
        <f t="shared" si="0"/>
        <v>4750</v>
      </c>
      <c r="H20" s="112"/>
      <c r="I20" s="140" t="s">
        <v>231</v>
      </c>
      <c r="J20" s="141"/>
    </row>
    <row r="21" spans="1:10" ht="19.5" customHeight="1" x14ac:dyDescent="0.2">
      <c r="A21" s="61">
        <f t="shared" si="1"/>
        <v>11</v>
      </c>
      <c r="B21" s="105" t="s">
        <v>156</v>
      </c>
      <c r="C21" s="116"/>
      <c r="D21" s="127" t="s">
        <v>236</v>
      </c>
      <c r="E21" s="111">
        <v>5000</v>
      </c>
      <c r="F21" s="111">
        <f t="shared" si="2"/>
        <v>250</v>
      </c>
      <c r="G21" s="126">
        <f t="shared" si="0"/>
        <v>4750</v>
      </c>
      <c r="H21" s="112"/>
      <c r="I21" s="140" t="s">
        <v>231</v>
      </c>
      <c r="J21" s="141"/>
    </row>
    <row r="22" spans="1:10" ht="19.5" customHeight="1" x14ac:dyDescent="0.2">
      <c r="A22" s="61">
        <f t="shared" si="1"/>
        <v>12</v>
      </c>
      <c r="B22" s="105" t="s">
        <v>163</v>
      </c>
      <c r="C22" s="116"/>
      <c r="D22" s="127" t="s">
        <v>236</v>
      </c>
      <c r="E22" s="111">
        <v>8000</v>
      </c>
      <c r="F22" s="111">
        <f t="shared" si="2"/>
        <v>400</v>
      </c>
      <c r="G22" s="126">
        <f t="shared" si="0"/>
        <v>7600</v>
      </c>
      <c r="H22" s="112"/>
      <c r="I22" s="140" t="s">
        <v>231</v>
      </c>
      <c r="J22" s="141"/>
    </row>
    <row r="23" spans="1:10" ht="19.5" customHeight="1" x14ac:dyDescent="0.2">
      <c r="A23" s="61">
        <f t="shared" si="1"/>
        <v>13</v>
      </c>
      <c r="B23" s="105" t="s">
        <v>166</v>
      </c>
      <c r="C23" s="116"/>
      <c r="D23" s="127" t="s">
        <v>236</v>
      </c>
      <c r="E23" s="111">
        <v>4000</v>
      </c>
      <c r="F23" s="111">
        <f t="shared" si="2"/>
        <v>200</v>
      </c>
      <c r="G23" s="126">
        <f t="shared" si="0"/>
        <v>3800</v>
      </c>
      <c r="H23" s="112"/>
      <c r="I23" s="140" t="s">
        <v>231</v>
      </c>
      <c r="J23" s="141"/>
    </row>
    <row r="24" spans="1:10" ht="19.5" customHeight="1" x14ac:dyDescent="0.2">
      <c r="A24" s="61">
        <f t="shared" si="1"/>
        <v>14</v>
      </c>
      <c r="B24" s="105" t="s">
        <v>187</v>
      </c>
      <c r="C24" s="116"/>
      <c r="D24" s="127" t="s">
        <v>58</v>
      </c>
      <c r="E24" s="136">
        <v>12000</v>
      </c>
      <c r="F24" s="111">
        <f t="shared" si="2"/>
        <v>600</v>
      </c>
      <c r="G24" s="126">
        <f t="shared" si="0"/>
        <v>11400</v>
      </c>
      <c r="H24" s="112"/>
      <c r="I24" s="140" t="s">
        <v>231</v>
      </c>
      <c r="J24" s="141"/>
    </row>
    <row r="25" spans="1:10" ht="19.5" customHeight="1" x14ac:dyDescent="0.2">
      <c r="A25" s="61">
        <f t="shared" si="1"/>
        <v>15</v>
      </c>
      <c r="B25" s="105" t="s">
        <v>189</v>
      </c>
      <c r="C25" s="116"/>
      <c r="D25" s="127" t="s">
        <v>234</v>
      </c>
      <c r="E25" s="136">
        <v>4000</v>
      </c>
      <c r="F25" s="111">
        <f t="shared" si="2"/>
        <v>200</v>
      </c>
      <c r="G25" s="126">
        <f t="shared" si="0"/>
        <v>3800</v>
      </c>
      <c r="H25" s="112"/>
      <c r="I25" s="140" t="s">
        <v>231</v>
      </c>
      <c r="J25" s="141"/>
    </row>
    <row r="26" spans="1:10" ht="19.5" customHeight="1" x14ac:dyDescent="0.2">
      <c r="A26" s="61">
        <f t="shared" si="1"/>
        <v>16</v>
      </c>
      <c r="B26" s="105" t="s">
        <v>191</v>
      </c>
      <c r="C26" s="116"/>
      <c r="D26" s="127" t="s">
        <v>234</v>
      </c>
      <c r="E26" s="136">
        <v>4000</v>
      </c>
      <c r="F26" s="111">
        <f t="shared" si="2"/>
        <v>200</v>
      </c>
      <c r="G26" s="126">
        <f t="shared" si="0"/>
        <v>3800</v>
      </c>
      <c r="H26" s="112"/>
      <c r="I26" s="140" t="s">
        <v>231</v>
      </c>
      <c r="J26" s="141"/>
    </row>
    <row r="27" spans="1:10" ht="19.5" customHeight="1" x14ac:dyDescent="0.2">
      <c r="A27" s="61">
        <f t="shared" si="1"/>
        <v>17</v>
      </c>
      <c r="B27" s="105" t="s">
        <v>192</v>
      </c>
      <c r="C27" s="116"/>
      <c r="D27" s="127" t="s">
        <v>234</v>
      </c>
      <c r="E27" s="136">
        <v>6000</v>
      </c>
      <c r="F27" s="111">
        <f t="shared" si="2"/>
        <v>300</v>
      </c>
      <c r="G27" s="126">
        <f t="shared" si="0"/>
        <v>5700</v>
      </c>
      <c r="H27" s="112"/>
      <c r="I27" s="140" t="s">
        <v>231</v>
      </c>
      <c r="J27" s="149"/>
    </row>
    <row r="28" spans="1:10" ht="19.5" customHeight="1" x14ac:dyDescent="0.2">
      <c r="A28" s="61">
        <f t="shared" si="1"/>
        <v>18</v>
      </c>
      <c r="B28" s="105" t="s">
        <v>212</v>
      </c>
      <c r="C28" s="116"/>
      <c r="D28" s="127" t="s">
        <v>234</v>
      </c>
      <c r="E28" s="136">
        <v>3500</v>
      </c>
      <c r="F28" s="111">
        <f t="shared" si="2"/>
        <v>175</v>
      </c>
      <c r="G28" s="126">
        <f t="shared" si="0"/>
        <v>3325</v>
      </c>
      <c r="H28" s="112"/>
      <c r="I28" s="140" t="s">
        <v>231</v>
      </c>
      <c r="J28" s="141"/>
    </row>
    <row r="29" spans="1:10" ht="19.5" customHeight="1" x14ac:dyDescent="0.2">
      <c r="A29" s="61">
        <f t="shared" si="1"/>
        <v>19</v>
      </c>
      <c r="B29" s="105" t="s">
        <v>220</v>
      </c>
      <c r="C29" s="116"/>
      <c r="D29" s="127" t="s">
        <v>234</v>
      </c>
      <c r="E29" s="136">
        <v>5000</v>
      </c>
      <c r="F29" s="111">
        <f t="shared" si="2"/>
        <v>250</v>
      </c>
      <c r="G29" s="126">
        <f t="shared" si="0"/>
        <v>4750</v>
      </c>
      <c r="H29" s="112"/>
      <c r="I29" s="140" t="s">
        <v>231</v>
      </c>
      <c r="J29" s="149"/>
    </row>
    <row r="30" spans="1:10" ht="19.5" customHeight="1" x14ac:dyDescent="0.2">
      <c r="A30" s="61">
        <f t="shared" si="1"/>
        <v>20</v>
      </c>
      <c r="B30" s="105" t="s">
        <v>221</v>
      </c>
      <c r="C30" s="116"/>
      <c r="D30" s="127" t="s">
        <v>234</v>
      </c>
      <c r="E30" s="136">
        <v>3500</v>
      </c>
      <c r="F30" s="111">
        <f t="shared" si="2"/>
        <v>175</v>
      </c>
      <c r="G30" s="126">
        <f t="shared" si="0"/>
        <v>3325</v>
      </c>
      <c r="H30" s="112"/>
      <c r="I30" s="140" t="s">
        <v>231</v>
      </c>
      <c r="J30" s="141"/>
    </row>
    <row r="31" spans="1:10" ht="19.5" customHeight="1" x14ac:dyDescent="0.2">
      <c r="A31" s="61">
        <f t="shared" si="1"/>
        <v>21</v>
      </c>
      <c r="B31" s="105" t="s">
        <v>222</v>
      </c>
      <c r="C31" s="116"/>
      <c r="D31" s="127" t="s">
        <v>234</v>
      </c>
      <c r="E31" s="136">
        <v>3500</v>
      </c>
      <c r="F31" s="111">
        <f t="shared" si="2"/>
        <v>175</v>
      </c>
      <c r="G31" s="126">
        <f t="shared" si="0"/>
        <v>3325</v>
      </c>
      <c r="H31" s="112"/>
      <c r="I31" s="140" t="s">
        <v>231</v>
      </c>
      <c r="J31" s="141"/>
    </row>
    <row r="32" spans="1:10" ht="19.5" customHeight="1" x14ac:dyDescent="0.2">
      <c r="A32" s="61">
        <f t="shared" si="1"/>
        <v>22</v>
      </c>
      <c r="B32" s="105" t="s">
        <v>227</v>
      </c>
      <c r="C32" s="116"/>
      <c r="D32" s="127" t="s">
        <v>234</v>
      </c>
      <c r="E32" s="136">
        <v>5000</v>
      </c>
      <c r="F32" s="111">
        <f t="shared" si="2"/>
        <v>250</v>
      </c>
      <c r="G32" s="126">
        <f t="shared" si="0"/>
        <v>4750</v>
      </c>
      <c r="H32" s="112"/>
      <c r="I32" s="140" t="s">
        <v>231</v>
      </c>
      <c r="J32" s="149"/>
    </row>
    <row r="33" spans="1:10" ht="19.5" customHeight="1" x14ac:dyDescent="0.2">
      <c r="A33" s="61">
        <f t="shared" si="1"/>
        <v>23</v>
      </c>
      <c r="B33" s="105" t="s">
        <v>233</v>
      </c>
      <c r="C33" s="116"/>
      <c r="D33" s="127" t="s">
        <v>234</v>
      </c>
      <c r="E33" s="136">
        <v>5000</v>
      </c>
      <c r="F33" s="111">
        <f t="shared" si="2"/>
        <v>250</v>
      </c>
      <c r="G33" s="126">
        <f t="shared" si="0"/>
        <v>4750</v>
      </c>
      <c r="H33" s="140"/>
      <c r="I33" s="141" t="s">
        <v>231</v>
      </c>
      <c r="J33" s="141"/>
    </row>
    <row r="34" spans="1:10" ht="19.5" customHeight="1" x14ac:dyDescent="0.2">
      <c r="A34" s="61">
        <f t="shared" si="1"/>
        <v>24</v>
      </c>
      <c r="B34" s="105" t="s">
        <v>238</v>
      </c>
      <c r="C34" s="116"/>
      <c r="D34" s="127" t="s">
        <v>234</v>
      </c>
      <c r="E34" s="136">
        <v>4500</v>
      </c>
      <c r="F34" s="111">
        <f>ROUND(E34*0.05,2)</f>
        <v>225</v>
      </c>
      <c r="G34" s="126">
        <f>+E34-F34</f>
        <v>4275</v>
      </c>
      <c r="H34" s="141"/>
      <c r="I34" s="141" t="s">
        <v>231</v>
      </c>
      <c r="J34" s="141"/>
    </row>
    <row r="35" spans="1:10" ht="19.5" customHeight="1" x14ac:dyDescent="0.2">
      <c r="A35" s="61">
        <f t="shared" si="1"/>
        <v>25</v>
      </c>
      <c r="B35" s="105" t="s">
        <v>243</v>
      </c>
      <c r="C35" s="116"/>
      <c r="D35" s="127" t="s">
        <v>234</v>
      </c>
      <c r="E35" s="136">
        <v>4000</v>
      </c>
      <c r="F35" s="111">
        <f>ROUND(E35*0.05,2)</f>
        <v>200</v>
      </c>
      <c r="G35" s="126">
        <f>+E35-F35</f>
        <v>3800</v>
      </c>
      <c r="H35" s="141"/>
      <c r="I35" s="141" t="s">
        <v>231</v>
      </c>
      <c r="J35" s="141"/>
    </row>
    <row r="36" spans="1:10" ht="19.5" customHeight="1" x14ac:dyDescent="0.2">
      <c r="A36" s="61">
        <f t="shared" si="1"/>
        <v>26</v>
      </c>
      <c r="B36" s="105" t="s">
        <v>248</v>
      </c>
      <c r="C36" s="116"/>
      <c r="D36" s="127" t="s">
        <v>234</v>
      </c>
      <c r="E36" s="136">
        <v>3500</v>
      </c>
      <c r="F36" s="111">
        <f>ROUND(E36*0.05,2)</f>
        <v>175</v>
      </c>
      <c r="G36" s="126">
        <f>+E36-F36</f>
        <v>3325</v>
      </c>
      <c r="H36" s="141"/>
      <c r="I36" s="141" t="s">
        <v>231</v>
      </c>
      <c r="J36" s="149"/>
    </row>
    <row r="37" spans="1:10" ht="19.5" customHeight="1" x14ac:dyDescent="0.2">
      <c r="A37" s="61">
        <f t="shared" si="1"/>
        <v>27</v>
      </c>
      <c r="B37" s="105" t="s">
        <v>249</v>
      </c>
      <c r="C37" s="116"/>
      <c r="D37" s="127" t="s">
        <v>234</v>
      </c>
      <c r="E37" s="136">
        <v>3500</v>
      </c>
      <c r="F37" s="111">
        <f>ROUND(E37*0.05,2)</f>
        <v>175</v>
      </c>
      <c r="G37" s="126">
        <f>+E37-F37</f>
        <v>3325</v>
      </c>
      <c r="H37" s="141"/>
      <c r="I37" s="141" t="s">
        <v>231</v>
      </c>
      <c r="J37" s="149"/>
    </row>
    <row r="38" spans="1:10" ht="19.5" customHeight="1" x14ac:dyDescent="0.2">
      <c r="A38" s="61">
        <f t="shared" si="1"/>
        <v>28</v>
      </c>
      <c r="B38" s="105" t="s">
        <v>250</v>
      </c>
      <c r="C38" s="116"/>
      <c r="D38" s="127" t="s">
        <v>234</v>
      </c>
      <c r="E38" s="136">
        <v>4250</v>
      </c>
      <c r="F38" s="111">
        <f>ROUND(E38*0.05,2)</f>
        <v>212.5</v>
      </c>
      <c r="G38" s="126">
        <f>+E38-F38</f>
        <v>4037.5</v>
      </c>
      <c r="H38" s="141"/>
      <c r="I38" s="141" t="s">
        <v>231</v>
      </c>
      <c r="J38" s="149"/>
    </row>
    <row r="39" spans="1:10" ht="19.5" customHeight="1" x14ac:dyDescent="0.2">
      <c r="A39" s="61">
        <f t="shared" si="1"/>
        <v>29</v>
      </c>
      <c r="B39" s="105" t="s">
        <v>96</v>
      </c>
      <c r="C39" s="114" t="s">
        <v>111</v>
      </c>
      <c r="D39" s="127" t="s">
        <v>234</v>
      </c>
      <c r="E39" s="107">
        <v>7000</v>
      </c>
      <c r="F39" s="111">
        <f t="shared" si="2"/>
        <v>350</v>
      </c>
      <c r="G39" s="126">
        <f t="shared" si="0"/>
        <v>6650</v>
      </c>
      <c r="H39" s="108"/>
      <c r="I39" s="140" t="s">
        <v>231</v>
      </c>
      <c r="J39" s="139"/>
    </row>
    <row r="40" spans="1:10" ht="19.5" customHeight="1" x14ac:dyDescent="0.2">
      <c r="A40" s="61">
        <f t="shared" si="1"/>
        <v>30</v>
      </c>
      <c r="B40" s="105" t="s">
        <v>244</v>
      </c>
      <c r="C40" s="142"/>
      <c r="D40" s="127" t="s">
        <v>236</v>
      </c>
      <c r="E40" s="141">
        <v>5000</v>
      </c>
      <c r="F40" s="111">
        <f>ROUND(E40*0.05,2)</f>
        <v>250</v>
      </c>
      <c r="G40" s="126">
        <f>+E40-F40</f>
        <v>4750</v>
      </c>
      <c r="H40" s="141"/>
      <c r="I40" s="141" t="s">
        <v>231</v>
      </c>
      <c r="J40" s="141"/>
    </row>
    <row r="41" spans="1:10" ht="19.5" customHeight="1" x14ac:dyDescent="0.2">
      <c r="A41" s="61">
        <f t="shared" si="1"/>
        <v>31</v>
      </c>
      <c r="B41" s="105" t="s">
        <v>134</v>
      </c>
      <c r="C41" s="116"/>
      <c r="D41" s="127" t="s">
        <v>58</v>
      </c>
      <c r="E41" s="112">
        <v>7000</v>
      </c>
      <c r="F41" s="111">
        <f t="shared" si="2"/>
        <v>350</v>
      </c>
      <c r="G41" s="126">
        <f t="shared" si="0"/>
        <v>6650</v>
      </c>
      <c r="H41" s="112"/>
      <c r="I41" s="140" t="s">
        <v>231</v>
      </c>
      <c r="J41" s="141"/>
    </row>
    <row r="42" spans="1:10" s="96" customFormat="1" ht="19.5" customHeight="1" x14ac:dyDescent="0.2">
      <c r="A42" s="61">
        <f t="shared" si="1"/>
        <v>32</v>
      </c>
      <c r="B42" s="105" t="s">
        <v>117</v>
      </c>
      <c r="C42" s="125"/>
      <c r="D42" s="142" t="s">
        <v>236</v>
      </c>
      <c r="E42" s="112">
        <v>5000</v>
      </c>
      <c r="F42" s="111">
        <f t="shared" si="2"/>
        <v>250</v>
      </c>
      <c r="G42" s="126">
        <f t="shared" si="0"/>
        <v>4750</v>
      </c>
      <c r="H42" s="112"/>
      <c r="I42" s="140" t="s">
        <v>231</v>
      </c>
      <c r="J42" s="141"/>
    </row>
    <row r="43" spans="1:10" s="96" customFormat="1" ht="19.5" customHeight="1" x14ac:dyDescent="0.2">
      <c r="A43" s="61">
        <f t="shared" si="1"/>
        <v>33</v>
      </c>
      <c r="B43" s="105" t="s">
        <v>194</v>
      </c>
      <c r="C43" s="125"/>
      <c r="D43" s="142" t="s">
        <v>236</v>
      </c>
      <c r="E43" s="112">
        <v>7000</v>
      </c>
      <c r="F43" s="111">
        <f t="shared" si="2"/>
        <v>350</v>
      </c>
      <c r="G43" s="126">
        <f t="shared" si="0"/>
        <v>6650</v>
      </c>
      <c r="H43" s="112"/>
      <c r="I43" s="140" t="s">
        <v>231</v>
      </c>
      <c r="J43" s="141"/>
    </row>
    <row r="44" spans="1:10" ht="19.5" customHeight="1" x14ac:dyDescent="0.2">
      <c r="A44" s="61">
        <f t="shared" si="1"/>
        <v>34</v>
      </c>
      <c r="B44" s="105" t="s">
        <v>170</v>
      </c>
      <c r="C44" s="116"/>
      <c r="D44" s="127" t="s">
        <v>58</v>
      </c>
      <c r="E44" s="111">
        <v>20000</v>
      </c>
      <c r="F44" s="111">
        <f>ROUND((E44/1.12)*0.05,2)</f>
        <v>892.86</v>
      </c>
      <c r="G44" s="126">
        <f t="shared" si="0"/>
        <v>19107.14</v>
      </c>
      <c r="H44" s="112"/>
      <c r="I44" s="139" t="s">
        <v>230</v>
      </c>
      <c r="J44" s="141"/>
    </row>
    <row r="45" spans="1:10" ht="19.5" customHeight="1" x14ac:dyDescent="0.2">
      <c r="A45" s="61">
        <f t="shared" si="1"/>
        <v>35</v>
      </c>
      <c r="B45" s="105" t="s">
        <v>133</v>
      </c>
      <c r="C45" s="116"/>
      <c r="D45" s="127" t="s">
        <v>58</v>
      </c>
      <c r="E45" s="112">
        <v>7000</v>
      </c>
      <c r="F45" s="111">
        <f t="shared" ref="F45:F83" si="3">ROUND(E45*0.05,2)</f>
        <v>350</v>
      </c>
      <c r="G45" s="126">
        <f t="shared" si="0"/>
        <v>6650</v>
      </c>
      <c r="H45" s="112"/>
      <c r="I45" s="140" t="s">
        <v>231</v>
      </c>
      <c r="J45" s="141"/>
    </row>
    <row r="46" spans="1:10" ht="19.5" customHeight="1" x14ac:dyDescent="0.2">
      <c r="A46" s="61">
        <f t="shared" si="1"/>
        <v>36</v>
      </c>
      <c r="B46" s="105" t="s">
        <v>147</v>
      </c>
      <c r="C46" s="116"/>
      <c r="D46" s="127" t="s">
        <v>236</v>
      </c>
      <c r="E46" s="112">
        <v>5000</v>
      </c>
      <c r="F46" s="111">
        <f t="shared" si="3"/>
        <v>250</v>
      </c>
      <c r="G46" s="126">
        <f t="shared" si="0"/>
        <v>4750</v>
      </c>
      <c r="H46" s="112"/>
      <c r="I46" s="140" t="s">
        <v>231</v>
      </c>
      <c r="J46" s="141"/>
    </row>
    <row r="47" spans="1:10" ht="19.5" customHeight="1" x14ac:dyDescent="0.2">
      <c r="A47" s="61">
        <f t="shared" si="1"/>
        <v>37</v>
      </c>
      <c r="B47" s="105" t="s">
        <v>138</v>
      </c>
      <c r="C47" s="116"/>
      <c r="D47" s="127" t="s">
        <v>58</v>
      </c>
      <c r="E47" s="112">
        <v>5000</v>
      </c>
      <c r="F47" s="111">
        <f t="shared" si="3"/>
        <v>250</v>
      </c>
      <c r="G47" s="126">
        <f t="shared" si="0"/>
        <v>4750</v>
      </c>
      <c r="H47" s="112"/>
      <c r="I47" s="140" t="s">
        <v>231</v>
      </c>
      <c r="J47" s="141"/>
    </row>
    <row r="48" spans="1:10" ht="19.5" customHeight="1" x14ac:dyDescent="0.2">
      <c r="A48" s="61">
        <f t="shared" si="1"/>
        <v>38</v>
      </c>
      <c r="B48" s="105" t="s">
        <v>95</v>
      </c>
      <c r="C48" s="113" t="s">
        <v>110</v>
      </c>
      <c r="D48" s="143" t="s">
        <v>237</v>
      </c>
      <c r="E48" s="107">
        <v>10000</v>
      </c>
      <c r="F48" s="111">
        <f t="shared" si="3"/>
        <v>500</v>
      </c>
      <c r="G48" s="126">
        <f t="shared" si="0"/>
        <v>9500</v>
      </c>
      <c r="H48" s="108"/>
      <c r="I48" s="140" t="s">
        <v>231</v>
      </c>
      <c r="J48" s="139"/>
    </row>
    <row r="49" spans="1:10" ht="19.5" customHeight="1" x14ac:dyDescent="0.2">
      <c r="A49" s="61">
        <f t="shared" si="1"/>
        <v>39</v>
      </c>
      <c r="B49" s="105" t="s">
        <v>140</v>
      </c>
      <c r="C49" s="116"/>
      <c r="D49" s="127" t="s">
        <v>236</v>
      </c>
      <c r="E49" s="112">
        <v>5000</v>
      </c>
      <c r="F49" s="111">
        <f t="shared" si="3"/>
        <v>250</v>
      </c>
      <c r="G49" s="126">
        <f t="shared" si="0"/>
        <v>4750</v>
      </c>
      <c r="H49" s="112"/>
      <c r="I49" s="140" t="s">
        <v>231</v>
      </c>
      <c r="J49" s="141"/>
    </row>
    <row r="50" spans="1:10" ht="19.5" customHeight="1" x14ac:dyDescent="0.2">
      <c r="A50" s="61">
        <f t="shared" si="1"/>
        <v>40</v>
      </c>
      <c r="B50" s="105" t="s">
        <v>136</v>
      </c>
      <c r="C50" s="116"/>
      <c r="D50" s="127" t="s">
        <v>58</v>
      </c>
      <c r="E50" s="112">
        <v>5000</v>
      </c>
      <c r="F50" s="111">
        <f t="shared" si="3"/>
        <v>250</v>
      </c>
      <c r="G50" s="126">
        <f t="shared" si="0"/>
        <v>4750</v>
      </c>
      <c r="H50" s="112"/>
      <c r="I50" s="140" t="s">
        <v>231</v>
      </c>
      <c r="J50" s="141"/>
    </row>
    <row r="51" spans="1:10" ht="19.5" customHeight="1" x14ac:dyDescent="0.2">
      <c r="A51" s="61">
        <f t="shared" si="1"/>
        <v>41</v>
      </c>
      <c r="B51" s="105" t="s">
        <v>195</v>
      </c>
      <c r="C51" s="116"/>
      <c r="D51" s="127" t="s">
        <v>58</v>
      </c>
      <c r="E51" s="137">
        <v>12000</v>
      </c>
      <c r="F51" s="111">
        <f t="shared" si="3"/>
        <v>600</v>
      </c>
      <c r="G51" s="126">
        <f t="shared" si="0"/>
        <v>11400</v>
      </c>
      <c r="H51" s="112"/>
      <c r="I51" s="140" t="s">
        <v>231</v>
      </c>
      <c r="J51" s="141"/>
    </row>
    <row r="52" spans="1:10" ht="19.5" customHeight="1" x14ac:dyDescent="0.2">
      <c r="A52" s="61">
        <f t="shared" si="1"/>
        <v>42</v>
      </c>
      <c r="B52" s="105" t="s">
        <v>94</v>
      </c>
      <c r="C52" s="113" t="s">
        <v>110</v>
      </c>
      <c r="D52" s="143" t="s">
        <v>237</v>
      </c>
      <c r="E52" s="107">
        <v>6000</v>
      </c>
      <c r="F52" s="111">
        <f t="shared" si="3"/>
        <v>300</v>
      </c>
      <c r="G52" s="126">
        <f t="shared" si="0"/>
        <v>5700</v>
      </c>
      <c r="H52" s="108"/>
      <c r="I52" s="140" t="s">
        <v>231</v>
      </c>
      <c r="J52" s="139"/>
    </row>
    <row r="53" spans="1:10" ht="19.5" customHeight="1" x14ac:dyDescent="0.2">
      <c r="A53" s="61">
        <f t="shared" si="1"/>
        <v>43</v>
      </c>
      <c r="B53" s="105" t="s">
        <v>137</v>
      </c>
      <c r="C53" s="116"/>
      <c r="D53" s="127" t="s">
        <v>236</v>
      </c>
      <c r="E53" s="112">
        <v>5000</v>
      </c>
      <c r="F53" s="111">
        <f t="shared" si="3"/>
        <v>250</v>
      </c>
      <c r="G53" s="126">
        <f t="shared" si="0"/>
        <v>4750</v>
      </c>
      <c r="H53" s="112"/>
      <c r="I53" s="140" t="s">
        <v>231</v>
      </c>
      <c r="J53" s="141"/>
    </row>
    <row r="54" spans="1:10" ht="19.5" customHeight="1" x14ac:dyDescent="0.2">
      <c r="A54" s="61">
        <f t="shared" si="1"/>
        <v>44</v>
      </c>
      <c r="B54" s="105" t="s">
        <v>139</v>
      </c>
      <c r="C54" s="116"/>
      <c r="D54" s="127" t="s">
        <v>236</v>
      </c>
      <c r="E54" s="112">
        <v>5000</v>
      </c>
      <c r="F54" s="111">
        <f t="shared" si="3"/>
        <v>250</v>
      </c>
      <c r="G54" s="126">
        <f t="shared" si="0"/>
        <v>4750</v>
      </c>
      <c r="H54" s="112"/>
      <c r="I54" s="140" t="s">
        <v>231</v>
      </c>
      <c r="J54" s="141"/>
    </row>
    <row r="55" spans="1:10" ht="19.5" customHeight="1" x14ac:dyDescent="0.2">
      <c r="A55" s="61">
        <f t="shared" si="1"/>
        <v>45</v>
      </c>
      <c r="B55" s="105" t="s">
        <v>196</v>
      </c>
      <c r="C55" s="116"/>
      <c r="D55" s="127" t="s">
        <v>236</v>
      </c>
      <c r="E55" s="112">
        <v>5000</v>
      </c>
      <c r="F55" s="111">
        <f t="shared" si="3"/>
        <v>250</v>
      </c>
      <c r="G55" s="126">
        <f t="shared" si="0"/>
        <v>4750</v>
      </c>
      <c r="H55" s="112"/>
      <c r="I55" s="140" t="s">
        <v>231</v>
      </c>
      <c r="J55" s="141"/>
    </row>
    <row r="56" spans="1:10" ht="19.5" customHeight="1" x14ac:dyDescent="0.2">
      <c r="A56" s="61">
        <f t="shared" si="1"/>
        <v>46</v>
      </c>
      <c r="B56" s="105" t="s">
        <v>135</v>
      </c>
      <c r="C56" s="116"/>
      <c r="D56" s="127" t="s">
        <v>236</v>
      </c>
      <c r="E56" s="112">
        <v>5000</v>
      </c>
      <c r="F56" s="111">
        <f t="shared" si="3"/>
        <v>250</v>
      </c>
      <c r="G56" s="126">
        <f t="shared" si="0"/>
        <v>4750</v>
      </c>
      <c r="H56" s="112"/>
      <c r="I56" s="140" t="s">
        <v>231</v>
      </c>
      <c r="J56" s="141"/>
    </row>
    <row r="57" spans="1:10" ht="19.5" customHeight="1" x14ac:dyDescent="0.2">
      <c r="A57" s="61">
        <f t="shared" si="1"/>
        <v>47</v>
      </c>
      <c r="B57" s="105" t="s">
        <v>144</v>
      </c>
      <c r="C57" s="116"/>
      <c r="D57" s="127" t="s">
        <v>236</v>
      </c>
      <c r="E57" s="112">
        <v>5000</v>
      </c>
      <c r="F57" s="111">
        <f t="shared" si="3"/>
        <v>250</v>
      </c>
      <c r="G57" s="126">
        <f t="shared" si="0"/>
        <v>4750</v>
      </c>
      <c r="H57" s="112"/>
      <c r="I57" s="140" t="s">
        <v>231</v>
      </c>
      <c r="J57" s="141"/>
    </row>
    <row r="58" spans="1:10" ht="19.5" customHeight="1" x14ac:dyDescent="0.2">
      <c r="A58" s="61">
        <f t="shared" si="1"/>
        <v>48</v>
      </c>
      <c r="B58" s="105" t="s">
        <v>141</v>
      </c>
      <c r="C58" s="116"/>
      <c r="D58" s="127" t="s">
        <v>236</v>
      </c>
      <c r="E58" s="112">
        <v>5000</v>
      </c>
      <c r="F58" s="111">
        <f t="shared" si="3"/>
        <v>250</v>
      </c>
      <c r="G58" s="126">
        <f t="shared" si="0"/>
        <v>4750</v>
      </c>
      <c r="H58" s="112"/>
      <c r="I58" s="140" t="s">
        <v>231</v>
      </c>
      <c r="J58" s="141"/>
    </row>
    <row r="59" spans="1:10" ht="19.5" customHeight="1" x14ac:dyDescent="0.2">
      <c r="A59" s="61">
        <f t="shared" si="1"/>
        <v>49</v>
      </c>
      <c r="B59" s="105" t="s">
        <v>197</v>
      </c>
      <c r="C59" s="116"/>
      <c r="D59" s="127" t="s">
        <v>236</v>
      </c>
      <c r="E59" s="112">
        <v>5000</v>
      </c>
      <c r="F59" s="111">
        <f t="shared" si="3"/>
        <v>250</v>
      </c>
      <c r="G59" s="126">
        <f t="shared" si="0"/>
        <v>4750</v>
      </c>
      <c r="H59" s="112"/>
      <c r="I59" s="140" t="s">
        <v>231</v>
      </c>
      <c r="J59" s="141"/>
    </row>
    <row r="60" spans="1:10" ht="19.5" customHeight="1" x14ac:dyDescent="0.2">
      <c r="A60" s="61">
        <f t="shared" si="1"/>
        <v>50</v>
      </c>
      <c r="B60" s="105" t="s">
        <v>198</v>
      </c>
      <c r="C60" s="116"/>
      <c r="D60" s="127" t="s">
        <v>236</v>
      </c>
      <c r="E60" s="112">
        <v>5000</v>
      </c>
      <c r="F60" s="111">
        <f t="shared" si="3"/>
        <v>250</v>
      </c>
      <c r="G60" s="126">
        <f t="shared" si="0"/>
        <v>4750</v>
      </c>
      <c r="H60" s="112"/>
      <c r="I60" s="140" t="s">
        <v>231</v>
      </c>
      <c r="J60" s="141"/>
    </row>
    <row r="61" spans="1:10" ht="19.5" customHeight="1" x14ac:dyDescent="0.2">
      <c r="A61" s="61">
        <f t="shared" si="1"/>
        <v>51</v>
      </c>
      <c r="B61" s="105" t="s">
        <v>245</v>
      </c>
      <c r="C61" s="142"/>
      <c r="D61" s="127" t="s">
        <v>236</v>
      </c>
      <c r="E61" s="141">
        <v>5000</v>
      </c>
      <c r="F61" s="111">
        <f>ROUND(E61*0.05,2)</f>
        <v>250</v>
      </c>
      <c r="G61" s="126">
        <f>+E61-F61</f>
        <v>4750</v>
      </c>
      <c r="H61" s="141"/>
      <c r="I61" s="141" t="s">
        <v>231</v>
      </c>
      <c r="J61" s="141"/>
    </row>
    <row r="62" spans="1:10" ht="19.5" customHeight="1" x14ac:dyDescent="0.2">
      <c r="A62" s="61">
        <f t="shared" si="1"/>
        <v>52</v>
      </c>
      <c r="B62" s="105" t="s">
        <v>142</v>
      </c>
      <c r="C62" s="116"/>
      <c r="D62" s="127" t="s">
        <v>236</v>
      </c>
      <c r="E62" s="112">
        <v>5000</v>
      </c>
      <c r="F62" s="111">
        <f t="shared" si="3"/>
        <v>250</v>
      </c>
      <c r="G62" s="126">
        <f t="shared" si="0"/>
        <v>4750</v>
      </c>
      <c r="H62" s="112"/>
      <c r="I62" s="140" t="s">
        <v>231</v>
      </c>
      <c r="J62" s="141"/>
    </row>
    <row r="63" spans="1:10" ht="19.5" customHeight="1" x14ac:dyDescent="0.2">
      <c r="A63" s="61">
        <f t="shared" si="1"/>
        <v>53</v>
      </c>
      <c r="B63" s="105" t="s">
        <v>181</v>
      </c>
      <c r="C63" s="116"/>
      <c r="D63" s="127" t="s">
        <v>236</v>
      </c>
      <c r="E63" s="111">
        <v>5000</v>
      </c>
      <c r="F63" s="111">
        <f t="shared" si="3"/>
        <v>250</v>
      </c>
      <c r="G63" s="126">
        <f t="shared" si="0"/>
        <v>4750</v>
      </c>
      <c r="H63" s="112"/>
      <c r="I63" s="140" t="s">
        <v>231</v>
      </c>
      <c r="J63" s="141"/>
    </row>
    <row r="64" spans="1:10" ht="19.5" customHeight="1" x14ac:dyDescent="0.2">
      <c r="A64" s="61">
        <f t="shared" si="1"/>
        <v>54</v>
      </c>
      <c r="B64" s="105" t="s">
        <v>129</v>
      </c>
      <c r="C64" s="125"/>
      <c r="D64" s="127" t="s">
        <v>236</v>
      </c>
      <c r="E64" s="112">
        <v>4000</v>
      </c>
      <c r="F64" s="111">
        <f t="shared" si="3"/>
        <v>200</v>
      </c>
      <c r="G64" s="126">
        <f t="shared" si="0"/>
        <v>3800</v>
      </c>
      <c r="H64" s="112"/>
      <c r="I64" s="140" t="s">
        <v>231</v>
      </c>
      <c r="J64" s="141"/>
    </row>
    <row r="65" spans="1:10" ht="19.5" customHeight="1" x14ac:dyDescent="0.2">
      <c r="A65" s="61">
        <f t="shared" si="1"/>
        <v>55</v>
      </c>
      <c r="B65" s="105" t="s">
        <v>199</v>
      </c>
      <c r="C65" s="125"/>
      <c r="D65" s="127" t="s">
        <v>236</v>
      </c>
      <c r="E65" s="112">
        <v>5000</v>
      </c>
      <c r="F65" s="111">
        <f t="shared" si="3"/>
        <v>250</v>
      </c>
      <c r="G65" s="126">
        <f t="shared" si="0"/>
        <v>4750</v>
      </c>
      <c r="H65" s="112"/>
      <c r="I65" s="140" t="s">
        <v>231</v>
      </c>
      <c r="J65" s="141"/>
    </row>
    <row r="66" spans="1:10" ht="19.5" customHeight="1" x14ac:dyDescent="0.2">
      <c r="A66" s="61">
        <f t="shared" si="1"/>
        <v>56</v>
      </c>
      <c r="B66" s="105" t="s">
        <v>143</v>
      </c>
      <c r="C66" s="116"/>
      <c r="D66" s="127" t="s">
        <v>236</v>
      </c>
      <c r="E66" s="112">
        <v>5000</v>
      </c>
      <c r="F66" s="111">
        <f t="shared" si="3"/>
        <v>250</v>
      </c>
      <c r="G66" s="126">
        <f t="shared" si="0"/>
        <v>4750</v>
      </c>
      <c r="H66" s="112"/>
      <c r="I66" s="140" t="s">
        <v>231</v>
      </c>
      <c r="J66" s="141"/>
    </row>
    <row r="67" spans="1:10" ht="19.5" customHeight="1" x14ac:dyDescent="0.2">
      <c r="A67" s="61">
        <f t="shared" si="1"/>
        <v>57</v>
      </c>
      <c r="B67" s="105" t="s">
        <v>145</v>
      </c>
      <c r="C67" s="116"/>
      <c r="D67" s="127" t="s">
        <v>236</v>
      </c>
      <c r="E67" s="112">
        <v>5000</v>
      </c>
      <c r="F67" s="111">
        <f t="shared" si="3"/>
        <v>250</v>
      </c>
      <c r="G67" s="126">
        <f t="shared" si="0"/>
        <v>4750</v>
      </c>
      <c r="H67" s="112"/>
      <c r="I67" s="140" t="s">
        <v>231</v>
      </c>
      <c r="J67" s="141"/>
    </row>
    <row r="68" spans="1:10" ht="19.5" customHeight="1" x14ac:dyDescent="0.2">
      <c r="A68" s="61">
        <f t="shared" si="1"/>
        <v>58</v>
      </c>
      <c r="B68" s="105" t="s">
        <v>146</v>
      </c>
      <c r="C68" s="116"/>
      <c r="D68" s="127" t="s">
        <v>236</v>
      </c>
      <c r="E68" s="112">
        <v>5000</v>
      </c>
      <c r="F68" s="111">
        <f t="shared" si="3"/>
        <v>250</v>
      </c>
      <c r="G68" s="126">
        <f t="shared" si="0"/>
        <v>4750</v>
      </c>
      <c r="H68" s="112"/>
      <c r="I68" s="140" t="s">
        <v>231</v>
      </c>
      <c r="J68" s="141"/>
    </row>
    <row r="69" spans="1:10" ht="19.5" customHeight="1" x14ac:dyDescent="0.2">
      <c r="A69" s="61">
        <f t="shared" si="1"/>
        <v>59</v>
      </c>
      <c r="B69" s="105" t="s">
        <v>251</v>
      </c>
      <c r="C69" s="116"/>
      <c r="D69" s="127" t="s">
        <v>58</v>
      </c>
      <c r="E69" s="141">
        <v>15000</v>
      </c>
      <c r="F69" s="111">
        <f>ROUND(E69*0.05,2)</f>
        <v>750</v>
      </c>
      <c r="G69" s="126">
        <f>+E69-F69</f>
        <v>14250</v>
      </c>
      <c r="H69" s="141"/>
      <c r="I69" s="141" t="s">
        <v>231</v>
      </c>
      <c r="J69" s="141"/>
    </row>
    <row r="70" spans="1:10" ht="19.5" customHeight="1" x14ac:dyDescent="0.2">
      <c r="A70" s="61">
        <f t="shared" si="1"/>
        <v>60</v>
      </c>
      <c r="B70" s="105" t="s">
        <v>155</v>
      </c>
      <c r="C70" s="116"/>
      <c r="D70" s="127" t="s">
        <v>236</v>
      </c>
      <c r="E70" s="111">
        <v>5000</v>
      </c>
      <c r="F70" s="111">
        <f t="shared" si="3"/>
        <v>250</v>
      </c>
      <c r="G70" s="126">
        <f t="shared" si="0"/>
        <v>4750</v>
      </c>
      <c r="H70" s="112"/>
      <c r="I70" s="140" t="s">
        <v>231</v>
      </c>
      <c r="J70" s="141"/>
    </row>
    <row r="71" spans="1:10" ht="19.5" customHeight="1" x14ac:dyDescent="0.2">
      <c r="A71" s="61">
        <f t="shared" si="1"/>
        <v>61</v>
      </c>
      <c r="B71" s="105" t="s">
        <v>161</v>
      </c>
      <c r="C71" s="116"/>
      <c r="D71" s="127" t="s">
        <v>236</v>
      </c>
      <c r="E71" s="111">
        <v>5000</v>
      </c>
      <c r="F71" s="111">
        <f t="shared" si="3"/>
        <v>250</v>
      </c>
      <c r="G71" s="126">
        <f t="shared" si="0"/>
        <v>4750</v>
      </c>
      <c r="H71" s="112"/>
      <c r="I71" s="140" t="s">
        <v>231</v>
      </c>
      <c r="J71" s="141"/>
    </row>
    <row r="72" spans="1:10" ht="19.5" customHeight="1" x14ac:dyDescent="0.2">
      <c r="A72" s="61">
        <f t="shared" si="1"/>
        <v>62</v>
      </c>
      <c r="B72" s="105" t="s">
        <v>164</v>
      </c>
      <c r="C72" s="116"/>
      <c r="D72" s="127" t="s">
        <v>236</v>
      </c>
      <c r="E72" s="111">
        <v>5000</v>
      </c>
      <c r="F72" s="111">
        <f t="shared" si="3"/>
        <v>250</v>
      </c>
      <c r="G72" s="126">
        <f t="shared" si="0"/>
        <v>4750</v>
      </c>
      <c r="H72" s="112"/>
      <c r="I72" s="140" t="s">
        <v>231</v>
      </c>
      <c r="J72" s="141"/>
    </row>
    <row r="73" spans="1:10" ht="19.5" customHeight="1" x14ac:dyDescent="0.2">
      <c r="A73" s="61">
        <f t="shared" si="1"/>
        <v>63</v>
      </c>
      <c r="B73" s="105" t="s">
        <v>169</v>
      </c>
      <c r="C73" s="116"/>
      <c r="D73" s="127" t="s">
        <v>236</v>
      </c>
      <c r="E73" s="111">
        <v>5000</v>
      </c>
      <c r="F73" s="111">
        <f t="shared" si="3"/>
        <v>250</v>
      </c>
      <c r="G73" s="126">
        <f t="shared" si="0"/>
        <v>4750</v>
      </c>
      <c r="H73" s="112"/>
      <c r="I73" s="140" t="s">
        <v>231</v>
      </c>
      <c r="J73" s="141"/>
    </row>
    <row r="74" spans="1:10" ht="19.5" customHeight="1" x14ac:dyDescent="0.2">
      <c r="A74" s="61">
        <f t="shared" si="1"/>
        <v>64</v>
      </c>
      <c r="B74" s="105" t="s">
        <v>176</v>
      </c>
      <c r="C74" s="116"/>
      <c r="D74" s="127" t="s">
        <v>236</v>
      </c>
      <c r="E74" s="111">
        <v>7000</v>
      </c>
      <c r="F74" s="111">
        <f t="shared" si="3"/>
        <v>350</v>
      </c>
      <c r="G74" s="126">
        <f t="shared" si="0"/>
        <v>6650</v>
      </c>
      <c r="H74" s="112"/>
      <c r="I74" s="140" t="s">
        <v>231</v>
      </c>
      <c r="J74" s="141"/>
    </row>
    <row r="75" spans="1:10" ht="19.5" customHeight="1" x14ac:dyDescent="0.2">
      <c r="A75" s="61">
        <f t="shared" si="1"/>
        <v>65</v>
      </c>
      <c r="B75" s="105" t="s">
        <v>200</v>
      </c>
      <c r="C75" s="116"/>
      <c r="D75" s="127" t="s">
        <v>236</v>
      </c>
      <c r="E75" s="136">
        <v>5000</v>
      </c>
      <c r="F75" s="111">
        <f t="shared" si="3"/>
        <v>250</v>
      </c>
      <c r="G75" s="126">
        <f t="shared" si="0"/>
        <v>4750</v>
      </c>
      <c r="H75" s="112"/>
      <c r="I75" s="140" t="s">
        <v>231</v>
      </c>
      <c r="J75" s="141"/>
    </row>
    <row r="76" spans="1:10" ht="19.5" customHeight="1" x14ac:dyDescent="0.2">
      <c r="A76" s="61">
        <f t="shared" si="1"/>
        <v>66</v>
      </c>
      <c r="B76" s="105" t="s">
        <v>201</v>
      </c>
      <c r="C76" s="116"/>
      <c r="D76" s="127" t="s">
        <v>236</v>
      </c>
      <c r="E76" s="136">
        <v>5000</v>
      </c>
      <c r="F76" s="111">
        <f t="shared" si="3"/>
        <v>250</v>
      </c>
      <c r="G76" s="126">
        <f t="shared" si="0"/>
        <v>4750</v>
      </c>
      <c r="H76" s="112"/>
      <c r="I76" s="140" t="s">
        <v>231</v>
      </c>
      <c r="J76" s="141"/>
    </row>
    <row r="77" spans="1:10" ht="19.5" customHeight="1" x14ac:dyDescent="0.2">
      <c r="A77" s="61">
        <f t="shared" si="1"/>
        <v>67</v>
      </c>
      <c r="B77" s="105" t="s">
        <v>223</v>
      </c>
      <c r="C77" s="116"/>
      <c r="D77" s="127" t="s">
        <v>236</v>
      </c>
      <c r="E77" s="136">
        <v>5000</v>
      </c>
      <c r="F77" s="111">
        <f t="shared" si="3"/>
        <v>250</v>
      </c>
      <c r="G77" s="126">
        <f t="shared" si="0"/>
        <v>4750</v>
      </c>
      <c r="H77" s="112"/>
      <c r="I77" s="140" t="s">
        <v>231</v>
      </c>
      <c r="J77" s="141"/>
    </row>
    <row r="78" spans="1:10" ht="19.5" customHeight="1" x14ac:dyDescent="0.2">
      <c r="A78" s="61">
        <f t="shared" si="1"/>
        <v>68</v>
      </c>
      <c r="B78" s="105" t="s">
        <v>224</v>
      </c>
      <c r="C78" s="116"/>
      <c r="D78" s="127" t="s">
        <v>236</v>
      </c>
      <c r="E78" s="136">
        <v>5000</v>
      </c>
      <c r="F78" s="111">
        <f t="shared" si="3"/>
        <v>250</v>
      </c>
      <c r="G78" s="126">
        <f t="shared" si="0"/>
        <v>4750</v>
      </c>
      <c r="H78" s="112"/>
      <c r="I78" s="140" t="s">
        <v>231</v>
      </c>
      <c r="J78" s="141"/>
    </row>
    <row r="79" spans="1:10" ht="19.5" customHeight="1" x14ac:dyDescent="0.2">
      <c r="A79" s="61">
        <f t="shared" si="1"/>
        <v>69</v>
      </c>
      <c r="B79" s="105" t="s">
        <v>242</v>
      </c>
      <c r="C79" s="116"/>
      <c r="D79" s="127" t="s">
        <v>236</v>
      </c>
      <c r="E79" s="111">
        <v>5000</v>
      </c>
      <c r="F79" s="111">
        <f>ROUND(E79*0.05,2)</f>
        <v>250</v>
      </c>
      <c r="G79" s="126">
        <f>+E79-F79</f>
        <v>4750</v>
      </c>
      <c r="H79" s="141"/>
      <c r="I79" s="141" t="s">
        <v>231</v>
      </c>
      <c r="J79" s="141"/>
    </row>
    <row r="80" spans="1:10" ht="19.5" customHeight="1" x14ac:dyDescent="0.2">
      <c r="A80" s="61">
        <f t="shared" si="1"/>
        <v>70</v>
      </c>
      <c r="B80" s="105" t="s">
        <v>252</v>
      </c>
      <c r="C80" s="116"/>
      <c r="D80" s="127" t="s">
        <v>236</v>
      </c>
      <c r="E80" s="111">
        <v>9000</v>
      </c>
      <c r="F80" s="111">
        <v>0</v>
      </c>
      <c r="G80" s="126">
        <f>+E80-F80</f>
        <v>9000</v>
      </c>
      <c r="H80" s="141"/>
      <c r="I80" s="141" t="s">
        <v>231</v>
      </c>
      <c r="J80" s="149"/>
    </row>
    <row r="81" spans="1:10" ht="19.5" customHeight="1" x14ac:dyDescent="0.2">
      <c r="A81" s="61">
        <f t="shared" si="1"/>
        <v>71</v>
      </c>
      <c r="B81" s="105" t="s">
        <v>239</v>
      </c>
      <c r="C81" s="116"/>
      <c r="D81" s="127" t="s">
        <v>236</v>
      </c>
      <c r="E81" s="111">
        <v>5000</v>
      </c>
      <c r="F81" s="111">
        <f t="shared" si="3"/>
        <v>250</v>
      </c>
      <c r="G81" s="126">
        <f>+E81-F81</f>
        <v>4750</v>
      </c>
      <c r="H81" s="141"/>
      <c r="I81" s="141" t="s">
        <v>231</v>
      </c>
      <c r="J81" s="141"/>
    </row>
    <row r="82" spans="1:10" ht="19.5" customHeight="1" x14ac:dyDescent="0.2">
      <c r="A82" s="61">
        <f t="shared" si="1"/>
        <v>72</v>
      </c>
      <c r="B82" s="105" t="s">
        <v>162</v>
      </c>
      <c r="C82" s="116"/>
      <c r="D82" s="127" t="s">
        <v>236</v>
      </c>
      <c r="E82" s="111">
        <v>7000</v>
      </c>
      <c r="F82" s="111">
        <f t="shared" si="3"/>
        <v>350</v>
      </c>
      <c r="G82" s="126">
        <f t="shared" ref="G82:G101" si="4">+E82-F82</f>
        <v>6650</v>
      </c>
      <c r="H82" s="112"/>
      <c r="I82" s="140" t="s">
        <v>231</v>
      </c>
      <c r="J82" s="141"/>
    </row>
    <row r="83" spans="1:10" s="96" customFormat="1" ht="19.5" customHeight="1" x14ac:dyDescent="0.2">
      <c r="A83" s="61">
        <f>+A82+1</f>
        <v>73</v>
      </c>
      <c r="B83" s="105" t="s">
        <v>115</v>
      </c>
      <c r="C83" s="125"/>
      <c r="D83" s="127" t="s">
        <v>236</v>
      </c>
      <c r="E83" s="112">
        <v>8000</v>
      </c>
      <c r="F83" s="111">
        <f t="shared" si="3"/>
        <v>400</v>
      </c>
      <c r="G83" s="126">
        <f t="shared" si="4"/>
        <v>7600</v>
      </c>
      <c r="H83" s="112"/>
      <c r="I83" s="140" t="s">
        <v>231</v>
      </c>
      <c r="J83" s="141"/>
    </row>
    <row r="84" spans="1:10" ht="19.5" customHeight="1" x14ac:dyDescent="0.2">
      <c r="A84" s="61">
        <f t="shared" ref="A84:A102" si="5">+A83+1</f>
        <v>74</v>
      </c>
      <c r="B84" s="105" t="s">
        <v>165</v>
      </c>
      <c r="C84" s="116"/>
      <c r="D84" s="127" t="s">
        <v>58</v>
      </c>
      <c r="E84" s="111">
        <v>15000</v>
      </c>
      <c r="F84" s="111">
        <f>ROUND((E84/1.12)*0.05,2)</f>
        <v>669.64</v>
      </c>
      <c r="G84" s="126">
        <f>+E84-F84</f>
        <v>14330.36</v>
      </c>
      <c r="H84" s="112"/>
      <c r="I84" s="140" t="s">
        <v>230</v>
      </c>
      <c r="J84" s="141"/>
    </row>
    <row r="85" spans="1:10" ht="19.5" customHeight="1" x14ac:dyDescent="0.2">
      <c r="A85" s="61">
        <f t="shared" si="5"/>
        <v>75</v>
      </c>
      <c r="B85" s="105" t="s">
        <v>235</v>
      </c>
      <c r="C85" s="116"/>
      <c r="D85" s="127" t="s">
        <v>236</v>
      </c>
      <c r="E85" s="111">
        <v>8000</v>
      </c>
      <c r="F85" s="111">
        <v>400</v>
      </c>
      <c r="G85" s="126">
        <v>7600</v>
      </c>
      <c r="H85" s="141"/>
      <c r="I85" s="141" t="s">
        <v>230</v>
      </c>
      <c r="J85" s="141"/>
    </row>
    <row r="86" spans="1:10" ht="19.5" customHeight="1" x14ac:dyDescent="0.2">
      <c r="A86" s="61">
        <f t="shared" si="5"/>
        <v>76</v>
      </c>
      <c r="B86" s="105" t="s">
        <v>148</v>
      </c>
      <c r="C86" s="116"/>
      <c r="D86" s="127" t="s">
        <v>236</v>
      </c>
      <c r="E86" s="112">
        <v>10000</v>
      </c>
      <c r="F86" s="111">
        <f t="shared" ref="F86:F100" si="6">ROUND(E86*0.05,2)</f>
        <v>500</v>
      </c>
      <c r="G86" s="126">
        <f t="shared" si="4"/>
        <v>9500</v>
      </c>
      <c r="H86" s="112"/>
      <c r="I86" s="140" t="s">
        <v>231</v>
      </c>
      <c r="J86" s="141"/>
    </row>
    <row r="87" spans="1:10" ht="19.5" customHeight="1" x14ac:dyDescent="0.2">
      <c r="A87" s="61">
        <f t="shared" si="5"/>
        <v>77</v>
      </c>
      <c r="B87" s="105" t="s">
        <v>241</v>
      </c>
      <c r="C87" s="116"/>
      <c r="D87" s="127" t="s">
        <v>58</v>
      </c>
      <c r="E87" s="111">
        <v>6000</v>
      </c>
      <c r="F87" s="111">
        <f t="shared" si="6"/>
        <v>300</v>
      </c>
      <c r="G87" s="126">
        <f>+E87-F87</f>
        <v>5700</v>
      </c>
      <c r="H87" s="141"/>
      <c r="I87" s="141" t="s">
        <v>231</v>
      </c>
      <c r="J87" s="141"/>
    </row>
    <row r="88" spans="1:10" ht="19.5" customHeight="1" x14ac:dyDescent="0.2">
      <c r="A88" s="61">
        <f t="shared" si="5"/>
        <v>78</v>
      </c>
      <c r="B88" s="105" t="s">
        <v>104</v>
      </c>
      <c r="C88" s="109" t="s">
        <v>113</v>
      </c>
      <c r="D88" s="127" t="s">
        <v>236</v>
      </c>
      <c r="E88" s="111">
        <v>3200</v>
      </c>
      <c r="F88" s="111">
        <f t="shared" si="6"/>
        <v>160</v>
      </c>
      <c r="G88" s="126">
        <f t="shared" si="4"/>
        <v>3040</v>
      </c>
      <c r="H88" s="108"/>
      <c r="I88" s="140" t="s">
        <v>231</v>
      </c>
      <c r="J88" s="139"/>
    </row>
    <row r="89" spans="1:10" ht="19.5" customHeight="1" x14ac:dyDescent="0.2">
      <c r="A89" s="61">
        <f t="shared" si="5"/>
        <v>79</v>
      </c>
      <c r="B89" s="105" t="s">
        <v>105</v>
      </c>
      <c r="C89" s="109" t="s">
        <v>113</v>
      </c>
      <c r="D89" s="127" t="s">
        <v>236</v>
      </c>
      <c r="E89" s="111">
        <v>3200</v>
      </c>
      <c r="F89" s="111">
        <f t="shared" si="6"/>
        <v>160</v>
      </c>
      <c r="G89" s="126">
        <f t="shared" si="4"/>
        <v>3040</v>
      </c>
      <c r="H89" s="108"/>
      <c r="I89" s="140" t="s">
        <v>231</v>
      </c>
      <c r="J89" s="139"/>
    </row>
    <row r="90" spans="1:10" ht="19.5" customHeight="1" x14ac:dyDescent="0.2">
      <c r="A90" s="61">
        <f t="shared" si="5"/>
        <v>80</v>
      </c>
      <c r="B90" s="105" t="s">
        <v>99</v>
      </c>
      <c r="C90" s="110" t="s">
        <v>113</v>
      </c>
      <c r="D90" s="127" t="s">
        <v>236</v>
      </c>
      <c r="E90" s="111">
        <v>3200</v>
      </c>
      <c r="F90" s="111">
        <f>ROUND(E90*0.05,2)</f>
        <v>160</v>
      </c>
      <c r="G90" s="126">
        <f>+E90-F90</f>
        <v>3040</v>
      </c>
      <c r="H90" s="108"/>
      <c r="I90" s="140" t="s">
        <v>231</v>
      </c>
      <c r="J90" s="139"/>
    </row>
    <row r="91" spans="1:10" ht="19.5" customHeight="1" x14ac:dyDescent="0.2">
      <c r="A91" s="61">
        <f t="shared" si="5"/>
        <v>81</v>
      </c>
      <c r="B91" s="105" t="s">
        <v>202</v>
      </c>
      <c r="C91" s="110"/>
      <c r="D91" s="127" t="s">
        <v>236</v>
      </c>
      <c r="E91" s="111">
        <v>3200</v>
      </c>
      <c r="F91" s="111">
        <f t="shared" si="6"/>
        <v>160</v>
      </c>
      <c r="G91" s="126">
        <f t="shared" si="4"/>
        <v>3040</v>
      </c>
      <c r="H91" s="131"/>
      <c r="I91" s="140" t="s">
        <v>231</v>
      </c>
      <c r="J91" s="139"/>
    </row>
    <row r="92" spans="1:10" ht="19.5" customHeight="1" x14ac:dyDescent="0.2">
      <c r="A92" s="61">
        <f t="shared" si="5"/>
        <v>82</v>
      </c>
      <c r="B92" s="105" t="s">
        <v>98</v>
      </c>
      <c r="C92" s="110" t="s">
        <v>113</v>
      </c>
      <c r="D92" s="127" t="s">
        <v>236</v>
      </c>
      <c r="E92" s="111">
        <v>3200</v>
      </c>
      <c r="F92" s="111">
        <f t="shared" si="6"/>
        <v>160</v>
      </c>
      <c r="G92" s="126">
        <f t="shared" si="4"/>
        <v>3040</v>
      </c>
      <c r="H92" s="108"/>
      <c r="I92" s="140" t="s">
        <v>231</v>
      </c>
      <c r="J92" s="139"/>
    </row>
    <row r="93" spans="1:10" ht="19.5" customHeight="1" x14ac:dyDescent="0.2">
      <c r="A93" s="61">
        <f t="shared" si="5"/>
        <v>83</v>
      </c>
      <c r="B93" s="105" t="s">
        <v>253</v>
      </c>
      <c r="C93" s="110" t="s">
        <v>113</v>
      </c>
      <c r="D93" s="127" t="s">
        <v>236</v>
      </c>
      <c r="E93" s="111">
        <v>6775</v>
      </c>
      <c r="F93" s="111">
        <f>ROUND(E93*0.05,2)</f>
        <v>338.75</v>
      </c>
      <c r="G93" s="126">
        <f>+E93-F93</f>
        <v>6436.25</v>
      </c>
      <c r="H93" s="139"/>
      <c r="I93" s="141" t="s">
        <v>231</v>
      </c>
      <c r="J93" s="149"/>
    </row>
    <row r="94" spans="1:10" ht="19.5" customHeight="1" x14ac:dyDescent="0.2">
      <c r="A94" s="61">
        <f t="shared" si="5"/>
        <v>84</v>
      </c>
      <c r="B94" s="105" t="s">
        <v>203</v>
      </c>
      <c r="C94" s="110"/>
      <c r="D94" s="127" t="s">
        <v>236</v>
      </c>
      <c r="E94" s="111">
        <v>3200</v>
      </c>
      <c r="F94" s="111">
        <f t="shared" si="6"/>
        <v>160</v>
      </c>
      <c r="G94" s="126">
        <f t="shared" si="4"/>
        <v>3040</v>
      </c>
      <c r="H94" s="131"/>
      <c r="I94" s="140" t="s">
        <v>231</v>
      </c>
      <c r="J94" s="139"/>
    </row>
    <row r="95" spans="1:10" ht="19.5" customHeight="1" x14ac:dyDescent="0.2">
      <c r="A95" s="61">
        <f t="shared" si="5"/>
        <v>85</v>
      </c>
      <c r="B95" s="105" t="s">
        <v>97</v>
      </c>
      <c r="C95" s="115" t="s">
        <v>113</v>
      </c>
      <c r="D95" s="127" t="s">
        <v>236</v>
      </c>
      <c r="E95" s="111">
        <v>3200</v>
      </c>
      <c r="F95" s="111">
        <f t="shared" si="6"/>
        <v>160</v>
      </c>
      <c r="G95" s="126">
        <f t="shared" si="4"/>
        <v>3040</v>
      </c>
      <c r="H95" s="108"/>
      <c r="I95" s="140" t="s">
        <v>231</v>
      </c>
      <c r="J95" s="139"/>
    </row>
    <row r="96" spans="1:10" ht="19.5" customHeight="1" x14ac:dyDescent="0.2">
      <c r="A96" s="61">
        <f t="shared" si="5"/>
        <v>86</v>
      </c>
      <c r="B96" s="105" t="s">
        <v>204</v>
      </c>
      <c r="C96" s="115"/>
      <c r="D96" s="127" t="s">
        <v>236</v>
      </c>
      <c r="E96" s="111">
        <v>3200</v>
      </c>
      <c r="F96" s="111">
        <f t="shared" si="6"/>
        <v>160</v>
      </c>
      <c r="G96" s="126">
        <f t="shared" si="4"/>
        <v>3040</v>
      </c>
      <c r="H96" s="131"/>
      <c r="I96" s="140" t="s">
        <v>231</v>
      </c>
      <c r="J96" s="139"/>
    </row>
    <row r="97" spans="1:10" ht="19.5" customHeight="1" x14ac:dyDescent="0.2">
      <c r="A97" s="61">
        <f t="shared" si="5"/>
        <v>87</v>
      </c>
      <c r="B97" s="105" t="s">
        <v>131</v>
      </c>
      <c r="C97" s="125"/>
      <c r="D97" s="127" t="s">
        <v>236</v>
      </c>
      <c r="E97" s="112">
        <v>4500</v>
      </c>
      <c r="F97" s="111">
        <f t="shared" si="6"/>
        <v>225</v>
      </c>
      <c r="G97" s="126">
        <f t="shared" si="4"/>
        <v>4275</v>
      </c>
      <c r="H97" s="112"/>
      <c r="I97" s="140" t="s">
        <v>231</v>
      </c>
      <c r="J97" s="141"/>
    </row>
    <row r="98" spans="1:10" ht="19.5" customHeight="1" x14ac:dyDescent="0.2">
      <c r="A98" s="61">
        <f t="shared" si="5"/>
        <v>88</v>
      </c>
      <c r="B98" s="105" t="s">
        <v>205</v>
      </c>
      <c r="C98" s="125"/>
      <c r="D98" s="127" t="s">
        <v>236</v>
      </c>
      <c r="E98" s="112">
        <v>8000</v>
      </c>
      <c r="F98" s="111">
        <f t="shared" si="6"/>
        <v>400</v>
      </c>
      <c r="G98" s="126">
        <f t="shared" si="4"/>
        <v>7600</v>
      </c>
      <c r="H98" s="112"/>
      <c r="I98" s="140" t="s">
        <v>231</v>
      </c>
      <c r="J98" s="141"/>
    </row>
    <row r="99" spans="1:10" s="96" customFormat="1" ht="19.5" customHeight="1" x14ac:dyDescent="0.2">
      <c r="A99" s="61">
        <f t="shared" si="5"/>
        <v>89</v>
      </c>
      <c r="B99" s="105" t="s">
        <v>118</v>
      </c>
      <c r="C99" s="125"/>
      <c r="D99" s="127" t="s">
        <v>236</v>
      </c>
      <c r="E99" s="112">
        <v>4100</v>
      </c>
      <c r="F99" s="111">
        <f t="shared" si="6"/>
        <v>205</v>
      </c>
      <c r="G99" s="126">
        <f t="shared" si="4"/>
        <v>3895</v>
      </c>
      <c r="H99" s="112"/>
      <c r="I99" s="140" t="s">
        <v>231</v>
      </c>
      <c r="J99" s="141"/>
    </row>
    <row r="100" spans="1:10" ht="19.5" customHeight="1" x14ac:dyDescent="0.2">
      <c r="A100" s="61">
        <f t="shared" si="5"/>
        <v>90</v>
      </c>
      <c r="B100" s="105" t="s">
        <v>206</v>
      </c>
      <c r="C100" s="125"/>
      <c r="D100" s="127" t="s">
        <v>236</v>
      </c>
      <c r="E100" s="112">
        <v>5000</v>
      </c>
      <c r="F100" s="111">
        <f t="shared" si="6"/>
        <v>250</v>
      </c>
      <c r="G100" s="126">
        <f t="shared" si="4"/>
        <v>4750</v>
      </c>
      <c r="H100" s="112"/>
      <c r="I100" s="140" t="s">
        <v>231</v>
      </c>
      <c r="J100" s="141"/>
    </row>
    <row r="101" spans="1:10" ht="19.5" customHeight="1" x14ac:dyDescent="0.2">
      <c r="A101" s="61">
        <f t="shared" si="5"/>
        <v>91</v>
      </c>
      <c r="B101" s="105" t="s">
        <v>228</v>
      </c>
      <c r="C101" s="138"/>
      <c r="D101" s="127" t="s">
        <v>236</v>
      </c>
      <c r="E101" s="112">
        <v>3200</v>
      </c>
      <c r="F101" s="111">
        <v>160</v>
      </c>
      <c r="G101" s="126">
        <f t="shared" si="4"/>
        <v>3040</v>
      </c>
      <c r="H101" s="112"/>
      <c r="I101" s="140" t="s">
        <v>231</v>
      </c>
      <c r="J101" s="141"/>
    </row>
    <row r="102" spans="1:10" ht="19.5" customHeight="1" x14ac:dyDescent="0.2">
      <c r="A102" s="61">
        <f t="shared" si="5"/>
        <v>92</v>
      </c>
      <c r="B102" s="105" t="s">
        <v>240</v>
      </c>
      <c r="C102" s="142"/>
      <c r="D102" s="127" t="s">
        <v>236</v>
      </c>
      <c r="E102" s="141">
        <v>8000</v>
      </c>
      <c r="F102" s="111">
        <f>ROUND(E102*0.05,2)</f>
        <v>400</v>
      </c>
      <c r="G102" s="126">
        <f>+E102-F102</f>
        <v>7600</v>
      </c>
      <c r="H102" s="141"/>
      <c r="I102" s="141" t="s">
        <v>231</v>
      </c>
      <c r="J102" s="141"/>
    </row>
    <row r="130" spans="2:6" x14ac:dyDescent="0.2">
      <c r="E130" s="91"/>
      <c r="F130" s="88"/>
    </row>
    <row r="131" spans="2:6" ht="42" hidden="1" customHeight="1" x14ac:dyDescent="0.2">
      <c r="B131" s="195" t="s">
        <v>177</v>
      </c>
      <c r="C131" s="195"/>
      <c r="D131" s="195"/>
      <c r="F131" s="88"/>
    </row>
    <row r="132" spans="2:6" x14ac:dyDescent="0.2">
      <c r="F132" s="88"/>
    </row>
    <row r="133" spans="2:6" hidden="1" x14ac:dyDescent="0.2">
      <c r="B133" t="s">
        <v>174</v>
      </c>
      <c r="F133" s="88"/>
    </row>
    <row r="134" spans="2:6" x14ac:dyDescent="0.2">
      <c r="B134"/>
    </row>
  </sheetData>
  <protectedRanges>
    <protectedRange sqref="B13:C13" name="Rango4_3_2"/>
    <protectedRange sqref="B48:C48" name="Rango4_3_1_1"/>
    <protectedRange sqref="B39:C39" name="Rango4_16_1_2_3"/>
  </protectedRanges>
  <autoFilter ref="A9:I101"/>
  <mergeCells count="17">
    <mergeCell ref="B131:D131"/>
    <mergeCell ref="A9:A10"/>
    <mergeCell ref="D9:D10"/>
    <mergeCell ref="G9:G10"/>
    <mergeCell ref="H9:H10"/>
    <mergeCell ref="F9:F10"/>
    <mergeCell ref="E9:E10"/>
    <mergeCell ref="B9:B10"/>
    <mergeCell ref="C9:C10"/>
    <mergeCell ref="A6:H6"/>
    <mergeCell ref="J9:J10"/>
    <mergeCell ref="A2:H2"/>
    <mergeCell ref="A3:H3"/>
    <mergeCell ref="A4:H4"/>
    <mergeCell ref="A7:H7"/>
    <mergeCell ref="A5:H5"/>
    <mergeCell ref="I9:I10"/>
  </mergeCells>
  <conditionalFormatting sqref="C88:C89">
    <cfRule type="duplicateValues" dxfId="23" priority="89" stopIfTrue="1"/>
  </conditionalFormatting>
  <conditionalFormatting sqref="B131 C97:C99 C15:C18 C42:C43 C83 C64:C65">
    <cfRule type="duplicateValues" dxfId="22" priority="1445" stopIfTrue="1"/>
  </conditionalFormatting>
  <conditionalFormatting sqref="C100">
    <cfRule type="duplicateValues" dxfId="21" priority="22" stopIfTrue="1"/>
  </conditionalFormatting>
  <conditionalFormatting sqref="C101">
    <cfRule type="duplicateValues" dxfId="20" priority="21" stopIfTrue="1"/>
  </conditionalFormatting>
  <conditionalFormatting sqref="C90:C92 B11:C11 C39 C48 C52 C13:C14 C94:C96">
    <cfRule type="duplicateValues" dxfId="19" priority="1522" stopIfTrue="1"/>
  </conditionalFormatting>
  <conditionalFormatting sqref="C88:C92 B11:C11 C39 C48 C52 C13:C14 C94:C96">
    <cfRule type="duplicateValues" dxfId="18" priority="1530" stopIfTrue="1"/>
  </conditionalFormatting>
  <conditionalFormatting sqref="C102">
    <cfRule type="duplicateValues" dxfId="17" priority="20" stopIfTrue="1"/>
  </conditionalFormatting>
  <conditionalFormatting sqref="C61 C40">
    <cfRule type="duplicateValues" dxfId="16" priority="1552" stopIfTrue="1"/>
  </conditionalFormatting>
  <conditionalFormatting sqref="B36:B37">
    <cfRule type="duplicateValues" dxfId="15" priority="15" stopIfTrue="1"/>
  </conditionalFormatting>
  <conditionalFormatting sqref="B36:B37">
    <cfRule type="duplicateValues" dxfId="14" priority="16" stopIfTrue="1"/>
  </conditionalFormatting>
  <conditionalFormatting sqref="B38">
    <cfRule type="duplicateValues" dxfId="13" priority="13" stopIfTrue="1"/>
  </conditionalFormatting>
  <conditionalFormatting sqref="B38">
    <cfRule type="duplicateValues" dxfId="12" priority="14" stopIfTrue="1"/>
  </conditionalFormatting>
  <conditionalFormatting sqref="B70:B79 B12:B35 B39:B68 B82:B92 B94:B102">
    <cfRule type="duplicateValues" dxfId="11" priority="1679" stopIfTrue="1"/>
  </conditionalFormatting>
  <conditionalFormatting sqref="B70:B79 B12:B35 B39:B68 B82:B92 B94:B102">
    <cfRule type="duplicateValues" dxfId="10" priority="1683" stopIfTrue="1"/>
  </conditionalFormatting>
  <conditionalFormatting sqref="B80">
    <cfRule type="duplicateValues" dxfId="9" priority="7" stopIfTrue="1"/>
  </conditionalFormatting>
  <conditionalFormatting sqref="B80">
    <cfRule type="duplicateValues" dxfId="8" priority="8" stopIfTrue="1"/>
  </conditionalFormatting>
  <conditionalFormatting sqref="C93">
    <cfRule type="duplicateValues" dxfId="7" priority="3" stopIfTrue="1"/>
  </conditionalFormatting>
  <conditionalFormatting sqref="C93">
    <cfRule type="duplicateValues" dxfId="6" priority="4" stopIfTrue="1"/>
  </conditionalFormatting>
  <conditionalFormatting sqref="B93">
    <cfRule type="duplicateValues" dxfId="5" priority="5" stopIfTrue="1"/>
  </conditionalFormatting>
  <conditionalFormatting sqref="B93">
    <cfRule type="duplicateValues" dxfId="4" priority="6" stopIfTrue="1"/>
  </conditionalFormatting>
  <conditionalFormatting sqref="B81">
    <cfRule type="duplicateValues" dxfId="3" priority="1" stopIfTrue="1"/>
  </conditionalFormatting>
  <conditionalFormatting sqref="B81">
    <cfRule type="duplicateValues" dxfId="2" priority="2" stopIfTrue="1"/>
  </conditionalFormatting>
  <conditionalFormatting sqref="B69">
    <cfRule type="duplicateValues" dxfId="1" priority="1701" stopIfTrue="1"/>
  </conditionalFormatting>
  <conditionalFormatting sqref="B69">
    <cfRule type="duplicateValues" dxfId="0" priority="1702" stopIfTrue="1"/>
  </conditionalFormatting>
  <printOptions horizontalCentered="1" verticalCentered="1"/>
  <pageMargins left="0.7" right="0.7" top="0.75" bottom="0.75" header="0.3" footer="0.3"/>
  <pageSetup paperSize="281" scale="60" firstPageNumber="0" fitToHeight="0" orientation="portrait" r:id="rId1"/>
  <headerFooter alignWithMargins="0">
    <oddHeader>&amp;C&amp;"Times New Roman,Normal"&amp;22&amp;A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8" customWidth="1"/>
    <col min="2" max="2" width="26.7109375" customWidth="1"/>
    <col min="3" max="3" width="35.85546875" customWidth="1"/>
    <col min="4" max="4" width="16.7109375" customWidth="1"/>
    <col min="5" max="5" width="12.42578125" customWidth="1"/>
    <col min="6" max="7" width="11.7109375" bestFit="1" customWidth="1"/>
  </cols>
  <sheetData>
    <row r="2" spans="1:7" ht="19.5" customHeight="1" x14ac:dyDescent="0.3">
      <c r="A2" s="189" t="s">
        <v>0</v>
      </c>
      <c r="B2" s="189"/>
      <c r="C2" s="189"/>
      <c r="D2" s="189"/>
      <c r="E2" s="189"/>
      <c r="F2" s="189"/>
      <c r="G2" s="189"/>
    </row>
    <row r="3" spans="1:7" ht="19.5" x14ac:dyDescent="0.3">
      <c r="A3" s="164" t="s">
        <v>1</v>
      </c>
      <c r="B3" s="164"/>
      <c r="C3" s="164"/>
      <c r="D3" s="164"/>
      <c r="E3" s="164"/>
      <c r="F3" s="164"/>
      <c r="G3" s="164"/>
    </row>
    <row r="4" spans="1:7" x14ac:dyDescent="0.2">
      <c r="A4" s="190" t="s">
        <v>46</v>
      </c>
      <c r="B4" s="190"/>
      <c r="C4" s="190"/>
      <c r="D4" s="190"/>
      <c r="E4" s="190"/>
      <c r="F4" s="190"/>
      <c r="G4" s="190"/>
    </row>
    <row r="5" spans="1:7" x14ac:dyDescent="0.2">
      <c r="A5" s="172" t="s">
        <v>30</v>
      </c>
      <c r="B5" s="172"/>
      <c r="C5" s="172"/>
      <c r="D5" s="172"/>
      <c r="E5" s="172"/>
      <c r="F5" s="172"/>
      <c r="G5" s="172"/>
    </row>
    <row r="6" spans="1:7" x14ac:dyDescent="0.2">
      <c r="A6" s="172" t="s">
        <v>3</v>
      </c>
      <c r="B6" s="172"/>
      <c r="C6" s="172"/>
      <c r="D6" s="172"/>
      <c r="E6" s="172"/>
      <c r="F6" s="172"/>
      <c r="G6" s="172"/>
    </row>
    <row r="7" spans="1:7" x14ac:dyDescent="0.2">
      <c r="A7" s="200">
        <v>43829</v>
      </c>
      <c r="B7" s="200"/>
      <c r="C7" s="200"/>
      <c r="D7" s="200"/>
      <c r="E7" s="200"/>
      <c r="F7" s="200"/>
      <c r="G7" s="200"/>
    </row>
    <row r="8" spans="1:7" ht="13.5" thickBot="1" x14ac:dyDescent="0.25">
      <c r="A8" s="18"/>
      <c r="B8" s="18"/>
    </row>
    <row r="9" spans="1:7" ht="13.5" customHeight="1" thickBot="1" x14ac:dyDescent="0.25">
      <c r="A9" s="168" t="s">
        <v>4</v>
      </c>
      <c r="B9" s="166" t="s">
        <v>11</v>
      </c>
      <c r="C9" s="170" t="s">
        <v>12</v>
      </c>
      <c r="D9" s="186" t="s">
        <v>28</v>
      </c>
      <c r="E9" s="41"/>
      <c r="F9" s="168" t="s">
        <v>23</v>
      </c>
      <c r="G9" s="183" t="s">
        <v>29</v>
      </c>
    </row>
    <row r="10" spans="1:7" ht="24" x14ac:dyDescent="0.2">
      <c r="A10" s="201"/>
      <c r="B10" s="202"/>
      <c r="C10" s="204"/>
      <c r="D10" s="156"/>
      <c r="E10" s="30" t="s">
        <v>22</v>
      </c>
      <c r="F10" s="201"/>
      <c r="G10" s="203"/>
    </row>
    <row r="11" spans="1:7" ht="27" customHeight="1" x14ac:dyDescent="0.2">
      <c r="A11" s="44"/>
      <c r="B11" s="49"/>
      <c r="C11" s="52"/>
      <c r="D11" s="48"/>
      <c r="E11" s="46"/>
      <c r="F11" s="46"/>
      <c r="G11" s="46"/>
    </row>
    <row r="12" spans="1:7" ht="29.25" customHeight="1" x14ac:dyDescent="0.2">
      <c r="A12" s="34"/>
      <c r="B12" s="47"/>
      <c r="C12" s="45"/>
      <c r="D12" s="46"/>
      <c r="E12" s="46"/>
      <c r="F12" s="46"/>
      <c r="G12" s="46"/>
    </row>
    <row r="13" spans="1:7" x14ac:dyDescent="0.2">
      <c r="E13" s="43"/>
    </row>
  </sheetData>
  <mergeCells count="12">
    <mergeCell ref="D9:D10"/>
    <mergeCell ref="F9:F10"/>
    <mergeCell ref="A7:G7"/>
    <mergeCell ref="A9:A10"/>
    <mergeCell ref="B9:B10"/>
    <mergeCell ref="G9:G10"/>
    <mergeCell ref="A2:G2"/>
    <mergeCell ref="A3:G3"/>
    <mergeCell ref="A4:G4"/>
    <mergeCell ref="A5:G5"/>
    <mergeCell ref="A6:G6"/>
    <mergeCell ref="C9:C10"/>
  </mergeCells>
  <printOptions horizontalCentered="1" verticalCentered="1"/>
  <pageMargins left="0.31" right="0.15" top="0.74803149606299213" bottom="0.74803149606299213" header="0.31496062992125984" footer="0.31496062992125984"/>
  <pageSetup paperSize="12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F26" sqref="F26"/>
    </sheetView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25.5" x14ac:dyDescent="0.2">
      <c r="B1" s="62" t="s">
        <v>59</v>
      </c>
      <c r="C1" s="62"/>
      <c r="D1" s="71"/>
      <c r="E1" s="71"/>
      <c r="F1" s="71"/>
    </row>
    <row r="2" spans="2:6" x14ac:dyDescent="0.2">
      <c r="B2" s="62" t="s">
        <v>60</v>
      </c>
      <c r="C2" s="62"/>
      <c r="D2" s="71"/>
      <c r="E2" s="71"/>
      <c r="F2" s="71"/>
    </row>
    <row r="3" spans="2:6" x14ac:dyDescent="0.2">
      <c r="B3" s="63"/>
      <c r="C3" s="63"/>
      <c r="D3" s="72"/>
      <c r="E3" s="72"/>
      <c r="F3" s="72"/>
    </row>
    <row r="4" spans="2:6" ht="51" x14ac:dyDescent="0.2">
      <c r="B4" s="63" t="s">
        <v>61</v>
      </c>
      <c r="C4" s="63"/>
      <c r="D4" s="72"/>
      <c r="E4" s="72"/>
      <c r="F4" s="72"/>
    </row>
    <row r="5" spans="2:6" x14ac:dyDescent="0.2">
      <c r="B5" s="63"/>
      <c r="C5" s="63"/>
      <c r="D5" s="72"/>
      <c r="E5" s="72"/>
      <c r="F5" s="72"/>
    </row>
    <row r="6" spans="2:6" ht="25.5" x14ac:dyDescent="0.2">
      <c r="B6" s="62" t="s">
        <v>62</v>
      </c>
      <c r="C6" s="62"/>
      <c r="D6" s="71"/>
      <c r="E6" s="71" t="s">
        <v>63</v>
      </c>
      <c r="F6" s="71" t="s">
        <v>64</v>
      </c>
    </row>
    <row r="7" spans="2:6" ht="13.5" thickBot="1" x14ac:dyDescent="0.25">
      <c r="B7" s="63"/>
      <c r="C7" s="63"/>
      <c r="D7" s="72"/>
      <c r="E7" s="72"/>
      <c r="F7" s="72"/>
    </row>
    <row r="8" spans="2:6" ht="25.5" x14ac:dyDescent="0.2">
      <c r="B8" s="64" t="s">
        <v>65</v>
      </c>
      <c r="C8" s="65"/>
      <c r="D8" s="73"/>
      <c r="E8" s="73">
        <v>3</v>
      </c>
      <c r="F8" s="74"/>
    </row>
    <row r="9" spans="2:6" ht="25.5" x14ac:dyDescent="0.2">
      <c r="B9" s="66"/>
      <c r="C9" s="63"/>
      <c r="D9" s="72"/>
      <c r="E9" s="75" t="s">
        <v>66</v>
      </c>
      <c r="F9" s="76" t="s">
        <v>67</v>
      </c>
    </row>
    <row r="10" spans="2:6" ht="25.5" x14ac:dyDescent="0.2">
      <c r="B10" s="66"/>
      <c r="C10" s="63"/>
      <c r="D10" s="72"/>
      <c r="E10" s="75" t="s">
        <v>68</v>
      </c>
      <c r="F10" s="76" t="s">
        <v>67</v>
      </c>
    </row>
    <row r="11" spans="2:6" ht="26.25" thickBot="1" x14ac:dyDescent="0.25">
      <c r="B11" s="67"/>
      <c r="C11" s="68"/>
      <c r="D11" s="77"/>
      <c r="E11" s="78" t="s">
        <v>69</v>
      </c>
      <c r="F11" s="79" t="s">
        <v>67</v>
      </c>
    </row>
    <row r="12" spans="2:6" x14ac:dyDescent="0.2">
      <c r="B12" s="63"/>
      <c r="C12" s="63"/>
      <c r="D12" s="72"/>
      <c r="E12" s="72"/>
      <c r="F12" s="72"/>
    </row>
    <row r="13" spans="2:6" x14ac:dyDescent="0.2">
      <c r="B13" s="63"/>
      <c r="C13" s="63"/>
      <c r="D13" s="72"/>
      <c r="E13" s="72"/>
      <c r="F13" s="72"/>
    </row>
    <row r="14" spans="2:6" x14ac:dyDescent="0.2">
      <c r="B14" s="62" t="s">
        <v>70</v>
      </c>
      <c r="C14" s="62"/>
      <c r="D14" s="71"/>
      <c r="E14" s="71"/>
      <c r="F14" s="71"/>
    </row>
    <row r="15" spans="2:6" ht="13.5" thickBot="1" x14ac:dyDescent="0.25">
      <c r="B15" s="63"/>
      <c r="C15" s="63"/>
      <c r="D15" s="72"/>
      <c r="E15" s="72"/>
      <c r="F15" s="72"/>
    </row>
    <row r="16" spans="2:6" ht="39" thickBot="1" x14ac:dyDescent="0.25">
      <c r="B16" s="69" t="s">
        <v>71</v>
      </c>
      <c r="C16" s="70"/>
      <c r="D16" s="80"/>
      <c r="E16" s="80">
        <v>8</v>
      </c>
      <c r="F16" s="81" t="s">
        <v>67</v>
      </c>
    </row>
  </sheetData>
  <hyperlinks>
    <hyperlink ref="E9" location="'RENGLON 011'!A2:P26" display="'RENGLON 011'!A2:P26"/>
    <hyperlink ref="E10" location="'RENGLON 031'!A2:J24" display="'RENGLON 031'!A2:J24"/>
    <hyperlink ref="E11" location="'SUB GRUPO 18'!A2:G13" display="'SUB GRUPO 18'!A2:G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RENGLON 011</vt:lpstr>
      <vt:lpstr>RENGLON 021</vt:lpstr>
      <vt:lpstr>RENGLON 022</vt:lpstr>
      <vt:lpstr>RENGLON 031</vt:lpstr>
      <vt:lpstr>RENGLON 029</vt:lpstr>
      <vt:lpstr>SUB GRUPO 18</vt:lpstr>
      <vt:lpstr>Informe de compatibilidad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Ana Maria Isabel Perez Osorio</cp:lastModifiedBy>
  <cp:lastPrinted>2019-02-08T01:08:08Z</cp:lastPrinted>
  <dcterms:created xsi:type="dcterms:W3CDTF">2013-11-29T23:12:09Z</dcterms:created>
  <dcterms:modified xsi:type="dcterms:W3CDTF">2020-01-16T16:48:40Z</dcterms:modified>
</cp:coreProperties>
</file>