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0.208\InformacionPublica\2019\INFORMACION PUBLICA DE OFICIO\2. DEPORTE\12.DICIEMBRE\"/>
    </mc:Choice>
  </mc:AlternateContent>
  <bookViews>
    <workbookView xWindow="0" yWindow="0" windowWidth="28800" windowHeight="12435" tabRatio="754"/>
  </bookViews>
  <sheets>
    <sheet name="RENGLON 011 " sheetId="7" r:id="rId1"/>
    <sheet name="RENGLON 021" sheetId="2" r:id="rId2"/>
    <sheet name="RENGLON 029" sheetId="4" r:id="rId3"/>
    <sheet name="RENGLON 031" sheetId="5" r:id="rId4"/>
    <sheet name="SUBGRUPO 18" sheetId="8" r:id="rId5"/>
  </sheets>
  <definedNames>
    <definedName name="_xlnm._FilterDatabase" localSheetId="1" hidden="1">'RENGLON 021'!$A$9:$V$125</definedName>
    <definedName name="_xlnm._FilterDatabase" localSheetId="2" hidden="1">'RENGLON 029'!$A$9:$H$9</definedName>
    <definedName name="_xlnm._FilterDatabase" localSheetId="3" hidden="1">'RENGLON 031'!$A$9:$Q$664</definedName>
    <definedName name="Excel_BuiltIn_Print_Titles_1_1" localSheetId="0">'RENGLON 011 '!$1:$10</definedName>
    <definedName name="Excel_BuiltIn_Print_Titles_1_1">#REF!</definedName>
    <definedName name="Excel_BuiltIn_Print_Titles_2_1">'RENGLON 021'!$1:$9</definedName>
    <definedName name="Excel_BuiltIn_Print_Titles_5">'RENGLON 031'!$2:$9</definedName>
    <definedName name="_xlnm.Print_Titles" localSheetId="0">'RENGLON 011 '!$1:$10</definedName>
    <definedName name="_xlnm.Print_Titles" localSheetId="1">'RENGLON 021'!$1:$9</definedName>
    <definedName name="_xlnm.Print_Titles" localSheetId="2">'RENGLON 029'!$1:$9</definedName>
    <definedName name="_xlnm.Print_Titles" localSheetId="3">'RENGLON 031'!$2:$9</definedName>
  </definedNames>
  <calcPr calcId="152511" fullCalcOnLoad="1"/>
</workbook>
</file>

<file path=xl/calcChain.xml><?xml version="1.0" encoding="utf-8"?>
<calcChain xmlns="http://schemas.openxmlformats.org/spreadsheetml/2006/main">
  <c r="H344" i="4" l="1"/>
  <c r="H356" i="4"/>
  <c r="H54" i="4"/>
  <c r="H336" i="4"/>
  <c r="H338" i="4"/>
  <c r="H334" i="4"/>
  <c r="H406" i="4"/>
  <c r="H145" i="4"/>
  <c r="H309" i="4"/>
  <c r="H343" i="4"/>
  <c r="H362" i="4"/>
  <c r="H348" i="4"/>
  <c r="H376" i="4"/>
  <c r="H211" i="4"/>
  <c r="H347" i="4"/>
  <c r="H355" i="4"/>
  <c r="H341" i="4"/>
  <c r="H339" i="4"/>
  <c r="H132" i="4"/>
  <c r="H144" i="4"/>
  <c r="H370" i="4"/>
  <c r="H342" i="4"/>
  <c r="H82" i="4"/>
  <c r="H310" i="4"/>
  <c r="H313" i="4"/>
  <c r="H25" i="4"/>
  <c r="H353" i="4"/>
  <c r="H350" i="4"/>
  <c r="H315" i="4"/>
  <c r="H314" i="4"/>
  <c r="H351" i="4"/>
  <c r="H180" i="4"/>
  <c r="Q266" i="5"/>
  <c r="Q240" i="5"/>
  <c r="T86" i="2"/>
  <c r="R19" i="7"/>
  <c r="Q262" i="5"/>
  <c r="Q263" i="5"/>
  <c r="Q275" i="5"/>
  <c r="Q229" i="5"/>
  <c r="Q228" i="5"/>
  <c r="T110" i="2"/>
  <c r="T93" i="2"/>
  <c r="T40" i="2"/>
  <c r="Q222" i="5"/>
  <c r="Q281" i="5"/>
  <c r="T96" i="2"/>
  <c r="T34" i="2"/>
  <c r="T30" i="2"/>
  <c r="R16" i="7"/>
  <c r="T28" i="2"/>
  <c r="Q220" i="5"/>
  <c r="T99" i="2"/>
  <c r="T21" i="2"/>
  <c r="Q296" i="5"/>
  <c r="N664" i="5"/>
  <c r="N663" i="5"/>
  <c r="N662" i="5"/>
  <c r="N661" i="5"/>
  <c r="N660" i="5"/>
  <c r="N659" i="5"/>
  <c r="N658" i="5"/>
  <c r="N657" i="5"/>
  <c r="N656" i="5"/>
  <c r="N655" i="5"/>
  <c r="N654" i="5"/>
  <c r="N653" i="5"/>
  <c r="N652" i="5"/>
  <c r="N651" i="5"/>
  <c r="N650" i="5"/>
  <c r="N649" i="5"/>
  <c r="N648" i="5"/>
  <c r="N647" i="5"/>
  <c r="N646" i="5"/>
  <c r="N645" i="5"/>
  <c r="N644" i="5"/>
  <c r="N643" i="5"/>
  <c r="N642" i="5"/>
  <c r="N641" i="5"/>
  <c r="N640" i="5"/>
  <c r="N639" i="5"/>
  <c r="N638" i="5"/>
  <c r="N637" i="5"/>
  <c r="N636" i="5"/>
  <c r="N635" i="5"/>
  <c r="N634" i="5"/>
  <c r="N633" i="5"/>
  <c r="O633" i="5"/>
  <c r="N632" i="5"/>
  <c r="N631" i="5"/>
  <c r="N630" i="5"/>
  <c r="N629" i="5"/>
  <c r="N628" i="5"/>
  <c r="N627" i="5"/>
  <c r="N626" i="5"/>
  <c r="N625" i="5"/>
  <c r="N624" i="5"/>
  <c r="N623" i="5"/>
  <c r="N622" i="5"/>
  <c r="N621" i="5"/>
  <c r="N620" i="5"/>
  <c r="N619" i="5"/>
  <c r="N618" i="5"/>
  <c r="N617" i="5"/>
  <c r="N616" i="5"/>
  <c r="N615" i="5"/>
  <c r="N614" i="5"/>
  <c r="N613" i="5"/>
  <c r="N612" i="5"/>
  <c r="N611" i="5"/>
  <c r="N610" i="5"/>
  <c r="N609" i="5"/>
  <c r="N608" i="5"/>
  <c r="N607" i="5"/>
  <c r="N606" i="5"/>
  <c r="N605" i="5"/>
  <c r="N604" i="5"/>
  <c r="N603" i="5"/>
  <c r="N602" i="5"/>
  <c r="N601" i="5"/>
  <c r="N600" i="5"/>
  <c r="N599" i="5"/>
  <c r="N598" i="5"/>
  <c r="N597" i="5"/>
  <c r="N596" i="5"/>
  <c r="N595" i="5"/>
  <c r="N594" i="5"/>
  <c r="N593" i="5"/>
  <c r="N592" i="5"/>
  <c r="N591" i="5"/>
  <c r="N590" i="5"/>
  <c r="N589" i="5"/>
  <c r="N588" i="5"/>
  <c r="N587" i="5"/>
  <c r="N586" i="5"/>
  <c r="N585" i="5"/>
  <c r="N584" i="5"/>
  <c r="N583" i="5"/>
  <c r="N582" i="5"/>
  <c r="N581" i="5"/>
  <c r="N580" i="5"/>
  <c r="N579" i="5"/>
  <c r="N578" i="5"/>
  <c r="N577" i="5"/>
  <c r="N576" i="5"/>
  <c r="N575" i="5"/>
  <c r="N574" i="5"/>
  <c r="N573" i="5"/>
  <c r="N572" i="5"/>
  <c r="N571" i="5"/>
  <c r="N570" i="5"/>
  <c r="N569" i="5"/>
  <c r="N568" i="5"/>
  <c r="N567" i="5"/>
  <c r="N566" i="5"/>
  <c r="N565" i="5"/>
  <c r="N564" i="5"/>
  <c r="N563" i="5"/>
  <c r="N562" i="5"/>
  <c r="N561" i="5"/>
  <c r="N560" i="5"/>
  <c r="N559" i="5"/>
  <c r="N558" i="5"/>
  <c r="N557" i="5"/>
  <c r="N556" i="5"/>
  <c r="N555" i="5"/>
  <c r="N554" i="5"/>
  <c r="N553" i="5"/>
  <c r="O553" i="5"/>
  <c r="N552" i="5"/>
  <c r="N551" i="5"/>
  <c r="N550" i="5"/>
  <c r="N549" i="5"/>
  <c r="N548" i="5"/>
  <c r="N547" i="5"/>
  <c r="N546" i="5"/>
  <c r="N545" i="5"/>
  <c r="N544" i="5"/>
  <c r="N543" i="5"/>
  <c r="N542" i="5"/>
  <c r="N541" i="5"/>
  <c r="N540" i="5"/>
  <c r="N539" i="5"/>
  <c r="N538" i="5"/>
  <c r="N537" i="5"/>
  <c r="N536" i="5"/>
  <c r="N535" i="5"/>
  <c r="N534" i="5"/>
  <c r="N533" i="5"/>
  <c r="N532" i="5"/>
  <c r="N531" i="5"/>
  <c r="N530" i="5"/>
  <c r="N529" i="5"/>
  <c r="N528" i="5"/>
  <c r="N527" i="5"/>
  <c r="N526" i="5"/>
  <c r="N525" i="5"/>
  <c r="N524" i="5"/>
  <c r="N523" i="5"/>
  <c r="N522" i="5"/>
  <c r="N521" i="5"/>
  <c r="N520" i="5"/>
  <c r="N519" i="5"/>
  <c r="N518" i="5"/>
  <c r="N517" i="5"/>
  <c r="N516" i="5"/>
  <c r="N515" i="5"/>
  <c r="N514" i="5"/>
  <c r="N513" i="5"/>
  <c r="N512" i="5"/>
  <c r="N511" i="5"/>
  <c r="N510" i="5"/>
  <c r="N509" i="5"/>
  <c r="N508" i="5"/>
  <c r="N507" i="5"/>
  <c r="N506" i="5"/>
  <c r="N505" i="5"/>
  <c r="N504" i="5"/>
  <c r="N503" i="5"/>
  <c r="N502" i="5"/>
  <c r="N501" i="5"/>
  <c r="N500" i="5"/>
  <c r="N499" i="5"/>
  <c r="N498" i="5"/>
  <c r="N497" i="5"/>
  <c r="O497" i="5"/>
  <c r="N496" i="5"/>
  <c r="N495" i="5"/>
  <c r="N494" i="5"/>
  <c r="N493" i="5"/>
  <c r="N492" i="5"/>
  <c r="N491" i="5"/>
  <c r="N490" i="5"/>
  <c r="N489" i="5"/>
  <c r="N488" i="5"/>
  <c r="N487" i="5"/>
  <c r="N486" i="5"/>
  <c r="N485" i="5"/>
  <c r="N484" i="5"/>
  <c r="N483" i="5"/>
  <c r="N482" i="5"/>
  <c r="N481" i="5"/>
  <c r="N480" i="5"/>
  <c r="N479" i="5"/>
  <c r="N478" i="5"/>
  <c r="N477" i="5"/>
  <c r="N476" i="5"/>
  <c r="N475" i="5"/>
  <c r="N474" i="5"/>
  <c r="N473" i="5"/>
  <c r="N472" i="5"/>
  <c r="N471" i="5"/>
  <c r="N470" i="5"/>
  <c r="N469" i="5"/>
  <c r="N468" i="5"/>
  <c r="N467" i="5"/>
  <c r="N466" i="5"/>
  <c r="N465" i="5"/>
  <c r="N464" i="5"/>
  <c r="N463" i="5"/>
  <c r="N462" i="5"/>
  <c r="N461" i="5"/>
  <c r="N460" i="5"/>
  <c r="N459" i="5"/>
  <c r="N458" i="5"/>
  <c r="N457" i="5"/>
  <c r="N456" i="5"/>
  <c r="N455" i="5"/>
  <c r="N454" i="5"/>
  <c r="N453" i="5"/>
  <c r="N452" i="5"/>
  <c r="N451" i="5"/>
  <c r="N450" i="5"/>
  <c r="N449" i="5"/>
  <c r="N448" i="5"/>
  <c r="N447" i="5"/>
  <c r="N446" i="5"/>
  <c r="N445" i="5"/>
  <c r="N444" i="5"/>
  <c r="N443" i="5"/>
  <c r="N442" i="5"/>
  <c r="N441" i="5"/>
  <c r="N440" i="5"/>
  <c r="N439" i="5"/>
  <c r="N438" i="5"/>
  <c r="N437" i="5"/>
  <c r="N436" i="5"/>
  <c r="N435" i="5"/>
  <c r="N434" i="5"/>
  <c r="N433" i="5"/>
  <c r="N432" i="5"/>
  <c r="N431" i="5"/>
  <c r="N430" i="5"/>
  <c r="N429" i="5"/>
  <c r="N428" i="5"/>
  <c r="N427" i="5"/>
  <c r="N426" i="5"/>
  <c r="N425" i="5"/>
  <c r="N424" i="5"/>
  <c r="N423" i="5"/>
  <c r="N422" i="5"/>
  <c r="N421" i="5"/>
  <c r="N420" i="5"/>
  <c r="N419" i="5"/>
  <c r="N418" i="5"/>
  <c r="N417" i="5"/>
  <c r="N416" i="5"/>
  <c r="N415" i="5"/>
  <c r="N414" i="5"/>
  <c r="N413" i="5"/>
  <c r="N412" i="5"/>
  <c r="N411" i="5"/>
  <c r="N410" i="5"/>
  <c r="N409" i="5"/>
  <c r="N408" i="5"/>
  <c r="N407" i="5"/>
  <c r="N406" i="5"/>
  <c r="N405" i="5"/>
  <c r="N404" i="5"/>
  <c r="N403" i="5"/>
  <c r="N402" i="5"/>
  <c r="N401" i="5"/>
  <c r="N400" i="5"/>
  <c r="N399" i="5"/>
  <c r="N398" i="5"/>
  <c r="N397" i="5"/>
  <c r="N396" i="5"/>
  <c r="N395" i="5"/>
  <c r="N394" i="5"/>
  <c r="N393" i="5"/>
  <c r="N392" i="5"/>
  <c r="N391" i="5"/>
  <c r="N390" i="5"/>
  <c r="N389" i="5"/>
  <c r="N388" i="5"/>
  <c r="N387" i="5"/>
  <c r="N386" i="5"/>
  <c r="N385" i="5"/>
  <c r="N384" i="5"/>
  <c r="N383" i="5"/>
  <c r="N382" i="5"/>
  <c r="N381" i="5"/>
  <c r="N380" i="5"/>
  <c r="N379" i="5"/>
  <c r="N378" i="5"/>
  <c r="N377" i="5"/>
  <c r="N376" i="5"/>
  <c r="N375" i="5"/>
  <c r="N374" i="5"/>
  <c r="N373" i="5"/>
  <c r="N372" i="5"/>
  <c r="N371" i="5"/>
  <c r="N370" i="5"/>
  <c r="N369" i="5"/>
  <c r="N368" i="5"/>
  <c r="N367" i="5"/>
  <c r="N366" i="5"/>
  <c r="N365" i="5"/>
  <c r="N364" i="5"/>
  <c r="N363" i="5"/>
  <c r="N362" i="5"/>
  <c r="N361" i="5"/>
  <c r="N360" i="5"/>
  <c r="N359" i="5"/>
  <c r="N358" i="5"/>
  <c r="N357" i="5"/>
  <c r="N356" i="5"/>
  <c r="N355" i="5"/>
  <c r="N354" i="5"/>
  <c r="N353" i="5"/>
  <c r="N352" i="5"/>
  <c r="N351" i="5"/>
  <c r="N350" i="5"/>
  <c r="N349" i="5"/>
  <c r="N348" i="5"/>
  <c r="N347" i="5"/>
  <c r="N346" i="5"/>
  <c r="N345" i="5"/>
  <c r="N344" i="5"/>
  <c r="N343" i="5"/>
  <c r="N342" i="5"/>
  <c r="N341" i="5"/>
  <c r="N340" i="5"/>
  <c r="N339" i="5"/>
  <c r="N338" i="5"/>
  <c r="N337" i="5"/>
  <c r="N336" i="5"/>
  <c r="N335" i="5"/>
  <c r="N334" i="5"/>
  <c r="N333" i="5"/>
  <c r="N332" i="5"/>
  <c r="N331" i="5"/>
  <c r="N330" i="5"/>
  <c r="N329" i="5"/>
  <c r="N328" i="5"/>
  <c r="N327" i="5"/>
  <c r="N326" i="5"/>
  <c r="N325" i="5"/>
  <c r="N324" i="5"/>
  <c r="N323" i="5"/>
  <c r="N322" i="5"/>
  <c r="N321" i="5"/>
  <c r="O321" i="5"/>
  <c r="N320" i="5"/>
  <c r="N319" i="5"/>
  <c r="N318" i="5"/>
  <c r="N317" i="5"/>
  <c r="N316" i="5"/>
  <c r="N315" i="5"/>
  <c r="N314" i="5"/>
  <c r="N313" i="5"/>
  <c r="N312" i="5"/>
  <c r="N311" i="5"/>
  <c r="N310" i="5"/>
  <c r="N309" i="5"/>
  <c r="N308" i="5"/>
  <c r="N307" i="5"/>
  <c r="N306" i="5"/>
  <c r="N305" i="5"/>
  <c r="N304" i="5"/>
  <c r="N303" i="5"/>
  <c r="N302" i="5"/>
  <c r="N301" i="5"/>
  <c r="N300" i="5"/>
  <c r="N299" i="5"/>
  <c r="N298" i="5"/>
  <c r="N297" i="5"/>
  <c r="N296" i="5"/>
  <c r="N295" i="5"/>
  <c r="N294" i="5"/>
  <c r="N293" i="5"/>
  <c r="N292" i="5"/>
  <c r="N291" i="5"/>
  <c r="N290" i="5"/>
  <c r="N289" i="5"/>
  <c r="N288" i="5"/>
  <c r="N287" i="5"/>
  <c r="N286" i="5"/>
  <c r="N285" i="5"/>
  <c r="N284" i="5"/>
  <c r="N283" i="5"/>
  <c r="N282" i="5"/>
  <c r="N281" i="5"/>
  <c r="N280" i="5"/>
  <c r="N279" i="5"/>
  <c r="N278" i="5"/>
  <c r="N277" i="5"/>
  <c r="N276" i="5"/>
  <c r="N275" i="5"/>
  <c r="N274" i="5"/>
  <c r="N273" i="5"/>
  <c r="N272" i="5"/>
  <c r="N271" i="5"/>
  <c r="N270" i="5"/>
  <c r="N269" i="5"/>
  <c r="N268" i="5"/>
  <c r="N267" i="5"/>
  <c r="N266" i="5"/>
  <c r="N265" i="5"/>
  <c r="N264" i="5"/>
  <c r="N263" i="5"/>
  <c r="N262" i="5"/>
  <c r="N261" i="5"/>
  <c r="N260" i="5"/>
  <c r="N259" i="5"/>
  <c r="N258" i="5"/>
  <c r="N257" i="5"/>
  <c r="N256" i="5"/>
  <c r="N255" i="5"/>
  <c r="N254" i="5"/>
  <c r="N253" i="5"/>
  <c r="N252" i="5"/>
  <c r="N251" i="5"/>
  <c r="N250" i="5"/>
  <c r="N249" i="5"/>
  <c r="N248" i="5"/>
  <c r="N247" i="5"/>
  <c r="N246" i="5"/>
  <c r="N245" i="5"/>
  <c r="N244" i="5"/>
  <c r="N243" i="5"/>
  <c r="N242" i="5"/>
  <c r="N241" i="5"/>
  <c r="N240" i="5"/>
  <c r="N239" i="5"/>
  <c r="N238" i="5"/>
  <c r="N237" i="5"/>
  <c r="N236" i="5"/>
  <c r="N235" i="5"/>
  <c r="N234" i="5"/>
  <c r="N233" i="5"/>
  <c r="N232" i="5"/>
  <c r="N231" i="5"/>
  <c r="N230" i="5"/>
  <c r="N229" i="5"/>
  <c r="N228" i="5"/>
  <c r="N227" i="5"/>
  <c r="N226" i="5"/>
  <c r="N225" i="5"/>
  <c r="O225" i="5"/>
  <c r="N224" i="5"/>
  <c r="N223" i="5"/>
  <c r="N222" i="5"/>
  <c r="N221" i="5"/>
  <c r="N220" i="5"/>
  <c r="N219" i="5"/>
  <c r="N218" i="5"/>
  <c r="N217" i="5"/>
  <c r="N216" i="5"/>
  <c r="N215" i="5"/>
  <c r="N214" i="5"/>
  <c r="N213" i="5"/>
  <c r="N212" i="5"/>
  <c r="N211" i="5"/>
  <c r="N210" i="5"/>
  <c r="N209" i="5"/>
  <c r="O209" i="5"/>
  <c r="N208" i="5"/>
  <c r="N207" i="5"/>
  <c r="N206" i="5"/>
  <c r="N205" i="5"/>
  <c r="N204" i="5"/>
  <c r="N203" i="5"/>
  <c r="N202" i="5"/>
  <c r="N201" i="5"/>
  <c r="O201" i="5"/>
  <c r="N200" i="5"/>
  <c r="N199" i="5"/>
  <c r="N198" i="5"/>
  <c r="N197" i="5"/>
  <c r="N196" i="5"/>
  <c r="N195" i="5"/>
  <c r="N194" i="5"/>
  <c r="N193" i="5"/>
  <c r="O193" i="5"/>
  <c r="N192" i="5"/>
  <c r="N191" i="5"/>
  <c r="N190" i="5"/>
  <c r="N189" i="5"/>
  <c r="N188" i="5"/>
  <c r="N187" i="5"/>
  <c r="N186" i="5"/>
  <c r="N185" i="5"/>
  <c r="O185" i="5"/>
  <c r="N184" i="5"/>
  <c r="N183" i="5"/>
  <c r="N182" i="5"/>
  <c r="N181" i="5"/>
  <c r="N180" i="5"/>
  <c r="N179" i="5"/>
  <c r="N178" i="5"/>
  <c r="N177" i="5"/>
  <c r="O177" i="5"/>
  <c r="N176" i="5"/>
  <c r="N175" i="5"/>
  <c r="N174" i="5"/>
  <c r="N173" i="5"/>
  <c r="N172" i="5"/>
  <c r="N171" i="5"/>
  <c r="N170" i="5"/>
  <c r="N169" i="5"/>
  <c r="O169" i="5"/>
  <c r="N168" i="5"/>
  <c r="N167" i="5"/>
  <c r="N166" i="5"/>
  <c r="N165" i="5"/>
  <c r="N164" i="5"/>
  <c r="N163" i="5"/>
  <c r="N162" i="5"/>
  <c r="N161" i="5"/>
  <c r="O161" i="5"/>
  <c r="N160" i="5"/>
  <c r="N159" i="5"/>
  <c r="N158" i="5"/>
  <c r="N157" i="5"/>
  <c r="N156" i="5"/>
  <c r="N155" i="5"/>
  <c r="N154" i="5"/>
  <c r="N153" i="5"/>
  <c r="O153" i="5"/>
  <c r="N152" i="5"/>
  <c r="N151" i="5"/>
  <c r="N150" i="5"/>
  <c r="N149" i="5"/>
  <c r="N148" i="5"/>
  <c r="N147" i="5"/>
  <c r="N146" i="5"/>
  <c r="N145" i="5"/>
  <c r="O145" i="5"/>
  <c r="N144" i="5"/>
  <c r="N143" i="5"/>
  <c r="N142" i="5"/>
  <c r="N141" i="5"/>
  <c r="N140" i="5"/>
  <c r="N139" i="5"/>
  <c r="N138" i="5"/>
  <c r="N137" i="5"/>
  <c r="O137" i="5"/>
  <c r="N136" i="5"/>
  <c r="N135" i="5"/>
  <c r="N134" i="5"/>
  <c r="N133" i="5"/>
  <c r="N132" i="5"/>
  <c r="N131" i="5"/>
  <c r="N130" i="5"/>
  <c r="N129" i="5"/>
  <c r="O129" i="5"/>
  <c r="N128" i="5"/>
  <c r="N127" i="5"/>
  <c r="N126" i="5"/>
  <c r="N125" i="5"/>
  <c r="N124" i="5"/>
  <c r="N123" i="5"/>
  <c r="N122" i="5"/>
  <c r="N121" i="5"/>
  <c r="O121" i="5"/>
  <c r="N120" i="5"/>
  <c r="N119" i="5"/>
  <c r="N118" i="5"/>
  <c r="N117" i="5"/>
  <c r="N116" i="5"/>
  <c r="N115" i="5"/>
  <c r="N114" i="5"/>
  <c r="N113" i="5"/>
  <c r="O113" i="5"/>
  <c r="N112" i="5"/>
  <c r="N111" i="5"/>
  <c r="N110" i="5"/>
  <c r="N109" i="5"/>
  <c r="N108" i="5"/>
  <c r="N107" i="5"/>
  <c r="N106" i="5"/>
  <c r="N105" i="5"/>
  <c r="O105" i="5"/>
  <c r="N104" i="5"/>
  <c r="N103" i="5"/>
  <c r="N102" i="5"/>
  <c r="N101" i="5"/>
  <c r="N100" i="5"/>
  <c r="N99" i="5"/>
  <c r="N98" i="5"/>
  <c r="N97" i="5"/>
  <c r="O97" i="5"/>
  <c r="N96" i="5"/>
  <c r="N95" i="5"/>
  <c r="N94" i="5"/>
  <c r="N93" i="5"/>
  <c r="N92" i="5"/>
  <c r="N91" i="5"/>
  <c r="N90" i="5"/>
  <c r="N89" i="5"/>
  <c r="O89" i="5"/>
  <c r="N88" i="5"/>
  <c r="N87" i="5"/>
  <c r="N86" i="5"/>
  <c r="N85" i="5"/>
  <c r="N84" i="5"/>
  <c r="N83" i="5"/>
  <c r="N82" i="5"/>
  <c r="N81" i="5"/>
  <c r="O81" i="5"/>
  <c r="N80" i="5"/>
  <c r="N79" i="5"/>
  <c r="N78" i="5"/>
  <c r="N77" i="5"/>
  <c r="N76" i="5"/>
  <c r="N75" i="5"/>
  <c r="N74" i="5"/>
  <c r="N73" i="5"/>
  <c r="O73" i="5"/>
  <c r="N72" i="5"/>
  <c r="N71" i="5"/>
  <c r="N70" i="5"/>
  <c r="N69" i="5"/>
  <c r="N68" i="5"/>
  <c r="N67" i="5"/>
  <c r="N66" i="5"/>
  <c r="N65" i="5"/>
  <c r="O65" i="5"/>
  <c r="N64" i="5"/>
  <c r="N63" i="5"/>
  <c r="N62" i="5"/>
  <c r="N61" i="5"/>
  <c r="N60" i="5"/>
  <c r="N59" i="5"/>
  <c r="N58" i="5"/>
  <c r="N57" i="5"/>
  <c r="O57" i="5"/>
  <c r="N56" i="5"/>
  <c r="N55" i="5"/>
  <c r="N54" i="5"/>
  <c r="N53" i="5"/>
  <c r="N52" i="5"/>
  <c r="N51" i="5"/>
  <c r="N50" i="5"/>
  <c r="N49" i="5"/>
  <c r="O49" i="5"/>
  <c r="N48" i="5"/>
  <c r="N47" i="5"/>
  <c r="N46" i="5"/>
  <c r="N45" i="5"/>
  <c r="N44" i="5"/>
  <c r="N43" i="5"/>
  <c r="N42" i="5"/>
  <c r="N41" i="5"/>
  <c r="O41" i="5"/>
  <c r="N40" i="5"/>
  <c r="N39" i="5"/>
  <c r="N38" i="5"/>
  <c r="N37" i="5"/>
  <c r="N36" i="5"/>
  <c r="N35" i="5"/>
  <c r="N34" i="5"/>
  <c r="N33" i="5"/>
  <c r="O33" i="5"/>
  <c r="N32" i="5"/>
  <c r="N31" i="5"/>
  <c r="N30" i="5"/>
  <c r="N29" i="5"/>
  <c r="N28" i="5"/>
  <c r="N27" i="5"/>
  <c r="N26" i="5"/>
  <c r="N25" i="5"/>
  <c r="O25" i="5"/>
  <c r="N24" i="5"/>
  <c r="N23" i="5"/>
  <c r="N22" i="5"/>
  <c r="N21" i="5"/>
  <c r="N20" i="5"/>
  <c r="N19" i="5"/>
  <c r="N18" i="5"/>
  <c r="N17" i="5"/>
  <c r="O17" i="5"/>
  <c r="N16" i="5"/>
  <c r="N15" i="5"/>
  <c r="N14" i="5"/>
  <c r="N13" i="5"/>
  <c r="N12" i="5"/>
  <c r="N11" i="5"/>
  <c r="N10" i="5"/>
  <c r="L664" i="5"/>
  <c r="O664" i="5"/>
  <c r="P664" i="5"/>
  <c r="L663" i="5"/>
  <c r="L662" i="5"/>
  <c r="O662" i="5"/>
  <c r="L661" i="5"/>
  <c r="L660" i="5"/>
  <c r="L659" i="5"/>
  <c r="L658" i="5"/>
  <c r="L657" i="5"/>
  <c r="L656" i="5"/>
  <c r="O656" i="5"/>
  <c r="L655" i="5"/>
  <c r="L654" i="5"/>
  <c r="O654" i="5"/>
  <c r="L653" i="5"/>
  <c r="L652" i="5"/>
  <c r="L651" i="5"/>
  <c r="L650" i="5"/>
  <c r="L649" i="5"/>
  <c r="L648" i="5"/>
  <c r="O648" i="5"/>
  <c r="L647" i="5"/>
  <c r="L646" i="5"/>
  <c r="O646" i="5"/>
  <c r="L645" i="5"/>
  <c r="O645" i="5"/>
  <c r="L644" i="5"/>
  <c r="L643" i="5"/>
  <c r="L642" i="5"/>
  <c r="L641" i="5"/>
  <c r="L640" i="5"/>
  <c r="O640" i="5"/>
  <c r="L639" i="5"/>
  <c r="L638" i="5"/>
  <c r="O638" i="5"/>
  <c r="L637" i="5"/>
  <c r="O637" i="5"/>
  <c r="L636" i="5"/>
  <c r="L635" i="5"/>
  <c r="L634" i="5"/>
  <c r="L633" i="5"/>
  <c r="L632" i="5"/>
  <c r="O632" i="5"/>
  <c r="L631" i="5"/>
  <c r="L630" i="5"/>
  <c r="O630" i="5"/>
  <c r="L629" i="5"/>
  <c r="O629" i="5"/>
  <c r="L628" i="5"/>
  <c r="L627" i="5"/>
  <c r="L626" i="5"/>
  <c r="L625" i="5"/>
  <c r="L624" i="5"/>
  <c r="O624" i="5"/>
  <c r="L623" i="5"/>
  <c r="L622" i="5"/>
  <c r="O622" i="5"/>
  <c r="L621" i="5"/>
  <c r="O621" i="5"/>
  <c r="L620" i="5"/>
  <c r="L619" i="5"/>
  <c r="L618" i="5"/>
  <c r="L617" i="5"/>
  <c r="L616" i="5"/>
  <c r="O616" i="5"/>
  <c r="L615" i="5"/>
  <c r="L614" i="5"/>
  <c r="O614" i="5"/>
  <c r="L613" i="5"/>
  <c r="O613" i="5"/>
  <c r="L612" i="5"/>
  <c r="L611" i="5"/>
  <c r="L610" i="5"/>
  <c r="L609" i="5"/>
  <c r="L608" i="5"/>
  <c r="O608" i="5"/>
  <c r="L607" i="5"/>
  <c r="L606" i="5"/>
  <c r="O606" i="5"/>
  <c r="L605" i="5"/>
  <c r="O605" i="5"/>
  <c r="L604" i="5"/>
  <c r="L603" i="5"/>
  <c r="L602" i="5"/>
  <c r="L601" i="5"/>
  <c r="L600" i="5"/>
  <c r="O600" i="5"/>
  <c r="L599" i="5"/>
  <c r="L598" i="5"/>
  <c r="O598" i="5"/>
  <c r="L597" i="5"/>
  <c r="O597" i="5"/>
  <c r="L596" i="5"/>
  <c r="L595" i="5"/>
  <c r="L594" i="5"/>
  <c r="L593" i="5"/>
  <c r="L592" i="5"/>
  <c r="O592" i="5"/>
  <c r="L591" i="5"/>
  <c r="L590" i="5"/>
  <c r="O590" i="5"/>
  <c r="L589" i="5"/>
  <c r="O589" i="5"/>
  <c r="L588" i="5"/>
  <c r="L587" i="5"/>
  <c r="L586" i="5"/>
  <c r="L585" i="5"/>
  <c r="L584" i="5"/>
  <c r="O584" i="5"/>
  <c r="L583" i="5"/>
  <c r="L582" i="5"/>
  <c r="O582" i="5"/>
  <c r="L581" i="5"/>
  <c r="O581" i="5"/>
  <c r="L580" i="5"/>
  <c r="L579" i="5"/>
  <c r="L578" i="5"/>
  <c r="L577" i="5"/>
  <c r="L576" i="5"/>
  <c r="O576" i="5"/>
  <c r="L575" i="5"/>
  <c r="L574" i="5"/>
  <c r="O574" i="5"/>
  <c r="L573" i="5"/>
  <c r="O573" i="5"/>
  <c r="L572" i="5"/>
  <c r="L571" i="5"/>
  <c r="L570" i="5"/>
  <c r="L569" i="5"/>
  <c r="L568" i="5"/>
  <c r="O568" i="5"/>
  <c r="L567" i="5"/>
  <c r="L566" i="5"/>
  <c r="O566" i="5"/>
  <c r="L565" i="5"/>
  <c r="O565" i="5"/>
  <c r="L564" i="5"/>
  <c r="L563" i="5"/>
  <c r="L562" i="5"/>
  <c r="L561" i="5"/>
  <c r="L560" i="5"/>
  <c r="O560" i="5"/>
  <c r="L559" i="5"/>
  <c r="L558" i="5"/>
  <c r="O558" i="5"/>
  <c r="L557" i="5"/>
  <c r="O557" i="5"/>
  <c r="L556" i="5"/>
  <c r="L555" i="5"/>
  <c r="L554" i="5"/>
  <c r="L553" i="5"/>
  <c r="L552" i="5"/>
  <c r="O552" i="5"/>
  <c r="L551" i="5"/>
  <c r="L550" i="5"/>
  <c r="O550" i="5"/>
  <c r="L549" i="5"/>
  <c r="O549" i="5"/>
  <c r="L548" i="5"/>
  <c r="L547" i="5"/>
  <c r="L546" i="5"/>
  <c r="L545" i="5"/>
  <c r="L544" i="5"/>
  <c r="O544" i="5"/>
  <c r="L543" i="5"/>
  <c r="L542" i="5"/>
  <c r="O542" i="5"/>
  <c r="L541" i="5"/>
  <c r="O541" i="5"/>
  <c r="L540" i="5"/>
  <c r="L539" i="5"/>
  <c r="L538" i="5"/>
  <c r="L537" i="5"/>
  <c r="L536" i="5"/>
  <c r="O536" i="5"/>
  <c r="L535" i="5"/>
  <c r="L534" i="5"/>
  <c r="O534" i="5"/>
  <c r="L533" i="5"/>
  <c r="O533" i="5"/>
  <c r="L532" i="5"/>
  <c r="L531" i="5"/>
  <c r="L530" i="5"/>
  <c r="L529" i="5"/>
  <c r="L528" i="5"/>
  <c r="O528" i="5"/>
  <c r="L527" i="5"/>
  <c r="L526" i="5"/>
  <c r="O526" i="5"/>
  <c r="L525" i="5"/>
  <c r="O525" i="5"/>
  <c r="L524" i="5"/>
  <c r="L523" i="5"/>
  <c r="L522" i="5"/>
  <c r="L521" i="5"/>
  <c r="L520" i="5"/>
  <c r="O520" i="5"/>
  <c r="L519" i="5"/>
  <c r="L518" i="5"/>
  <c r="O518" i="5"/>
  <c r="L517" i="5"/>
  <c r="O517" i="5"/>
  <c r="L516" i="5"/>
  <c r="L515" i="5"/>
  <c r="L514" i="5"/>
  <c r="L513" i="5"/>
  <c r="L512" i="5"/>
  <c r="O512" i="5"/>
  <c r="L511" i="5"/>
  <c r="L510" i="5"/>
  <c r="O510" i="5"/>
  <c r="L509" i="5"/>
  <c r="O509" i="5"/>
  <c r="L508" i="5"/>
  <c r="L507" i="5"/>
  <c r="L506" i="5"/>
  <c r="L505" i="5"/>
  <c r="L504" i="5"/>
  <c r="O504" i="5"/>
  <c r="L503" i="5"/>
  <c r="L502" i="5"/>
  <c r="O502" i="5"/>
  <c r="L501" i="5"/>
  <c r="O501" i="5"/>
  <c r="L500" i="5"/>
  <c r="L499" i="5"/>
  <c r="L498" i="5"/>
  <c r="L497" i="5"/>
  <c r="L496" i="5"/>
  <c r="O496" i="5"/>
  <c r="L495" i="5"/>
  <c r="L494" i="5"/>
  <c r="O494" i="5"/>
  <c r="L493" i="5"/>
  <c r="O493" i="5"/>
  <c r="L492" i="5"/>
  <c r="L491" i="5"/>
  <c r="L490" i="5"/>
  <c r="L489" i="5"/>
  <c r="L488" i="5"/>
  <c r="O488" i="5"/>
  <c r="L487" i="5"/>
  <c r="L486" i="5"/>
  <c r="O486" i="5"/>
  <c r="L485" i="5"/>
  <c r="O485" i="5"/>
  <c r="L484" i="5"/>
  <c r="L483" i="5"/>
  <c r="L482" i="5"/>
  <c r="L481" i="5"/>
  <c r="L480" i="5"/>
  <c r="O480" i="5"/>
  <c r="L479" i="5"/>
  <c r="L478" i="5"/>
  <c r="O478" i="5"/>
  <c r="L477" i="5"/>
  <c r="O477" i="5"/>
  <c r="L476" i="5"/>
  <c r="L475" i="5"/>
  <c r="L474" i="5"/>
  <c r="L473" i="5"/>
  <c r="L472" i="5"/>
  <c r="O472" i="5"/>
  <c r="L471" i="5"/>
  <c r="L470" i="5"/>
  <c r="O470" i="5"/>
  <c r="L469" i="5"/>
  <c r="O469" i="5"/>
  <c r="L468" i="5"/>
  <c r="L467" i="5"/>
  <c r="L466" i="5"/>
  <c r="L465" i="5"/>
  <c r="L464" i="5"/>
  <c r="O464" i="5"/>
  <c r="L463" i="5"/>
  <c r="L462" i="5"/>
  <c r="O462" i="5"/>
  <c r="L461" i="5"/>
  <c r="O461" i="5"/>
  <c r="L460" i="5"/>
  <c r="L459" i="5"/>
  <c r="L458" i="5"/>
  <c r="L457" i="5"/>
  <c r="L456" i="5"/>
  <c r="O456" i="5"/>
  <c r="L455" i="5"/>
  <c r="L454" i="5"/>
  <c r="O454" i="5"/>
  <c r="L453" i="5"/>
  <c r="O453" i="5"/>
  <c r="L452" i="5"/>
  <c r="L451" i="5"/>
  <c r="L450" i="5"/>
  <c r="L449" i="5"/>
  <c r="L448" i="5"/>
  <c r="O448" i="5"/>
  <c r="L447" i="5"/>
  <c r="L446" i="5"/>
  <c r="O446" i="5"/>
  <c r="L445" i="5"/>
  <c r="O445" i="5"/>
  <c r="L444" i="5"/>
  <c r="L443" i="5"/>
  <c r="L442" i="5"/>
  <c r="L441" i="5"/>
  <c r="L440" i="5"/>
  <c r="O440" i="5"/>
  <c r="L439" i="5"/>
  <c r="L438" i="5"/>
  <c r="O438" i="5"/>
  <c r="L437" i="5"/>
  <c r="O437" i="5"/>
  <c r="L436" i="5"/>
  <c r="L435" i="5"/>
  <c r="L434" i="5"/>
  <c r="L433" i="5"/>
  <c r="L432" i="5"/>
  <c r="O432" i="5"/>
  <c r="L431" i="5"/>
  <c r="L430" i="5"/>
  <c r="O430" i="5"/>
  <c r="L429" i="5"/>
  <c r="O429" i="5"/>
  <c r="L428" i="5"/>
  <c r="L427" i="5"/>
  <c r="L426" i="5"/>
  <c r="L425" i="5"/>
  <c r="L424" i="5"/>
  <c r="O424" i="5"/>
  <c r="L423" i="5"/>
  <c r="L422" i="5"/>
  <c r="O422" i="5"/>
  <c r="L421" i="5"/>
  <c r="O421" i="5"/>
  <c r="L420" i="5"/>
  <c r="L419" i="5"/>
  <c r="L418" i="5"/>
  <c r="L417" i="5"/>
  <c r="L416" i="5"/>
  <c r="O416" i="5"/>
  <c r="L415" i="5"/>
  <c r="L414" i="5"/>
  <c r="O414" i="5"/>
  <c r="L413" i="5"/>
  <c r="O413" i="5"/>
  <c r="L412" i="5"/>
  <c r="L411" i="5"/>
  <c r="L410" i="5"/>
  <c r="L409" i="5"/>
  <c r="L408" i="5"/>
  <c r="O408" i="5"/>
  <c r="L407" i="5"/>
  <c r="L406" i="5"/>
  <c r="O406" i="5"/>
  <c r="L405" i="5"/>
  <c r="O405" i="5"/>
  <c r="L404" i="5"/>
  <c r="L403" i="5"/>
  <c r="L402" i="5"/>
  <c r="L401" i="5"/>
  <c r="L400" i="5"/>
  <c r="O400" i="5"/>
  <c r="L399" i="5"/>
  <c r="L398" i="5"/>
  <c r="O398" i="5"/>
  <c r="L397" i="5"/>
  <c r="O397" i="5"/>
  <c r="L396" i="5"/>
  <c r="L395" i="5"/>
  <c r="L394" i="5"/>
  <c r="L393" i="5"/>
  <c r="L392" i="5"/>
  <c r="O392" i="5"/>
  <c r="L391" i="5"/>
  <c r="L390" i="5"/>
  <c r="O390" i="5"/>
  <c r="L389" i="5"/>
  <c r="O389" i="5"/>
  <c r="L388" i="5"/>
  <c r="L387" i="5"/>
  <c r="L386" i="5"/>
  <c r="L385" i="5"/>
  <c r="L384" i="5"/>
  <c r="O384" i="5"/>
  <c r="L383" i="5"/>
  <c r="L382" i="5"/>
  <c r="O382" i="5"/>
  <c r="L381" i="5"/>
  <c r="O381" i="5"/>
  <c r="L380" i="5"/>
  <c r="L379" i="5"/>
  <c r="L378" i="5"/>
  <c r="L377" i="5"/>
  <c r="L376" i="5"/>
  <c r="O376" i="5"/>
  <c r="L375" i="5"/>
  <c r="L374" i="5"/>
  <c r="O374" i="5"/>
  <c r="L373" i="5"/>
  <c r="O373" i="5"/>
  <c r="L372" i="5"/>
  <c r="L371" i="5"/>
  <c r="L370" i="5"/>
  <c r="L369" i="5"/>
  <c r="L368" i="5"/>
  <c r="O368" i="5"/>
  <c r="L367" i="5"/>
  <c r="L366" i="5"/>
  <c r="O366" i="5"/>
  <c r="L365" i="5"/>
  <c r="O365" i="5"/>
  <c r="L364" i="5"/>
  <c r="L363" i="5"/>
  <c r="L362" i="5"/>
  <c r="L361" i="5"/>
  <c r="L360" i="5"/>
  <c r="O360" i="5"/>
  <c r="L359" i="5"/>
  <c r="L358" i="5"/>
  <c r="O358" i="5"/>
  <c r="L357" i="5"/>
  <c r="O357" i="5"/>
  <c r="L356" i="5"/>
  <c r="L355" i="5"/>
  <c r="L354" i="5"/>
  <c r="L353" i="5"/>
  <c r="L352" i="5"/>
  <c r="O352" i="5"/>
  <c r="L351" i="5"/>
  <c r="L350" i="5"/>
  <c r="O350" i="5"/>
  <c r="L349" i="5"/>
  <c r="O349" i="5"/>
  <c r="L348" i="5"/>
  <c r="L347" i="5"/>
  <c r="L346" i="5"/>
  <c r="L345" i="5"/>
  <c r="L344" i="5"/>
  <c r="O344" i="5"/>
  <c r="L343" i="5"/>
  <c r="L342" i="5"/>
  <c r="L341" i="5"/>
  <c r="O341" i="5"/>
  <c r="L340" i="5"/>
  <c r="L339" i="5"/>
  <c r="L338" i="5"/>
  <c r="L337" i="5"/>
  <c r="L336" i="5"/>
  <c r="O336" i="5"/>
  <c r="L335" i="5"/>
  <c r="L334" i="5"/>
  <c r="O334" i="5"/>
  <c r="L333" i="5"/>
  <c r="O333" i="5"/>
  <c r="L332" i="5"/>
  <c r="L331" i="5"/>
  <c r="L330" i="5"/>
  <c r="L329" i="5"/>
  <c r="L328" i="5"/>
  <c r="O328" i="5"/>
  <c r="L327" i="5"/>
  <c r="L326" i="5"/>
  <c r="O326" i="5"/>
  <c r="L325" i="5"/>
  <c r="O325" i="5"/>
  <c r="L324" i="5"/>
  <c r="L323" i="5"/>
  <c r="L322" i="5"/>
  <c r="L321" i="5"/>
  <c r="L320" i="5"/>
  <c r="O320" i="5"/>
  <c r="L319" i="5"/>
  <c r="L318" i="5"/>
  <c r="O318" i="5"/>
  <c r="L317" i="5"/>
  <c r="O317" i="5"/>
  <c r="L316" i="5"/>
  <c r="L315" i="5"/>
  <c r="L314" i="5"/>
  <c r="L313" i="5"/>
  <c r="L312" i="5"/>
  <c r="O312" i="5"/>
  <c r="L311" i="5"/>
  <c r="L310" i="5"/>
  <c r="L309" i="5"/>
  <c r="O309" i="5"/>
  <c r="L308" i="5"/>
  <c r="L307" i="5"/>
  <c r="L306" i="5"/>
  <c r="L305" i="5"/>
  <c r="L304" i="5"/>
  <c r="O304" i="5"/>
  <c r="L303" i="5"/>
  <c r="L302" i="5"/>
  <c r="O302" i="5"/>
  <c r="L301" i="5"/>
  <c r="O301" i="5"/>
  <c r="L300" i="5"/>
  <c r="L299" i="5"/>
  <c r="L298" i="5"/>
  <c r="L297" i="5"/>
  <c r="L296" i="5"/>
  <c r="O296" i="5"/>
  <c r="L295" i="5"/>
  <c r="L294" i="5"/>
  <c r="O294" i="5"/>
  <c r="L293" i="5"/>
  <c r="O293" i="5"/>
  <c r="L292" i="5"/>
  <c r="L291" i="5"/>
  <c r="L290" i="5"/>
  <c r="L289" i="5"/>
  <c r="L288" i="5"/>
  <c r="O288" i="5"/>
  <c r="L287" i="5"/>
  <c r="L286" i="5"/>
  <c r="O286" i="5"/>
  <c r="L285" i="5"/>
  <c r="O285" i="5"/>
  <c r="L284" i="5"/>
  <c r="L283" i="5"/>
  <c r="L282" i="5"/>
  <c r="L281" i="5"/>
  <c r="L280" i="5"/>
  <c r="O280" i="5"/>
  <c r="L279" i="5"/>
  <c r="L278" i="5"/>
  <c r="O278" i="5"/>
  <c r="L277" i="5"/>
  <c r="L276" i="5"/>
  <c r="L275" i="5"/>
  <c r="L274" i="5"/>
  <c r="L273" i="5"/>
  <c r="L272" i="5"/>
  <c r="O272" i="5"/>
  <c r="L271" i="5"/>
  <c r="L270" i="5"/>
  <c r="O270" i="5"/>
  <c r="L269" i="5"/>
  <c r="O269" i="5"/>
  <c r="L268" i="5"/>
  <c r="L267" i="5"/>
  <c r="L266" i="5"/>
  <c r="L265" i="5"/>
  <c r="L264" i="5"/>
  <c r="O264" i="5"/>
  <c r="L263" i="5"/>
  <c r="L262" i="5"/>
  <c r="O262" i="5"/>
  <c r="L261" i="5"/>
  <c r="O261" i="5"/>
  <c r="L260" i="5"/>
  <c r="L259" i="5"/>
  <c r="L258" i="5"/>
  <c r="L257" i="5"/>
  <c r="L256" i="5"/>
  <c r="O256" i="5"/>
  <c r="L255" i="5"/>
  <c r="L254" i="5"/>
  <c r="O254" i="5"/>
  <c r="L253" i="5"/>
  <c r="O253" i="5"/>
  <c r="L252" i="5"/>
  <c r="L251" i="5"/>
  <c r="L250" i="5"/>
  <c r="L249" i="5"/>
  <c r="L248" i="5"/>
  <c r="O248" i="5"/>
  <c r="L247" i="5"/>
  <c r="L246" i="5"/>
  <c r="O246" i="5"/>
  <c r="L245" i="5"/>
  <c r="L244" i="5"/>
  <c r="L243" i="5"/>
  <c r="L242" i="5"/>
  <c r="L241" i="5"/>
  <c r="L240" i="5"/>
  <c r="O240" i="5"/>
  <c r="L239" i="5"/>
  <c r="L238" i="5"/>
  <c r="O238" i="5"/>
  <c r="L237" i="5"/>
  <c r="O237" i="5"/>
  <c r="L236" i="5"/>
  <c r="L235" i="5"/>
  <c r="L234" i="5"/>
  <c r="L233" i="5"/>
  <c r="L232" i="5"/>
  <c r="O232" i="5"/>
  <c r="L231" i="5"/>
  <c r="L230" i="5"/>
  <c r="O230" i="5"/>
  <c r="L229" i="5"/>
  <c r="O229" i="5"/>
  <c r="L228" i="5"/>
  <c r="L227" i="5"/>
  <c r="L226" i="5"/>
  <c r="L225" i="5"/>
  <c r="L224" i="5"/>
  <c r="O224" i="5"/>
  <c r="L223" i="5"/>
  <c r="L222" i="5"/>
  <c r="O222" i="5"/>
  <c r="L221" i="5"/>
  <c r="O221" i="5"/>
  <c r="L220" i="5"/>
  <c r="L219" i="5"/>
  <c r="L218" i="5"/>
  <c r="L217" i="5"/>
  <c r="L216" i="5"/>
  <c r="O216" i="5"/>
  <c r="L215" i="5"/>
  <c r="L214" i="5"/>
  <c r="O214" i="5"/>
  <c r="L213" i="5"/>
  <c r="O213" i="5"/>
  <c r="L212" i="5"/>
  <c r="L211" i="5"/>
  <c r="L210" i="5"/>
  <c r="L209" i="5"/>
  <c r="L208" i="5"/>
  <c r="O208" i="5"/>
  <c r="L207" i="5"/>
  <c r="L206" i="5"/>
  <c r="O206" i="5"/>
  <c r="L205" i="5"/>
  <c r="L204" i="5"/>
  <c r="L203" i="5"/>
  <c r="L202" i="5"/>
  <c r="L201" i="5"/>
  <c r="L200" i="5"/>
  <c r="O200" i="5"/>
  <c r="L199" i="5"/>
  <c r="L198" i="5"/>
  <c r="O198" i="5"/>
  <c r="L197" i="5"/>
  <c r="O197" i="5"/>
  <c r="L196" i="5"/>
  <c r="L195" i="5"/>
  <c r="L194" i="5"/>
  <c r="L193" i="5"/>
  <c r="L192" i="5"/>
  <c r="O192" i="5"/>
  <c r="L191" i="5"/>
  <c r="L190" i="5"/>
  <c r="O190" i="5"/>
  <c r="L189" i="5"/>
  <c r="L188" i="5"/>
  <c r="L187" i="5"/>
  <c r="L186" i="5"/>
  <c r="L185" i="5"/>
  <c r="L184" i="5"/>
  <c r="O184" i="5"/>
  <c r="L183" i="5"/>
  <c r="L182" i="5"/>
  <c r="O182" i="5"/>
  <c r="L181" i="5"/>
  <c r="O181" i="5"/>
  <c r="L180" i="5"/>
  <c r="L179" i="5"/>
  <c r="L178" i="5"/>
  <c r="L177" i="5"/>
  <c r="L176" i="5"/>
  <c r="O176" i="5"/>
  <c r="L175" i="5"/>
  <c r="L174" i="5"/>
  <c r="O174" i="5"/>
  <c r="L173" i="5"/>
  <c r="O173" i="5"/>
  <c r="L172" i="5"/>
  <c r="L171" i="5"/>
  <c r="L170" i="5"/>
  <c r="L169" i="5"/>
  <c r="L168" i="5"/>
  <c r="O168" i="5"/>
  <c r="L167" i="5"/>
  <c r="L166" i="5"/>
  <c r="O166" i="5"/>
  <c r="L165" i="5"/>
  <c r="O165" i="5"/>
  <c r="L164" i="5"/>
  <c r="L163" i="5"/>
  <c r="L162" i="5"/>
  <c r="L161" i="5"/>
  <c r="L160" i="5"/>
  <c r="O160" i="5"/>
  <c r="L159" i="5"/>
  <c r="L158" i="5"/>
  <c r="O158" i="5"/>
  <c r="L157" i="5"/>
  <c r="O157" i="5"/>
  <c r="L156" i="5"/>
  <c r="L155" i="5"/>
  <c r="L154" i="5"/>
  <c r="L153" i="5"/>
  <c r="L152" i="5"/>
  <c r="O152" i="5"/>
  <c r="L151" i="5"/>
  <c r="L150" i="5"/>
  <c r="O150" i="5"/>
  <c r="L149" i="5"/>
  <c r="O149" i="5"/>
  <c r="L148" i="5"/>
  <c r="L147" i="5"/>
  <c r="L146" i="5"/>
  <c r="L145" i="5"/>
  <c r="L144" i="5"/>
  <c r="O144" i="5"/>
  <c r="L143" i="5"/>
  <c r="L142" i="5"/>
  <c r="O142" i="5"/>
  <c r="L141" i="5"/>
  <c r="L140" i="5"/>
  <c r="L139" i="5"/>
  <c r="L138" i="5"/>
  <c r="L137" i="5"/>
  <c r="L136" i="5"/>
  <c r="O136" i="5"/>
  <c r="L135" i="5"/>
  <c r="L134" i="5"/>
  <c r="O134" i="5"/>
  <c r="L133" i="5"/>
  <c r="O133" i="5"/>
  <c r="L132" i="5"/>
  <c r="L131" i="5"/>
  <c r="L130" i="5"/>
  <c r="L129" i="5"/>
  <c r="L128" i="5"/>
  <c r="O128" i="5"/>
  <c r="L127" i="5"/>
  <c r="L126" i="5"/>
  <c r="O126" i="5"/>
  <c r="L125" i="5"/>
  <c r="O125" i="5"/>
  <c r="L124" i="5"/>
  <c r="L123" i="5"/>
  <c r="L122" i="5"/>
  <c r="L121" i="5"/>
  <c r="L120" i="5"/>
  <c r="O120" i="5"/>
  <c r="L119" i="5"/>
  <c r="L118" i="5"/>
  <c r="O118" i="5"/>
  <c r="L117" i="5"/>
  <c r="O117" i="5"/>
  <c r="L116" i="5"/>
  <c r="L115" i="5"/>
  <c r="L114" i="5"/>
  <c r="L113" i="5"/>
  <c r="L112" i="5"/>
  <c r="O112" i="5"/>
  <c r="L111" i="5"/>
  <c r="L110" i="5"/>
  <c r="O110" i="5"/>
  <c r="L109" i="5"/>
  <c r="O109" i="5"/>
  <c r="L108" i="5"/>
  <c r="L107" i="5"/>
  <c r="L106" i="5"/>
  <c r="L105" i="5"/>
  <c r="L104" i="5"/>
  <c r="O104" i="5"/>
  <c r="L103" i="5"/>
  <c r="L102" i="5"/>
  <c r="O102" i="5"/>
  <c r="L101" i="5"/>
  <c r="O101" i="5"/>
  <c r="L100" i="5"/>
  <c r="L99" i="5"/>
  <c r="L98" i="5"/>
  <c r="L97" i="5"/>
  <c r="L96" i="5"/>
  <c r="O96" i="5"/>
  <c r="L95" i="5"/>
  <c r="L94" i="5"/>
  <c r="O94" i="5"/>
  <c r="L93" i="5"/>
  <c r="O93" i="5"/>
  <c r="L92" i="5"/>
  <c r="L91" i="5"/>
  <c r="L90" i="5"/>
  <c r="L89" i="5"/>
  <c r="L88" i="5"/>
  <c r="O88" i="5"/>
  <c r="L87" i="5"/>
  <c r="L86" i="5"/>
  <c r="O86" i="5"/>
  <c r="L85" i="5"/>
  <c r="O85" i="5"/>
  <c r="L84" i="5"/>
  <c r="L83" i="5"/>
  <c r="L82" i="5"/>
  <c r="L81" i="5"/>
  <c r="L80" i="5"/>
  <c r="O80" i="5"/>
  <c r="L79" i="5"/>
  <c r="L78" i="5"/>
  <c r="O78" i="5"/>
  <c r="L77" i="5"/>
  <c r="O77" i="5"/>
  <c r="L76" i="5"/>
  <c r="L75" i="5"/>
  <c r="L74" i="5"/>
  <c r="L73" i="5"/>
  <c r="L72" i="5"/>
  <c r="O72" i="5"/>
  <c r="L71" i="5"/>
  <c r="L70" i="5"/>
  <c r="O70" i="5"/>
  <c r="L69" i="5"/>
  <c r="O69" i="5"/>
  <c r="L68" i="5"/>
  <c r="L67" i="5"/>
  <c r="L66" i="5"/>
  <c r="L65" i="5"/>
  <c r="L64" i="5"/>
  <c r="O64" i="5"/>
  <c r="L63" i="5"/>
  <c r="L62" i="5"/>
  <c r="O62" i="5"/>
  <c r="L61" i="5"/>
  <c r="O61" i="5"/>
  <c r="L60" i="5"/>
  <c r="L59" i="5"/>
  <c r="L58" i="5"/>
  <c r="L57" i="5"/>
  <c r="L56" i="5"/>
  <c r="O56" i="5"/>
  <c r="L55" i="5"/>
  <c r="L54" i="5"/>
  <c r="O54" i="5"/>
  <c r="L53" i="5"/>
  <c r="O53" i="5"/>
  <c r="L52" i="5"/>
  <c r="L51" i="5"/>
  <c r="L50" i="5"/>
  <c r="L49" i="5"/>
  <c r="L48" i="5"/>
  <c r="O48" i="5"/>
  <c r="L47" i="5"/>
  <c r="L46" i="5"/>
  <c r="O46" i="5"/>
  <c r="L45" i="5"/>
  <c r="O45" i="5"/>
  <c r="L44" i="5"/>
  <c r="L43" i="5"/>
  <c r="L42" i="5"/>
  <c r="L41" i="5"/>
  <c r="L40" i="5"/>
  <c r="O40" i="5"/>
  <c r="L39" i="5"/>
  <c r="L38" i="5"/>
  <c r="O38" i="5"/>
  <c r="L37" i="5"/>
  <c r="O37" i="5"/>
  <c r="L36" i="5"/>
  <c r="L35" i="5"/>
  <c r="L34" i="5"/>
  <c r="L33" i="5"/>
  <c r="L32" i="5"/>
  <c r="O32" i="5"/>
  <c r="L31" i="5"/>
  <c r="L30" i="5"/>
  <c r="O30" i="5"/>
  <c r="L29" i="5"/>
  <c r="O29" i="5"/>
  <c r="L28" i="5"/>
  <c r="L27" i="5"/>
  <c r="L26" i="5"/>
  <c r="L25" i="5"/>
  <c r="L24" i="5"/>
  <c r="O24" i="5"/>
  <c r="L23" i="5"/>
  <c r="L22" i="5"/>
  <c r="O22" i="5"/>
  <c r="L21" i="5"/>
  <c r="O21" i="5"/>
  <c r="L20" i="5"/>
  <c r="L19" i="5"/>
  <c r="L18" i="5"/>
  <c r="L17" i="5"/>
  <c r="L16" i="5"/>
  <c r="O16" i="5"/>
  <c r="L15" i="5"/>
  <c r="L14" i="5"/>
  <c r="O14" i="5"/>
  <c r="L13" i="5"/>
  <c r="O13" i="5"/>
  <c r="L12" i="5"/>
  <c r="L11" i="5"/>
  <c r="L10" i="5"/>
  <c r="O10" i="5"/>
  <c r="O660" i="5"/>
  <c r="O659" i="5"/>
  <c r="O655" i="5"/>
  <c r="O652" i="5"/>
  <c r="O651" i="5"/>
  <c r="O644" i="5"/>
  <c r="O643" i="5"/>
  <c r="O642" i="5"/>
  <c r="O636" i="5"/>
  <c r="O635" i="5"/>
  <c r="O628" i="5"/>
  <c r="O627" i="5"/>
  <c r="O620" i="5"/>
  <c r="O619" i="5"/>
  <c r="O612" i="5"/>
  <c r="O611" i="5"/>
  <c r="O604" i="5"/>
  <c r="O603" i="5"/>
  <c r="O602" i="5"/>
  <c r="O596" i="5"/>
  <c r="O595" i="5"/>
  <c r="O588" i="5"/>
  <c r="O587" i="5"/>
  <c r="O580" i="5"/>
  <c r="O579" i="5"/>
  <c r="O578" i="5"/>
  <c r="O572" i="5"/>
  <c r="O571" i="5"/>
  <c r="O564" i="5"/>
  <c r="O563" i="5"/>
  <c r="O556" i="5"/>
  <c r="O555" i="5"/>
  <c r="O548" i="5"/>
  <c r="O547" i="5"/>
  <c r="O546" i="5"/>
  <c r="O540" i="5"/>
  <c r="O539" i="5"/>
  <c r="O538" i="5"/>
  <c r="O535" i="5"/>
  <c r="O532" i="5"/>
  <c r="O531" i="5"/>
  <c r="O524" i="5"/>
  <c r="O523" i="5"/>
  <c r="O516" i="5"/>
  <c r="O515" i="5"/>
  <c r="O508" i="5"/>
  <c r="O507" i="5"/>
  <c r="O500" i="5"/>
  <c r="O499" i="5"/>
  <c r="O498" i="5"/>
  <c r="O492" i="5"/>
  <c r="O491" i="5"/>
  <c r="O484" i="5"/>
  <c r="O483" i="5"/>
  <c r="O476" i="5"/>
  <c r="O475" i="5"/>
  <c r="O474" i="5"/>
  <c r="O468" i="5"/>
  <c r="O467" i="5"/>
  <c r="O460" i="5"/>
  <c r="O459" i="5"/>
  <c r="O455" i="5"/>
  <c r="O452" i="5"/>
  <c r="O451" i="5"/>
  <c r="O444" i="5"/>
  <c r="O443" i="5"/>
  <c r="O436" i="5"/>
  <c r="O435" i="5"/>
  <c r="O434" i="5"/>
  <c r="O428" i="5"/>
  <c r="O427" i="5"/>
  <c r="O420" i="5"/>
  <c r="O419" i="5"/>
  <c r="O412" i="5"/>
  <c r="O411" i="5"/>
  <c r="O404" i="5"/>
  <c r="O403" i="5"/>
  <c r="O396" i="5"/>
  <c r="O395" i="5"/>
  <c r="O394" i="5"/>
  <c r="O388" i="5"/>
  <c r="O387" i="5"/>
  <c r="O380" i="5"/>
  <c r="O379" i="5"/>
  <c r="O372" i="5"/>
  <c r="O371" i="5"/>
  <c r="O370" i="5"/>
  <c r="O364" i="5"/>
  <c r="O363" i="5"/>
  <c r="O356" i="5"/>
  <c r="O355" i="5"/>
  <c r="O351" i="5"/>
  <c r="O348" i="5"/>
  <c r="O347" i="5"/>
  <c r="O342" i="5"/>
  <c r="O340" i="5"/>
  <c r="O339" i="5"/>
  <c r="O332" i="5"/>
  <c r="O331" i="5"/>
  <c r="O324" i="5"/>
  <c r="O323" i="5"/>
  <c r="O316" i="5"/>
  <c r="O315" i="5"/>
  <c r="O314" i="5"/>
  <c r="O310" i="5"/>
  <c r="O308" i="5"/>
  <c r="O307" i="5"/>
  <c r="O303" i="5"/>
  <c r="O300" i="5"/>
  <c r="O299" i="5"/>
  <c r="O298" i="5"/>
  <c r="O292" i="5"/>
  <c r="O291" i="5"/>
  <c r="O284" i="5"/>
  <c r="O283" i="5"/>
  <c r="O277" i="5"/>
  <c r="O276" i="5"/>
  <c r="O275" i="5"/>
  <c r="O271" i="5"/>
  <c r="O268" i="5"/>
  <c r="O267" i="5"/>
  <c r="O260" i="5"/>
  <c r="O259" i="5"/>
  <c r="O258" i="5"/>
  <c r="O255" i="5"/>
  <c r="O252" i="5"/>
  <c r="O251" i="5"/>
  <c r="O250" i="5"/>
  <c r="O245" i="5"/>
  <c r="O244" i="5"/>
  <c r="O243" i="5"/>
  <c r="O242" i="5"/>
  <c r="O239" i="5"/>
  <c r="O236" i="5"/>
  <c r="O235" i="5"/>
  <c r="O234" i="5"/>
  <c r="O231" i="5"/>
  <c r="O228" i="5"/>
  <c r="O227" i="5"/>
  <c r="O226" i="5"/>
  <c r="O223" i="5"/>
  <c r="O220" i="5"/>
  <c r="O219" i="5"/>
  <c r="O218" i="5"/>
  <c r="O215" i="5"/>
  <c r="O212" i="5"/>
  <c r="O211" i="5"/>
  <c r="O205" i="5"/>
  <c r="O204" i="5"/>
  <c r="O203" i="5"/>
  <c r="O196" i="5"/>
  <c r="O195" i="5"/>
  <c r="O191" i="5"/>
  <c r="O189" i="5"/>
  <c r="O188" i="5"/>
  <c r="O187" i="5"/>
  <c r="O180" i="5"/>
  <c r="O179" i="5"/>
  <c r="O178" i="5"/>
  <c r="O172" i="5"/>
  <c r="O171" i="5"/>
  <c r="O164" i="5"/>
  <c r="O163" i="5"/>
  <c r="O156" i="5"/>
  <c r="O155" i="5"/>
  <c r="O151" i="5"/>
  <c r="O148" i="5"/>
  <c r="O147" i="5"/>
  <c r="O141" i="5"/>
  <c r="O140" i="5"/>
  <c r="O139" i="5"/>
  <c r="O135" i="5"/>
  <c r="O132" i="5"/>
  <c r="O131" i="5"/>
  <c r="O127" i="5"/>
  <c r="O124" i="5"/>
  <c r="O123" i="5"/>
  <c r="O116" i="5"/>
  <c r="O115" i="5"/>
  <c r="O108" i="5"/>
  <c r="O107" i="5"/>
  <c r="O100" i="5"/>
  <c r="O99" i="5"/>
  <c r="O92" i="5"/>
  <c r="O91" i="5"/>
  <c r="O84" i="5"/>
  <c r="O83" i="5"/>
  <c r="O79" i="5"/>
  <c r="O76" i="5"/>
  <c r="O75" i="5"/>
  <c r="O68" i="5"/>
  <c r="O67" i="5"/>
  <c r="O60" i="5"/>
  <c r="O59" i="5"/>
  <c r="O58" i="5"/>
  <c r="O52" i="5"/>
  <c r="O51" i="5"/>
  <c r="O44" i="5"/>
  <c r="O43" i="5"/>
  <c r="O39" i="5"/>
  <c r="O36" i="5"/>
  <c r="O35" i="5"/>
  <c r="O31" i="5"/>
  <c r="O28" i="5"/>
  <c r="O27" i="5"/>
  <c r="O26" i="5"/>
  <c r="O20" i="5"/>
  <c r="O19" i="5"/>
  <c r="O15" i="5"/>
  <c r="O12" i="5"/>
  <c r="O11" i="5"/>
  <c r="E192" i="5"/>
  <c r="O114" i="5"/>
  <c r="O138" i="5"/>
  <c r="O266" i="5"/>
  <c r="O274" i="5"/>
  <c r="O282" i="5"/>
  <c r="O290" i="5"/>
  <c r="O306" i="5"/>
  <c r="O322" i="5"/>
  <c r="O330" i="5"/>
  <c r="O338" i="5"/>
  <c r="O346" i="5"/>
  <c r="O354" i="5"/>
  <c r="O362" i="5"/>
  <c r="O378" i="5"/>
  <c r="O386" i="5"/>
  <c r="O402" i="5"/>
  <c r="O410" i="5"/>
  <c r="O418" i="5"/>
  <c r="O426" i="5"/>
  <c r="O442" i="5"/>
  <c r="O450" i="5"/>
  <c r="O458" i="5"/>
  <c r="O466" i="5"/>
  <c r="O482" i="5"/>
  <c r="O490" i="5"/>
  <c r="O506" i="5"/>
  <c r="O514" i="5"/>
  <c r="O522" i="5"/>
  <c r="O530" i="5"/>
  <c r="O554" i="5"/>
  <c r="O562" i="5"/>
  <c r="O570" i="5"/>
  <c r="O586" i="5"/>
  <c r="O594" i="5"/>
  <c r="O610" i="5"/>
  <c r="O618" i="5"/>
  <c r="O626" i="5"/>
  <c r="O634" i="5"/>
  <c r="O650" i="5"/>
  <c r="O658" i="5"/>
  <c r="O23" i="5"/>
  <c r="O47" i="5"/>
  <c r="O55" i="5"/>
  <c r="O63" i="5"/>
  <c r="O71" i="5"/>
  <c r="O87" i="5"/>
  <c r="O95" i="5"/>
  <c r="O103" i="5"/>
  <c r="O111" i="5"/>
  <c r="O119" i="5"/>
  <c r="O143" i="5"/>
  <c r="O159" i="5"/>
  <c r="O167" i="5"/>
  <c r="O175" i="5"/>
  <c r="O183" i="5"/>
  <c r="O199" i="5"/>
  <c r="O207" i="5"/>
  <c r="O247" i="5"/>
  <c r="O263" i="5"/>
  <c r="O279" i="5"/>
  <c r="O287" i="5"/>
  <c r="O295" i="5"/>
  <c r="O311" i="5"/>
  <c r="O319" i="5"/>
  <c r="O327" i="5"/>
  <c r="O335" i="5"/>
  <c r="O343" i="5"/>
  <c r="O359" i="5"/>
  <c r="O367" i="5"/>
  <c r="O375" i="5"/>
  <c r="O383" i="5"/>
  <c r="O391" i="5"/>
  <c r="O399" i="5"/>
  <c r="O407" i="5"/>
  <c r="O415" i="5"/>
  <c r="O423" i="5"/>
  <c r="O431" i="5"/>
  <c r="O439" i="5"/>
  <c r="O447" i="5"/>
  <c r="O463" i="5"/>
  <c r="O471" i="5"/>
  <c r="O479" i="5"/>
  <c r="O487" i="5"/>
  <c r="O495" i="5"/>
  <c r="O503" i="5"/>
  <c r="O511" i="5"/>
  <c r="O519" i="5"/>
  <c r="O527" i="5"/>
  <c r="O543" i="5"/>
  <c r="O551" i="5"/>
  <c r="O559" i="5"/>
  <c r="O567" i="5"/>
  <c r="O575" i="5"/>
  <c r="O583" i="5"/>
  <c r="O591" i="5"/>
  <c r="O599" i="5"/>
  <c r="O607" i="5"/>
  <c r="O615" i="5"/>
  <c r="O623" i="5"/>
  <c r="O631" i="5"/>
  <c r="O639" i="5"/>
  <c r="O647" i="5"/>
  <c r="O663" i="5"/>
  <c r="O217" i="5"/>
  <c r="O233" i="5"/>
  <c r="O241" i="5"/>
  <c r="O249" i="5"/>
  <c r="O257" i="5"/>
  <c r="O265" i="5"/>
  <c r="O273" i="5"/>
  <c r="O281" i="5"/>
  <c r="O289" i="5"/>
  <c r="O297" i="5"/>
  <c r="O305" i="5"/>
  <c r="O313" i="5"/>
  <c r="O329" i="5"/>
  <c r="O337" i="5"/>
  <c r="O345" i="5"/>
  <c r="O353" i="5"/>
  <c r="O361" i="5"/>
  <c r="O369" i="5"/>
  <c r="O377" i="5"/>
  <c r="O385" i="5"/>
  <c r="O393" i="5"/>
  <c r="O401" i="5"/>
  <c r="O409" i="5"/>
  <c r="O417" i="5"/>
  <c r="O425" i="5"/>
  <c r="O433" i="5"/>
  <c r="O441" i="5"/>
  <c r="O449" i="5"/>
  <c r="O457" i="5"/>
  <c r="O465" i="5"/>
  <c r="O473" i="5"/>
  <c r="O481" i="5"/>
  <c r="O489" i="5"/>
  <c r="O505" i="5"/>
  <c r="O513" i="5"/>
  <c r="O521" i="5"/>
  <c r="O529" i="5"/>
  <c r="O537" i="5"/>
  <c r="O545" i="5"/>
  <c r="O561" i="5"/>
  <c r="O569" i="5"/>
  <c r="O577" i="5"/>
  <c r="O585" i="5"/>
  <c r="O593" i="5"/>
  <c r="O601" i="5"/>
  <c r="O609" i="5"/>
  <c r="O617" i="5"/>
  <c r="O625" i="5"/>
  <c r="O641" i="5"/>
  <c r="O649" i="5"/>
  <c r="O657" i="5"/>
  <c r="O18" i="5"/>
  <c r="O34" i="5"/>
  <c r="O42" i="5"/>
  <c r="O50" i="5"/>
  <c r="O66" i="5"/>
  <c r="O74" i="5"/>
  <c r="O82" i="5"/>
  <c r="O90" i="5"/>
  <c r="O98" i="5"/>
  <c r="O106" i="5"/>
  <c r="O122" i="5"/>
  <c r="O130" i="5"/>
  <c r="O146" i="5"/>
  <c r="O154" i="5"/>
  <c r="O162" i="5"/>
  <c r="O170" i="5"/>
  <c r="O186" i="5"/>
  <c r="O194" i="5"/>
  <c r="O202" i="5"/>
  <c r="O210" i="5"/>
  <c r="O653" i="5"/>
  <c r="O661" i="5"/>
  <c r="R131" i="2"/>
  <c r="R130" i="2"/>
  <c r="R129" i="2"/>
  <c r="R128" i="2"/>
  <c r="R127" i="2"/>
  <c r="R126" i="2"/>
  <c r="R125" i="2"/>
  <c r="R124" i="2"/>
  <c r="R123" i="2"/>
  <c r="R122" i="2"/>
  <c r="R121" i="2"/>
  <c r="R120" i="2"/>
  <c r="R119" i="2"/>
  <c r="R118" i="2"/>
  <c r="R117" i="2"/>
  <c r="R116" i="2"/>
  <c r="S116" i="2"/>
  <c r="R115" i="2"/>
  <c r="R114" i="2"/>
  <c r="R113" i="2"/>
  <c r="S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S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S76" i="2"/>
  <c r="R75" i="2"/>
  <c r="R74" i="2"/>
  <c r="R73" i="2"/>
  <c r="R72" i="2"/>
  <c r="R71" i="2"/>
  <c r="R70" i="2"/>
  <c r="R69" i="2"/>
  <c r="R68" i="2"/>
  <c r="S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S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S37" i="2"/>
  <c r="R36" i="2"/>
  <c r="R35" i="2"/>
  <c r="R34" i="2"/>
  <c r="R33" i="2"/>
  <c r="R32" i="2"/>
  <c r="R31" i="2"/>
  <c r="R30" i="2"/>
  <c r="R29" i="2"/>
  <c r="R28" i="2"/>
  <c r="S28" i="2"/>
  <c r="R27" i="2"/>
  <c r="R26" i="2"/>
  <c r="R25" i="2"/>
  <c r="R24" i="2"/>
  <c r="R23" i="2"/>
  <c r="R22" i="2"/>
  <c r="R21" i="2"/>
  <c r="R20" i="2"/>
  <c r="S20" i="2"/>
  <c r="R19" i="2"/>
  <c r="R18" i="2"/>
  <c r="R17" i="2"/>
  <c r="R16" i="2"/>
  <c r="R15" i="2"/>
  <c r="R14" i="2"/>
  <c r="R13" i="2"/>
  <c r="R12" i="2"/>
  <c r="S12" i="2"/>
  <c r="R11" i="2"/>
  <c r="S11" i="2"/>
  <c r="R10" i="2"/>
  <c r="P15" i="7"/>
  <c r="P12" i="7"/>
  <c r="A524" i="4"/>
  <c r="A525" i="4"/>
  <c r="K663" i="5"/>
  <c r="P663" i="5"/>
  <c r="K662" i="5"/>
  <c r="P662" i="5"/>
  <c r="K661" i="5"/>
  <c r="P661" i="5"/>
  <c r="K660" i="5"/>
  <c r="P660" i="5"/>
  <c r="K659" i="5"/>
  <c r="P659" i="5"/>
  <c r="K658" i="5"/>
  <c r="P658" i="5"/>
  <c r="K657" i="5"/>
  <c r="P657" i="5"/>
  <c r="K656" i="5"/>
  <c r="P656" i="5"/>
  <c r="K655" i="5"/>
  <c r="P655" i="5"/>
  <c r="K654" i="5"/>
  <c r="P654" i="5"/>
  <c r="K653" i="5"/>
  <c r="P653" i="5"/>
  <c r="K652" i="5"/>
  <c r="P652" i="5"/>
  <c r="K651" i="5"/>
  <c r="P651" i="5"/>
  <c r="K650" i="5"/>
  <c r="P650" i="5"/>
  <c r="K649" i="5"/>
  <c r="P649" i="5"/>
  <c r="K648" i="5"/>
  <c r="P648" i="5"/>
  <c r="K647" i="5"/>
  <c r="P647" i="5"/>
  <c r="K646" i="5"/>
  <c r="P646" i="5"/>
  <c r="K645" i="5"/>
  <c r="P645" i="5"/>
  <c r="K644" i="5"/>
  <c r="P644" i="5"/>
  <c r="K643" i="5"/>
  <c r="P643" i="5"/>
  <c r="K642" i="5"/>
  <c r="P642" i="5"/>
  <c r="K641" i="5"/>
  <c r="P641" i="5"/>
  <c r="K640" i="5"/>
  <c r="P640" i="5"/>
  <c r="K639" i="5"/>
  <c r="P639" i="5"/>
  <c r="K638" i="5"/>
  <c r="P638" i="5"/>
  <c r="K637" i="5"/>
  <c r="P637" i="5"/>
  <c r="K636" i="5"/>
  <c r="P636" i="5"/>
  <c r="K635" i="5"/>
  <c r="P635" i="5"/>
  <c r="K634" i="5"/>
  <c r="P634" i="5"/>
  <c r="K633" i="5"/>
  <c r="P633" i="5"/>
  <c r="K632" i="5"/>
  <c r="P632" i="5"/>
  <c r="K631" i="5"/>
  <c r="P631" i="5"/>
  <c r="K630" i="5"/>
  <c r="P630" i="5"/>
  <c r="K629" i="5"/>
  <c r="P629" i="5"/>
  <c r="K628" i="5"/>
  <c r="P628" i="5"/>
  <c r="K627" i="5"/>
  <c r="P627" i="5"/>
  <c r="K626" i="5"/>
  <c r="P626" i="5"/>
  <c r="K625" i="5"/>
  <c r="P625" i="5"/>
  <c r="K624" i="5"/>
  <c r="P624" i="5"/>
  <c r="K623" i="5"/>
  <c r="P623" i="5"/>
  <c r="K622" i="5"/>
  <c r="P622" i="5"/>
  <c r="K621" i="5"/>
  <c r="P621" i="5"/>
  <c r="K620" i="5"/>
  <c r="P620" i="5"/>
  <c r="K619" i="5"/>
  <c r="P619" i="5"/>
  <c r="K618" i="5"/>
  <c r="P618" i="5"/>
  <c r="K617" i="5"/>
  <c r="P617" i="5"/>
  <c r="K616" i="5"/>
  <c r="P616" i="5"/>
  <c r="K615" i="5"/>
  <c r="P615" i="5"/>
  <c r="K614" i="5"/>
  <c r="P614" i="5"/>
  <c r="K613" i="5"/>
  <c r="P613" i="5"/>
  <c r="K612" i="5"/>
  <c r="P612" i="5"/>
  <c r="K611" i="5"/>
  <c r="P611" i="5"/>
  <c r="K610" i="5"/>
  <c r="P610" i="5"/>
  <c r="K609" i="5"/>
  <c r="P609" i="5"/>
  <c r="K608" i="5"/>
  <c r="P608" i="5"/>
  <c r="K607" i="5"/>
  <c r="P607" i="5"/>
  <c r="K606" i="5"/>
  <c r="P606" i="5"/>
  <c r="K605" i="5"/>
  <c r="P605" i="5"/>
  <c r="K604" i="5"/>
  <c r="P604" i="5"/>
  <c r="K603" i="5"/>
  <c r="P603" i="5"/>
  <c r="K602" i="5"/>
  <c r="P602" i="5"/>
  <c r="K601" i="5"/>
  <c r="P601" i="5"/>
  <c r="K600" i="5"/>
  <c r="P600" i="5"/>
  <c r="K599" i="5"/>
  <c r="P599" i="5"/>
  <c r="K598" i="5"/>
  <c r="P598" i="5"/>
  <c r="K597" i="5"/>
  <c r="P597" i="5"/>
  <c r="K596" i="5"/>
  <c r="P596" i="5"/>
  <c r="K595" i="5"/>
  <c r="P595" i="5"/>
  <c r="K594" i="5"/>
  <c r="P594" i="5"/>
  <c r="K593" i="5"/>
  <c r="P593" i="5"/>
  <c r="K592" i="5"/>
  <c r="P592" i="5"/>
  <c r="K591" i="5"/>
  <c r="P591" i="5"/>
  <c r="K590" i="5"/>
  <c r="P590" i="5"/>
  <c r="K589" i="5"/>
  <c r="P589" i="5"/>
  <c r="K588" i="5"/>
  <c r="P588" i="5"/>
  <c r="K587" i="5"/>
  <c r="P587" i="5"/>
  <c r="K586" i="5"/>
  <c r="P586" i="5"/>
  <c r="K585" i="5"/>
  <c r="P585" i="5"/>
  <c r="K584" i="5"/>
  <c r="P584" i="5"/>
  <c r="K583" i="5"/>
  <c r="P583" i="5"/>
  <c r="K582" i="5"/>
  <c r="P582" i="5"/>
  <c r="K581" i="5"/>
  <c r="P581" i="5"/>
  <c r="K580" i="5"/>
  <c r="P580" i="5"/>
  <c r="K579" i="5"/>
  <c r="P579" i="5"/>
  <c r="K578" i="5"/>
  <c r="P578" i="5"/>
  <c r="K577" i="5"/>
  <c r="P577" i="5"/>
  <c r="K576" i="5"/>
  <c r="P576" i="5"/>
  <c r="K575" i="5"/>
  <c r="P575" i="5"/>
  <c r="K574" i="5"/>
  <c r="P574" i="5"/>
  <c r="K573" i="5"/>
  <c r="P573" i="5"/>
  <c r="K572" i="5"/>
  <c r="P572" i="5"/>
  <c r="K571" i="5"/>
  <c r="P571" i="5"/>
  <c r="K570" i="5"/>
  <c r="P570" i="5"/>
  <c r="K569" i="5"/>
  <c r="P569" i="5"/>
  <c r="K568" i="5"/>
  <c r="P568" i="5"/>
  <c r="K567" i="5"/>
  <c r="P567" i="5"/>
  <c r="K566" i="5"/>
  <c r="P566" i="5"/>
  <c r="K565" i="5"/>
  <c r="P565" i="5"/>
  <c r="K564" i="5"/>
  <c r="P564" i="5"/>
  <c r="K563" i="5"/>
  <c r="P563" i="5"/>
  <c r="K562" i="5"/>
  <c r="P562" i="5"/>
  <c r="K561" i="5"/>
  <c r="P561" i="5"/>
  <c r="K560" i="5"/>
  <c r="P560" i="5"/>
  <c r="K559" i="5"/>
  <c r="P559" i="5"/>
  <c r="K558" i="5"/>
  <c r="P558" i="5"/>
  <c r="K557" i="5"/>
  <c r="P557" i="5"/>
  <c r="K556" i="5"/>
  <c r="P556" i="5"/>
  <c r="K555" i="5"/>
  <c r="P555" i="5"/>
  <c r="K554" i="5"/>
  <c r="P554" i="5"/>
  <c r="K553" i="5"/>
  <c r="P553" i="5"/>
  <c r="K552" i="5"/>
  <c r="P552" i="5"/>
  <c r="K551" i="5"/>
  <c r="P551" i="5"/>
  <c r="K550" i="5"/>
  <c r="P550" i="5"/>
  <c r="K549" i="5"/>
  <c r="P549" i="5"/>
  <c r="K548" i="5"/>
  <c r="P548" i="5"/>
  <c r="K547" i="5"/>
  <c r="P547" i="5"/>
  <c r="K546" i="5"/>
  <c r="P546" i="5"/>
  <c r="K545" i="5"/>
  <c r="P545" i="5"/>
  <c r="K544" i="5"/>
  <c r="P544" i="5"/>
  <c r="K543" i="5"/>
  <c r="P543" i="5"/>
  <c r="K542" i="5"/>
  <c r="P542" i="5"/>
  <c r="K541" i="5"/>
  <c r="P541" i="5"/>
  <c r="K540" i="5"/>
  <c r="P540" i="5"/>
  <c r="K539" i="5"/>
  <c r="P539" i="5"/>
  <c r="K538" i="5"/>
  <c r="P538" i="5"/>
  <c r="K537" i="5"/>
  <c r="P537" i="5"/>
  <c r="K536" i="5"/>
  <c r="P536" i="5"/>
  <c r="K535" i="5"/>
  <c r="P535" i="5"/>
  <c r="K534" i="5"/>
  <c r="P534" i="5"/>
  <c r="K533" i="5"/>
  <c r="P533" i="5"/>
  <c r="K532" i="5"/>
  <c r="P532" i="5"/>
  <c r="K531" i="5"/>
  <c r="P531" i="5"/>
  <c r="K530" i="5"/>
  <c r="P530" i="5"/>
  <c r="K529" i="5"/>
  <c r="P529" i="5"/>
  <c r="K528" i="5"/>
  <c r="P528" i="5"/>
  <c r="K527" i="5"/>
  <c r="P527" i="5"/>
  <c r="K526" i="5"/>
  <c r="P526" i="5"/>
  <c r="K525" i="5"/>
  <c r="P525" i="5"/>
  <c r="K524" i="5"/>
  <c r="P524" i="5"/>
  <c r="K523" i="5"/>
  <c r="P523" i="5"/>
  <c r="K522" i="5"/>
  <c r="P522" i="5"/>
  <c r="K521" i="5"/>
  <c r="P521" i="5"/>
  <c r="K520" i="5"/>
  <c r="P520" i="5"/>
  <c r="K519" i="5"/>
  <c r="P519" i="5"/>
  <c r="K518" i="5"/>
  <c r="P518" i="5"/>
  <c r="K517" i="5"/>
  <c r="P517" i="5"/>
  <c r="K516" i="5"/>
  <c r="P516" i="5"/>
  <c r="K515" i="5"/>
  <c r="P515" i="5"/>
  <c r="K514" i="5"/>
  <c r="P514" i="5"/>
  <c r="K513" i="5"/>
  <c r="P513" i="5"/>
  <c r="K512" i="5"/>
  <c r="P512" i="5"/>
  <c r="K511" i="5"/>
  <c r="P511" i="5"/>
  <c r="K510" i="5"/>
  <c r="P510" i="5"/>
  <c r="K509" i="5"/>
  <c r="P509" i="5"/>
  <c r="K508" i="5"/>
  <c r="P508" i="5"/>
  <c r="K507" i="5"/>
  <c r="P507" i="5"/>
  <c r="K506" i="5"/>
  <c r="P506" i="5"/>
  <c r="K505" i="5"/>
  <c r="P505" i="5"/>
  <c r="K504" i="5"/>
  <c r="P504" i="5"/>
  <c r="K503" i="5"/>
  <c r="P503" i="5"/>
  <c r="K502" i="5"/>
  <c r="P502" i="5"/>
  <c r="K501" i="5"/>
  <c r="P501" i="5"/>
  <c r="K500" i="5"/>
  <c r="P500" i="5"/>
  <c r="K499" i="5"/>
  <c r="P499" i="5"/>
  <c r="K498" i="5"/>
  <c r="P498" i="5"/>
  <c r="K497" i="5"/>
  <c r="P497" i="5"/>
  <c r="K496" i="5"/>
  <c r="P496" i="5"/>
  <c r="K495" i="5"/>
  <c r="P495" i="5"/>
  <c r="K494" i="5"/>
  <c r="P494" i="5"/>
  <c r="K493" i="5"/>
  <c r="P493" i="5"/>
  <c r="K492" i="5"/>
  <c r="P492" i="5"/>
  <c r="K491" i="5"/>
  <c r="P491" i="5"/>
  <c r="K490" i="5"/>
  <c r="P490" i="5"/>
  <c r="K489" i="5"/>
  <c r="P489" i="5"/>
  <c r="K488" i="5"/>
  <c r="P488" i="5"/>
  <c r="K487" i="5"/>
  <c r="P487" i="5"/>
  <c r="K486" i="5"/>
  <c r="P486" i="5"/>
  <c r="K485" i="5"/>
  <c r="P485" i="5"/>
  <c r="K484" i="5"/>
  <c r="P484" i="5"/>
  <c r="K483" i="5"/>
  <c r="P483" i="5"/>
  <c r="K482" i="5"/>
  <c r="P482" i="5"/>
  <c r="K481" i="5"/>
  <c r="P481" i="5"/>
  <c r="K480" i="5"/>
  <c r="P480" i="5"/>
  <c r="K479" i="5"/>
  <c r="P479" i="5"/>
  <c r="K478" i="5"/>
  <c r="P478" i="5"/>
  <c r="K477" i="5"/>
  <c r="P477" i="5"/>
  <c r="K476" i="5"/>
  <c r="P476" i="5"/>
  <c r="K475" i="5"/>
  <c r="P475" i="5"/>
  <c r="K474" i="5"/>
  <c r="P474" i="5"/>
  <c r="K473" i="5"/>
  <c r="P473" i="5"/>
  <c r="K472" i="5"/>
  <c r="P472" i="5"/>
  <c r="K471" i="5"/>
  <c r="P471" i="5"/>
  <c r="K470" i="5"/>
  <c r="P470" i="5"/>
  <c r="K469" i="5"/>
  <c r="P469" i="5"/>
  <c r="K468" i="5"/>
  <c r="P468" i="5"/>
  <c r="K467" i="5"/>
  <c r="P467" i="5"/>
  <c r="K466" i="5"/>
  <c r="P466" i="5"/>
  <c r="K465" i="5"/>
  <c r="P465" i="5"/>
  <c r="K464" i="5"/>
  <c r="P464" i="5"/>
  <c r="K463" i="5"/>
  <c r="P463" i="5"/>
  <c r="K462" i="5"/>
  <c r="P462" i="5"/>
  <c r="K461" i="5"/>
  <c r="P461" i="5"/>
  <c r="K460" i="5"/>
  <c r="P460" i="5"/>
  <c r="K459" i="5"/>
  <c r="P459" i="5"/>
  <c r="K458" i="5"/>
  <c r="P458" i="5"/>
  <c r="K457" i="5"/>
  <c r="P457" i="5"/>
  <c r="K456" i="5"/>
  <c r="P456" i="5"/>
  <c r="K455" i="5"/>
  <c r="P455" i="5"/>
  <c r="K454" i="5"/>
  <c r="P454" i="5"/>
  <c r="K453" i="5"/>
  <c r="P453" i="5"/>
  <c r="K452" i="5"/>
  <c r="P452" i="5"/>
  <c r="K451" i="5"/>
  <c r="P451" i="5"/>
  <c r="K450" i="5"/>
  <c r="P450" i="5"/>
  <c r="K449" i="5"/>
  <c r="P449" i="5"/>
  <c r="K448" i="5"/>
  <c r="P448" i="5"/>
  <c r="K447" i="5"/>
  <c r="P447" i="5"/>
  <c r="K446" i="5"/>
  <c r="P446" i="5"/>
  <c r="K445" i="5"/>
  <c r="P445" i="5"/>
  <c r="K444" i="5"/>
  <c r="P444" i="5"/>
  <c r="K443" i="5"/>
  <c r="P443" i="5"/>
  <c r="K442" i="5"/>
  <c r="P442" i="5"/>
  <c r="K441" i="5"/>
  <c r="P441" i="5"/>
  <c r="K440" i="5"/>
  <c r="P440" i="5"/>
  <c r="K439" i="5"/>
  <c r="P439" i="5"/>
  <c r="K438" i="5"/>
  <c r="P438" i="5"/>
  <c r="K437" i="5"/>
  <c r="P437" i="5"/>
  <c r="K436" i="5"/>
  <c r="P436" i="5"/>
  <c r="K435" i="5"/>
  <c r="P435" i="5"/>
  <c r="K434" i="5"/>
  <c r="P434" i="5"/>
  <c r="K433" i="5"/>
  <c r="P433" i="5"/>
  <c r="K432" i="5"/>
  <c r="P432" i="5"/>
  <c r="K431" i="5"/>
  <c r="P431" i="5"/>
  <c r="K430" i="5"/>
  <c r="P430" i="5"/>
  <c r="K429" i="5"/>
  <c r="P429" i="5"/>
  <c r="K428" i="5"/>
  <c r="P428" i="5"/>
  <c r="K427" i="5"/>
  <c r="P427" i="5"/>
  <c r="K426" i="5"/>
  <c r="P426" i="5"/>
  <c r="K425" i="5"/>
  <c r="P425" i="5"/>
  <c r="K424" i="5"/>
  <c r="P424" i="5"/>
  <c r="K423" i="5"/>
  <c r="P423" i="5"/>
  <c r="K422" i="5"/>
  <c r="P422" i="5"/>
  <c r="K421" i="5"/>
  <c r="P421" i="5"/>
  <c r="K420" i="5"/>
  <c r="P420" i="5"/>
  <c r="K419" i="5"/>
  <c r="P419" i="5"/>
  <c r="K418" i="5"/>
  <c r="P418" i="5"/>
  <c r="K417" i="5"/>
  <c r="P417" i="5"/>
  <c r="K416" i="5"/>
  <c r="P416" i="5"/>
  <c r="K415" i="5"/>
  <c r="P415" i="5"/>
  <c r="K414" i="5"/>
  <c r="P414" i="5"/>
  <c r="K413" i="5"/>
  <c r="P413" i="5"/>
  <c r="K412" i="5"/>
  <c r="P412" i="5"/>
  <c r="K411" i="5"/>
  <c r="P411" i="5"/>
  <c r="K410" i="5"/>
  <c r="P410" i="5"/>
  <c r="K409" i="5"/>
  <c r="P409" i="5"/>
  <c r="K408" i="5"/>
  <c r="P408" i="5"/>
  <c r="K407" i="5"/>
  <c r="P407" i="5"/>
  <c r="K406" i="5"/>
  <c r="P406" i="5"/>
  <c r="K405" i="5"/>
  <c r="P405" i="5"/>
  <c r="K404" i="5"/>
  <c r="P404" i="5"/>
  <c r="K403" i="5"/>
  <c r="P403" i="5"/>
  <c r="K402" i="5"/>
  <c r="P402" i="5"/>
  <c r="K401" i="5"/>
  <c r="P401" i="5"/>
  <c r="K400" i="5"/>
  <c r="P400" i="5"/>
  <c r="K399" i="5"/>
  <c r="P399" i="5"/>
  <c r="K398" i="5"/>
  <c r="P398" i="5"/>
  <c r="K397" i="5"/>
  <c r="P397" i="5"/>
  <c r="K396" i="5"/>
  <c r="P396" i="5"/>
  <c r="K395" i="5"/>
  <c r="P395" i="5"/>
  <c r="K394" i="5"/>
  <c r="P394" i="5"/>
  <c r="K393" i="5"/>
  <c r="P393" i="5"/>
  <c r="K392" i="5"/>
  <c r="P392" i="5"/>
  <c r="K391" i="5"/>
  <c r="P391" i="5"/>
  <c r="K390" i="5"/>
  <c r="P390" i="5"/>
  <c r="K389" i="5"/>
  <c r="P389" i="5"/>
  <c r="K388" i="5"/>
  <c r="P388" i="5"/>
  <c r="K387" i="5"/>
  <c r="P387" i="5"/>
  <c r="K386" i="5"/>
  <c r="P386" i="5"/>
  <c r="K385" i="5"/>
  <c r="P385" i="5"/>
  <c r="K384" i="5"/>
  <c r="P384" i="5"/>
  <c r="K383" i="5"/>
  <c r="P383" i="5"/>
  <c r="K382" i="5"/>
  <c r="P382" i="5"/>
  <c r="K381" i="5"/>
  <c r="P381" i="5"/>
  <c r="K380" i="5"/>
  <c r="P380" i="5"/>
  <c r="K379" i="5"/>
  <c r="P379" i="5"/>
  <c r="K378" i="5"/>
  <c r="P378" i="5"/>
  <c r="K377" i="5"/>
  <c r="P377" i="5"/>
  <c r="K376" i="5"/>
  <c r="P376" i="5"/>
  <c r="K375" i="5"/>
  <c r="P375" i="5"/>
  <c r="K374" i="5"/>
  <c r="P374" i="5"/>
  <c r="K373" i="5"/>
  <c r="P373" i="5"/>
  <c r="K372" i="5"/>
  <c r="P372" i="5"/>
  <c r="K371" i="5"/>
  <c r="P371" i="5"/>
  <c r="K370" i="5"/>
  <c r="P370" i="5"/>
  <c r="K369" i="5"/>
  <c r="P369" i="5"/>
  <c r="K368" i="5"/>
  <c r="P368" i="5"/>
  <c r="K367" i="5"/>
  <c r="P367" i="5"/>
  <c r="K366" i="5"/>
  <c r="P366" i="5"/>
  <c r="K365" i="5"/>
  <c r="P365" i="5"/>
  <c r="K364" i="5"/>
  <c r="P364" i="5"/>
  <c r="K363" i="5"/>
  <c r="P363" i="5"/>
  <c r="K362" i="5"/>
  <c r="P362" i="5"/>
  <c r="K361" i="5"/>
  <c r="P361" i="5"/>
  <c r="K360" i="5"/>
  <c r="P360" i="5"/>
  <c r="K359" i="5"/>
  <c r="P359" i="5"/>
  <c r="K358" i="5"/>
  <c r="P358" i="5"/>
  <c r="K357" i="5"/>
  <c r="P357" i="5"/>
  <c r="K356" i="5"/>
  <c r="P356" i="5"/>
  <c r="K355" i="5"/>
  <c r="P355" i="5"/>
  <c r="K354" i="5"/>
  <c r="P354" i="5"/>
  <c r="K353" i="5"/>
  <c r="P353" i="5"/>
  <c r="K352" i="5"/>
  <c r="P352" i="5"/>
  <c r="K351" i="5"/>
  <c r="P351" i="5"/>
  <c r="K350" i="5"/>
  <c r="P350" i="5"/>
  <c r="K349" i="5"/>
  <c r="P349" i="5"/>
  <c r="K348" i="5"/>
  <c r="P348" i="5"/>
  <c r="K347" i="5"/>
  <c r="P347" i="5"/>
  <c r="K346" i="5"/>
  <c r="P346" i="5"/>
  <c r="K345" i="5"/>
  <c r="P345" i="5"/>
  <c r="K344" i="5"/>
  <c r="P344" i="5"/>
  <c r="K343" i="5"/>
  <c r="P343" i="5"/>
  <c r="K342" i="5"/>
  <c r="P342" i="5"/>
  <c r="K341" i="5"/>
  <c r="P341" i="5"/>
  <c r="K340" i="5"/>
  <c r="P340" i="5"/>
  <c r="K339" i="5"/>
  <c r="P339" i="5"/>
  <c r="K338" i="5"/>
  <c r="P338" i="5"/>
  <c r="K337" i="5"/>
  <c r="P337" i="5"/>
  <c r="K336" i="5"/>
  <c r="P336" i="5"/>
  <c r="K335" i="5"/>
  <c r="P335" i="5"/>
  <c r="K334" i="5"/>
  <c r="P334" i="5"/>
  <c r="K333" i="5"/>
  <c r="P333" i="5"/>
  <c r="K332" i="5"/>
  <c r="P332" i="5"/>
  <c r="K331" i="5"/>
  <c r="P331" i="5"/>
  <c r="K330" i="5"/>
  <c r="P330" i="5"/>
  <c r="K329" i="5"/>
  <c r="P329" i="5"/>
  <c r="K328" i="5"/>
  <c r="P328" i="5"/>
  <c r="K327" i="5"/>
  <c r="P327" i="5"/>
  <c r="K326" i="5"/>
  <c r="P326" i="5"/>
  <c r="K325" i="5"/>
  <c r="P325" i="5"/>
  <c r="K324" i="5"/>
  <c r="P324" i="5"/>
  <c r="K323" i="5"/>
  <c r="P323" i="5"/>
  <c r="K322" i="5"/>
  <c r="P322" i="5"/>
  <c r="K321" i="5"/>
  <c r="P321" i="5"/>
  <c r="K320" i="5"/>
  <c r="P320" i="5"/>
  <c r="K319" i="5"/>
  <c r="P319" i="5"/>
  <c r="K318" i="5"/>
  <c r="P318" i="5"/>
  <c r="K317" i="5"/>
  <c r="P317" i="5"/>
  <c r="K316" i="5"/>
  <c r="P316" i="5"/>
  <c r="K315" i="5"/>
  <c r="P315" i="5"/>
  <c r="K314" i="5"/>
  <c r="P314" i="5"/>
  <c r="K313" i="5"/>
  <c r="P313" i="5"/>
  <c r="K312" i="5"/>
  <c r="P312" i="5"/>
  <c r="K311" i="5"/>
  <c r="P311" i="5"/>
  <c r="K310" i="5"/>
  <c r="P310" i="5"/>
  <c r="K309" i="5"/>
  <c r="P309" i="5"/>
  <c r="K308" i="5"/>
  <c r="P308" i="5"/>
  <c r="K307" i="5"/>
  <c r="P307" i="5"/>
  <c r="K306" i="5"/>
  <c r="P306" i="5"/>
  <c r="K305" i="5"/>
  <c r="P305" i="5"/>
  <c r="K304" i="5"/>
  <c r="P304" i="5"/>
  <c r="K303" i="5"/>
  <c r="P303" i="5"/>
  <c r="K302" i="5"/>
  <c r="P302" i="5"/>
  <c r="K301" i="5"/>
  <c r="P301" i="5"/>
  <c r="K300" i="5"/>
  <c r="P300" i="5"/>
  <c r="K299" i="5"/>
  <c r="P299" i="5"/>
  <c r="K298" i="5"/>
  <c r="P298" i="5"/>
  <c r="K297" i="5"/>
  <c r="P297" i="5"/>
  <c r="K296" i="5"/>
  <c r="P296" i="5"/>
  <c r="K295" i="5"/>
  <c r="P295" i="5"/>
  <c r="K294" i="5"/>
  <c r="P294" i="5"/>
  <c r="K293" i="5"/>
  <c r="P293" i="5"/>
  <c r="K292" i="5"/>
  <c r="P292" i="5"/>
  <c r="K291" i="5"/>
  <c r="P291" i="5"/>
  <c r="K290" i="5"/>
  <c r="P290" i="5"/>
  <c r="K289" i="5"/>
  <c r="P289" i="5"/>
  <c r="K288" i="5"/>
  <c r="P288" i="5"/>
  <c r="K287" i="5"/>
  <c r="P287" i="5"/>
  <c r="K286" i="5"/>
  <c r="P286" i="5"/>
  <c r="K285" i="5"/>
  <c r="P285" i="5"/>
  <c r="K284" i="5"/>
  <c r="P284" i="5"/>
  <c r="K283" i="5"/>
  <c r="P283" i="5"/>
  <c r="K282" i="5"/>
  <c r="P282" i="5"/>
  <c r="K281" i="5"/>
  <c r="P281" i="5"/>
  <c r="K280" i="5"/>
  <c r="P280" i="5"/>
  <c r="K279" i="5"/>
  <c r="P279" i="5"/>
  <c r="K278" i="5"/>
  <c r="P278" i="5"/>
  <c r="K277" i="5"/>
  <c r="P277" i="5"/>
  <c r="K276" i="5"/>
  <c r="P276" i="5"/>
  <c r="K275" i="5"/>
  <c r="P275" i="5"/>
  <c r="K274" i="5"/>
  <c r="P274" i="5"/>
  <c r="K273" i="5"/>
  <c r="P273" i="5"/>
  <c r="K272" i="5"/>
  <c r="P272" i="5"/>
  <c r="K271" i="5"/>
  <c r="P271" i="5"/>
  <c r="K270" i="5"/>
  <c r="P270" i="5"/>
  <c r="K269" i="5"/>
  <c r="P269" i="5"/>
  <c r="K268" i="5"/>
  <c r="P268" i="5"/>
  <c r="K267" i="5"/>
  <c r="P267" i="5"/>
  <c r="K266" i="5"/>
  <c r="P266" i="5"/>
  <c r="K265" i="5"/>
  <c r="P265" i="5"/>
  <c r="K264" i="5"/>
  <c r="P264" i="5"/>
  <c r="K263" i="5"/>
  <c r="P263" i="5"/>
  <c r="K262" i="5"/>
  <c r="P262" i="5"/>
  <c r="K261" i="5"/>
  <c r="P261" i="5"/>
  <c r="K260" i="5"/>
  <c r="P260" i="5"/>
  <c r="K259" i="5"/>
  <c r="P259" i="5"/>
  <c r="K258" i="5"/>
  <c r="P258" i="5"/>
  <c r="K257" i="5"/>
  <c r="P257" i="5"/>
  <c r="K256" i="5"/>
  <c r="P256" i="5"/>
  <c r="K255" i="5"/>
  <c r="P255" i="5"/>
  <c r="K254" i="5"/>
  <c r="P254" i="5"/>
  <c r="K253" i="5"/>
  <c r="P253" i="5"/>
  <c r="K252" i="5"/>
  <c r="P252" i="5"/>
  <c r="K251" i="5"/>
  <c r="P251" i="5"/>
  <c r="K250" i="5"/>
  <c r="P250" i="5"/>
  <c r="K249" i="5"/>
  <c r="P249" i="5"/>
  <c r="K248" i="5"/>
  <c r="P248" i="5"/>
  <c r="K247" i="5"/>
  <c r="P247" i="5"/>
  <c r="K246" i="5"/>
  <c r="P246" i="5"/>
  <c r="K245" i="5"/>
  <c r="P245" i="5"/>
  <c r="K244" i="5"/>
  <c r="P244" i="5"/>
  <c r="K243" i="5"/>
  <c r="P243" i="5"/>
  <c r="K242" i="5"/>
  <c r="P242" i="5"/>
  <c r="K241" i="5"/>
  <c r="P241" i="5"/>
  <c r="K240" i="5"/>
  <c r="P240" i="5"/>
  <c r="K239" i="5"/>
  <c r="P239" i="5"/>
  <c r="K238" i="5"/>
  <c r="P238" i="5"/>
  <c r="K237" i="5"/>
  <c r="P237" i="5"/>
  <c r="K236" i="5"/>
  <c r="P236" i="5"/>
  <c r="K235" i="5"/>
  <c r="P235" i="5"/>
  <c r="K234" i="5"/>
  <c r="P234" i="5"/>
  <c r="K233" i="5"/>
  <c r="P233" i="5"/>
  <c r="K232" i="5"/>
  <c r="P232" i="5"/>
  <c r="K231" i="5"/>
  <c r="P231" i="5"/>
  <c r="K230" i="5"/>
  <c r="P230" i="5"/>
  <c r="K229" i="5"/>
  <c r="P229" i="5"/>
  <c r="K228" i="5"/>
  <c r="P228" i="5"/>
  <c r="K227" i="5"/>
  <c r="P227" i="5"/>
  <c r="K226" i="5"/>
  <c r="P226" i="5"/>
  <c r="K225" i="5"/>
  <c r="P225" i="5"/>
  <c r="K224" i="5"/>
  <c r="P224" i="5"/>
  <c r="K223" i="5"/>
  <c r="P223" i="5"/>
  <c r="K222" i="5"/>
  <c r="P222" i="5"/>
  <c r="K221" i="5"/>
  <c r="P221" i="5"/>
  <c r="K220" i="5"/>
  <c r="P220" i="5"/>
  <c r="K219" i="5"/>
  <c r="P219" i="5"/>
  <c r="K218" i="5"/>
  <c r="P218" i="5"/>
  <c r="K217" i="5"/>
  <c r="P217" i="5"/>
  <c r="K216" i="5"/>
  <c r="P216" i="5"/>
  <c r="K215" i="5"/>
  <c r="P215" i="5"/>
  <c r="K214" i="5"/>
  <c r="P214" i="5"/>
  <c r="K213" i="5"/>
  <c r="P213" i="5"/>
  <c r="K212" i="5"/>
  <c r="P212" i="5"/>
  <c r="K211" i="5"/>
  <c r="P211" i="5"/>
  <c r="K210" i="5"/>
  <c r="P210" i="5"/>
  <c r="K209" i="5"/>
  <c r="P209" i="5"/>
  <c r="K208" i="5"/>
  <c r="P208" i="5"/>
  <c r="K207" i="5"/>
  <c r="P207" i="5"/>
  <c r="K206" i="5"/>
  <c r="P206" i="5"/>
  <c r="K205" i="5"/>
  <c r="P205" i="5"/>
  <c r="K204" i="5"/>
  <c r="P204" i="5"/>
  <c r="K203" i="5"/>
  <c r="P203" i="5"/>
  <c r="K202" i="5"/>
  <c r="P202" i="5"/>
  <c r="K201" i="5"/>
  <c r="P201" i="5"/>
  <c r="K200" i="5"/>
  <c r="P200" i="5"/>
  <c r="K199" i="5"/>
  <c r="P199" i="5"/>
  <c r="K198" i="5"/>
  <c r="P198" i="5"/>
  <c r="K197" i="5"/>
  <c r="P197" i="5"/>
  <c r="K196" i="5"/>
  <c r="P196" i="5"/>
  <c r="K195" i="5"/>
  <c r="P195" i="5"/>
  <c r="K194" i="5"/>
  <c r="P194" i="5"/>
  <c r="K193" i="5"/>
  <c r="P193" i="5"/>
  <c r="K192" i="5"/>
  <c r="P192" i="5"/>
  <c r="K191" i="5"/>
  <c r="P191" i="5"/>
  <c r="K190" i="5"/>
  <c r="P190" i="5"/>
  <c r="K189" i="5"/>
  <c r="P189" i="5"/>
  <c r="K188" i="5"/>
  <c r="P188" i="5"/>
  <c r="K187" i="5"/>
  <c r="P187" i="5"/>
  <c r="K186" i="5"/>
  <c r="P186" i="5"/>
  <c r="K185" i="5"/>
  <c r="P185" i="5"/>
  <c r="K184" i="5"/>
  <c r="P184" i="5"/>
  <c r="K183" i="5"/>
  <c r="P183" i="5"/>
  <c r="K182" i="5"/>
  <c r="P182" i="5"/>
  <c r="K181" i="5"/>
  <c r="P181" i="5"/>
  <c r="K180" i="5"/>
  <c r="P180" i="5"/>
  <c r="K179" i="5"/>
  <c r="P179" i="5"/>
  <c r="K178" i="5"/>
  <c r="P178" i="5"/>
  <c r="K177" i="5"/>
  <c r="P177" i="5"/>
  <c r="K176" i="5"/>
  <c r="P176" i="5"/>
  <c r="K175" i="5"/>
  <c r="P175" i="5"/>
  <c r="K174" i="5"/>
  <c r="P174" i="5"/>
  <c r="K173" i="5"/>
  <c r="P173" i="5"/>
  <c r="K172" i="5"/>
  <c r="P172" i="5"/>
  <c r="K171" i="5"/>
  <c r="P171" i="5"/>
  <c r="K170" i="5"/>
  <c r="P170" i="5"/>
  <c r="K169" i="5"/>
  <c r="P169" i="5"/>
  <c r="K168" i="5"/>
  <c r="P168" i="5"/>
  <c r="K167" i="5"/>
  <c r="P167" i="5"/>
  <c r="K166" i="5"/>
  <c r="P166" i="5"/>
  <c r="K165" i="5"/>
  <c r="P165" i="5"/>
  <c r="K164" i="5"/>
  <c r="P164" i="5"/>
  <c r="K163" i="5"/>
  <c r="P163" i="5"/>
  <c r="K162" i="5"/>
  <c r="P162" i="5"/>
  <c r="K161" i="5"/>
  <c r="P161" i="5"/>
  <c r="K160" i="5"/>
  <c r="P160" i="5"/>
  <c r="K159" i="5"/>
  <c r="P159" i="5"/>
  <c r="K158" i="5"/>
  <c r="P158" i="5"/>
  <c r="K157" i="5"/>
  <c r="P157" i="5"/>
  <c r="K156" i="5"/>
  <c r="P156" i="5"/>
  <c r="K155" i="5"/>
  <c r="P155" i="5"/>
  <c r="K154" i="5"/>
  <c r="P154" i="5"/>
  <c r="K153" i="5"/>
  <c r="P153" i="5"/>
  <c r="K152" i="5"/>
  <c r="P152" i="5"/>
  <c r="K151" i="5"/>
  <c r="P151" i="5"/>
  <c r="K150" i="5"/>
  <c r="P150" i="5"/>
  <c r="K149" i="5"/>
  <c r="P149" i="5"/>
  <c r="K148" i="5"/>
  <c r="P148" i="5"/>
  <c r="K147" i="5"/>
  <c r="P147" i="5"/>
  <c r="K146" i="5"/>
  <c r="P146" i="5"/>
  <c r="K145" i="5"/>
  <c r="P145" i="5"/>
  <c r="K144" i="5"/>
  <c r="P144" i="5"/>
  <c r="K143" i="5"/>
  <c r="P143" i="5"/>
  <c r="K142" i="5"/>
  <c r="P142" i="5"/>
  <c r="K141" i="5"/>
  <c r="P141" i="5"/>
  <c r="K140" i="5"/>
  <c r="P140" i="5"/>
  <c r="K139" i="5"/>
  <c r="P139" i="5"/>
  <c r="K138" i="5"/>
  <c r="P138" i="5"/>
  <c r="K137" i="5"/>
  <c r="P137" i="5"/>
  <c r="K136" i="5"/>
  <c r="P136" i="5"/>
  <c r="K135" i="5"/>
  <c r="P135" i="5"/>
  <c r="K134" i="5"/>
  <c r="P134" i="5"/>
  <c r="K133" i="5"/>
  <c r="P133" i="5"/>
  <c r="K132" i="5"/>
  <c r="P132" i="5"/>
  <c r="K131" i="5"/>
  <c r="P131" i="5"/>
  <c r="K130" i="5"/>
  <c r="P130" i="5"/>
  <c r="K129" i="5"/>
  <c r="P129" i="5"/>
  <c r="K128" i="5"/>
  <c r="P128" i="5"/>
  <c r="K127" i="5"/>
  <c r="P127" i="5"/>
  <c r="K126" i="5"/>
  <c r="P126" i="5"/>
  <c r="K125" i="5"/>
  <c r="P125" i="5"/>
  <c r="K124" i="5"/>
  <c r="P124" i="5"/>
  <c r="K123" i="5"/>
  <c r="P123" i="5"/>
  <c r="K122" i="5"/>
  <c r="P122" i="5"/>
  <c r="K121" i="5"/>
  <c r="P121" i="5"/>
  <c r="K120" i="5"/>
  <c r="P120" i="5"/>
  <c r="K119" i="5"/>
  <c r="P119" i="5"/>
  <c r="K118" i="5"/>
  <c r="P118" i="5"/>
  <c r="K117" i="5"/>
  <c r="P117" i="5"/>
  <c r="K116" i="5"/>
  <c r="P116" i="5"/>
  <c r="K115" i="5"/>
  <c r="P115" i="5"/>
  <c r="K114" i="5"/>
  <c r="P114" i="5"/>
  <c r="K113" i="5"/>
  <c r="P113" i="5"/>
  <c r="K112" i="5"/>
  <c r="P112" i="5"/>
  <c r="K111" i="5"/>
  <c r="P111" i="5"/>
  <c r="K110" i="5"/>
  <c r="P110" i="5"/>
  <c r="K109" i="5"/>
  <c r="P109" i="5"/>
  <c r="K108" i="5"/>
  <c r="P108" i="5"/>
  <c r="K107" i="5"/>
  <c r="P107" i="5"/>
  <c r="K106" i="5"/>
  <c r="P106" i="5"/>
  <c r="K105" i="5"/>
  <c r="P105" i="5"/>
  <c r="K104" i="5"/>
  <c r="P104" i="5"/>
  <c r="K103" i="5"/>
  <c r="P103" i="5"/>
  <c r="K102" i="5"/>
  <c r="P102" i="5"/>
  <c r="K101" i="5"/>
  <c r="P101" i="5"/>
  <c r="K100" i="5"/>
  <c r="P100" i="5"/>
  <c r="K99" i="5"/>
  <c r="P99" i="5"/>
  <c r="K98" i="5"/>
  <c r="P98" i="5"/>
  <c r="K97" i="5"/>
  <c r="P97" i="5"/>
  <c r="K96" i="5"/>
  <c r="P96" i="5"/>
  <c r="K95" i="5"/>
  <c r="P95" i="5"/>
  <c r="K94" i="5"/>
  <c r="P94" i="5"/>
  <c r="K93" i="5"/>
  <c r="P93" i="5"/>
  <c r="K92" i="5"/>
  <c r="P92" i="5"/>
  <c r="K91" i="5"/>
  <c r="P91" i="5"/>
  <c r="K90" i="5"/>
  <c r="P90" i="5"/>
  <c r="K89" i="5"/>
  <c r="P89" i="5"/>
  <c r="K88" i="5"/>
  <c r="P88" i="5"/>
  <c r="K87" i="5"/>
  <c r="P87" i="5"/>
  <c r="K86" i="5"/>
  <c r="P86" i="5"/>
  <c r="K85" i="5"/>
  <c r="P85" i="5"/>
  <c r="K84" i="5"/>
  <c r="P84" i="5"/>
  <c r="K83" i="5"/>
  <c r="P83" i="5"/>
  <c r="K82" i="5"/>
  <c r="P82" i="5"/>
  <c r="K81" i="5"/>
  <c r="P81" i="5"/>
  <c r="K80" i="5"/>
  <c r="P80" i="5"/>
  <c r="K79" i="5"/>
  <c r="P79" i="5"/>
  <c r="K78" i="5"/>
  <c r="P78" i="5"/>
  <c r="K77" i="5"/>
  <c r="P77" i="5"/>
  <c r="K76" i="5"/>
  <c r="P76" i="5"/>
  <c r="K75" i="5"/>
  <c r="P75" i="5"/>
  <c r="K74" i="5"/>
  <c r="P74" i="5"/>
  <c r="K73" i="5"/>
  <c r="P73" i="5"/>
  <c r="K72" i="5"/>
  <c r="P72" i="5"/>
  <c r="K71" i="5"/>
  <c r="P71" i="5"/>
  <c r="K70" i="5"/>
  <c r="P70" i="5"/>
  <c r="K69" i="5"/>
  <c r="P69" i="5"/>
  <c r="K68" i="5"/>
  <c r="P68" i="5"/>
  <c r="K67" i="5"/>
  <c r="P67" i="5"/>
  <c r="K66" i="5"/>
  <c r="P66" i="5"/>
  <c r="K65" i="5"/>
  <c r="P65" i="5"/>
  <c r="K64" i="5"/>
  <c r="P64" i="5"/>
  <c r="K63" i="5"/>
  <c r="P63" i="5"/>
  <c r="K62" i="5"/>
  <c r="P62" i="5"/>
  <c r="K61" i="5"/>
  <c r="P61" i="5"/>
  <c r="K60" i="5"/>
  <c r="P60" i="5"/>
  <c r="K59" i="5"/>
  <c r="P59" i="5"/>
  <c r="K58" i="5"/>
  <c r="P58" i="5"/>
  <c r="K57" i="5"/>
  <c r="P57" i="5"/>
  <c r="K56" i="5"/>
  <c r="P56" i="5"/>
  <c r="K55" i="5"/>
  <c r="P55" i="5"/>
  <c r="K54" i="5"/>
  <c r="P54" i="5"/>
  <c r="K53" i="5"/>
  <c r="P53" i="5"/>
  <c r="K52" i="5"/>
  <c r="P52" i="5"/>
  <c r="K51" i="5"/>
  <c r="P51" i="5"/>
  <c r="K50" i="5"/>
  <c r="P50" i="5"/>
  <c r="K49" i="5"/>
  <c r="P49" i="5"/>
  <c r="K48" i="5"/>
  <c r="P48" i="5"/>
  <c r="K47" i="5"/>
  <c r="P47" i="5"/>
  <c r="K46" i="5"/>
  <c r="P46" i="5"/>
  <c r="K45" i="5"/>
  <c r="P45" i="5"/>
  <c r="K44" i="5"/>
  <c r="P44" i="5"/>
  <c r="K43" i="5"/>
  <c r="P43" i="5"/>
  <c r="K42" i="5"/>
  <c r="P42" i="5"/>
  <c r="K41" i="5"/>
  <c r="P41" i="5"/>
  <c r="K40" i="5"/>
  <c r="P40" i="5"/>
  <c r="K39" i="5"/>
  <c r="P39" i="5"/>
  <c r="K38" i="5"/>
  <c r="P38" i="5"/>
  <c r="K37" i="5"/>
  <c r="P37" i="5"/>
  <c r="K36" i="5"/>
  <c r="P36" i="5"/>
  <c r="K35" i="5"/>
  <c r="P35" i="5"/>
  <c r="K34" i="5"/>
  <c r="P34" i="5"/>
  <c r="K33" i="5"/>
  <c r="P33" i="5"/>
  <c r="K32" i="5"/>
  <c r="P32" i="5"/>
  <c r="K31" i="5"/>
  <c r="P31" i="5"/>
  <c r="K30" i="5"/>
  <c r="P30" i="5"/>
  <c r="K29" i="5"/>
  <c r="P29" i="5"/>
  <c r="K28" i="5"/>
  <c r="P28" i="5"/>
  <c r="K27" i="5"/>
  <c r="P27" i="5"/>
  <c r="K26" i="5"/>
  <c r="P26" i="5"/>
  <c r="K25" i="5"/>
  <c r="P25" i="5"/>
  <c r="K24" i="5"/>
  <c r="P24" i="5"/>
  <c r="K23" i="5"/>
  <c r="P23" i="5"/>
  <c r="K22" i="5"/>
  <c r="P22" i="5"/>
  <c r="K21" i="5"/>
  <c r="P21" i="5"/>
  <c r="K20" i="5"/>
  <c r="P20" i="5"/>
  <c r="K19" i="5"/>
  <c r="P19" i="5"/>
  <c r="K18" i="5"/>
  <c r="P18" i="5"/>
  <c r="K17" i="5"/>
  <c r="P17" i="5"/>
  <c r="K16" i="5"/>
  <c r="P16" i="5"/>
  <c r="K15" i="5"/>
  <c r="P15" i="5"/>
  <c r="K14" i="5"/>
  <c r="P14" i="5"/>
  <c r="K13" i="5"/>
  <c r="P13" i="5"/>
  <c r="K12" i="5"/>
  <c r="P12" i="5"/>
  <c r="K11" i="5"/>
  <c r="P11" i="5"/>
  <c r="K10" i="5"/>
  <c r="P10" i="5"/>
  <c r="L131" i="2"/>
  <c r="S131" i="2"/>
  <c r="A131" i="2"/>
  <c r="M17" i="7"/>
  <c r="O11" i="7"/>
  <c r="L130" i="2"/>
  <c r="L129" i="2"/>
  <c r="L128" i="2"/>
  <c r="L127" i="2"/>
  <c r="L126" i="2"/>
  <c r="L125" i="2"/>
  <c r="S125" i="2"/>
  <c r="L124" i="2"/>
  <c r="S124" i="2"/>
  <c r="L123" i="2"/>
  <c r="S123" i="2"/>
  <c r="L122" i="2"/>
  <c r="L121" i="2"/>
  <c r="L120" i="2"/>
  <c r="L119" i="2"/>
  <c r="L118" i="2"/>
  <c r="S118" i="2"/>
  <c r="L117" i="2"/>
  <c r="L116" i="2"/>
  <c r="L115" i="2"/>
  <c r="L114" i="2"/>
  <c r="L113" i="2"/>
  <c r="L112" i="2"/>
  <c r="L111" i="2"/>
  <c r="L110" i="2"/>
  <c r="L109" i="2"/>
  <c r="S109" i="2"/>
  <c r="L108" i="2"/>
  <c r="L107" i="2"/>
  <c r="L106" i="2"/>
  <c r="L105" i="2"/>
  <c r="L104" i="2"/>
  <c r="L103" i="2"/>
  <c r="S103" i="2"/>
  <c r="L102" i="2"/>
  <c r="L101" i="2"/>
  <c r="L100" i="2"/>
  <c r="L99" i="2"/>
  <c r="S99" i="2"/>
  <c r="L98" i="2"/>
  <c r="L97" i="2"/>
  <c r="L96" i="2"/>
  <c r="L95" i="2"/>
  <c r="S95" i="2"/>
  <c r="L94" i="2"/>
  <c r="L93" i="2"/>
  <c r="L92" i="2"/>
  <c r="S92" i="2"/>
  <c r="L91" i="2"/>
  <c r="S91" i="2"/>
  <c r="L90" i="2"/>
  <c r="L89" i="2"/>
  <c r="L88" i="2"/>
  <c r="L87" i="2"/>
  <c r="L86" i="2"/>
  <c r="L85" i="2"/>
  <c r="L84" i="2"/>
  <c r="L83" i="2"/>
  <c r="S83" i="2"/>
  <c r="L82" i="2"/>
  <c r="L81" i="2"/>
  <c r="L80" i="2"/>
  <c r="L79" i="2"/>
  <c r="L78" i="2"/>
  <c r="L77" i="2"/>
  <c r="L76" i="2"/>
  <c r="L75" i="2"/>
  <c r="S75" i="2"/>
  <c r="L74" i="2"/>
  <c r="L73" i="2"/>
  <c r="S73" i="2"/>
  <c r="L72" i="2"/>
  <c r="S72" i="2"/>
  <c r="L71" i="2"/>
  <c r="S71" i="2"/>
  <c r="L70" i="2"/>
  <c r="L69" i="2"/>
  <c r="S69" i="2"/>
  <c r="L68" i="2"/>
  <c r="L67" i="2"/>
  <c r="S67" i="2"/>
  <c r="L66" i="2"/>
  <c r="L65" i="2"/>
  <c r="L64" i="2"/>
  <c r="L63" i="2"/>
  <c r="S63" i="2"/>
  <c r="L62" i="2"/>
  <c r="L61" i="2"/>
  <c r="L60" i="2"/>
  <c r="L59" i="2"/>
  <c r="S59" i="2"/>
  <c r="L58" i="2"/>
  <c r="L57" i="2"/>
  <c r="L56" i="2"/>
  <c r="L55" i="2"/>
  <c r="S55" i="2"/>
  <c r="L54" i="2"/>
  <c r="L53" i="2"/>
  <c r="L52" i="2"/>
  <c r="L51" i="2"/>
  <c r="S51" i="2"/>
  <c r="L50" i="2"/>
  <c r="L49" i="2"/>
  <c r="L48" i="2"/>
  <c r="L47" i="2"/>
  <c r="L46" i="2"/>
  <c r="L45" i="2"/>
  <c r="L44" i="2"/>
  <c r="L43" i="2"/>
  <c r="S43" i="2"/>
  <c r="L42" i="2"/>
  <c r="L41" i="2"/>
  <c r="L40" i="2"/>
  <c r="L39" i="2"/>
  <c r="L38" i="2"/>
  <c r="S38" i="2"/>
  <c r="L37" i="2"/>
  <c r="L36" i="2"/>
  <c r="S36" i="2"/>
  <c r="L35" i="2"/>
  <c r="S35" i="2"/>
  <c r="L34" i="2"/>
  <c r="L33" i="2"/>
  <c r="L32" i="2"/>
  <c r="L31" i="2"/>
  <c r="L30" i="2"/>
  <c r="L29" i="2"/>
  <c r="L28" i="2"/>
  <c r="L27" i="2"/>
  <c r="S27" i="2"/>
  <c r="L26" i="2"/>
  <c r="L25" i="2"/>
  <c r="L24" i="2"/>
  <c r="L23" i="2"/>
  <c r="L22" i="2"/>
  <c r="S22" i="2"/>
  <c r="L21" i="2"/>
  <c r="L20" i="2"/>
  <c r="L19" i="2"/>
  <c r="S19" i="2"/>
  <c r="L18" i="2"/>
  <c r="L17" i="2"/>
  <c r="L16" i="2"/>
  <c r="L15" i="2"/>
  <c r="L14" i="2"/>
  <c r="L13" i="2"/>
  <c r="S13" i="2"/>
  <c r="L12" i="2"/>
  <c r="L11" i="2"/>
  <c r="L10" i="2"/>
  <c r="O19" i="7"/>
  <c r="O18" i="7"/>
  <c r="O17" i="7"/>
  <c r="O16" i="7"/>
  <c r="O15" i="7"/>
  <c r="O14" i="7"/>
  <c r="Q14" i="7"/>
  <c r="O13" i="7"/>
  <c r="O12" i="7"/>
  <c r="Q12" i="7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S130" i="2"/>
  <c r="A130" i="2"/>
  <c r="S129" i="2"/>
  <c r="A129" i="2"/>
  <c r="S128" i="2"/>
  <c r="A128" i="2"/>
  <c r="S64" i="2"/>
  <c r="S127" i="2"/>
  <c r="A127" i="2"/>
  <c r="S126" i="2"/>
  <c r="A126" i="2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52" i="2"/>
  <c r="S114" i="2"/>
  <c r="S112" i="2"/>
  <c r="S110" i="2"/>
  <c r="S104" i="2"/>
  <c r="S102" i="2"/>
  <c r="S100" i="2"/>
  <c r="S96" i="2"/>
  <c r="S94" i="2"/>
  <c r="S90" i="2"/>
  <c r="S88" i="2"/>
  <c r="S86" i="2"/>
  <c r="S84" i="2"/>
  <c r="S82" i="2"/>
  <c r="S80" i="2"/>
  <c r="S78" i="2"/>
  <c r="S74" i="2"/>
  <c r="S70" i="2"/>
  <c r="S66" i="2"/>
  <c r="S56" i="2"/>
  <c r="S47" i="2"/>
  <c r="S39" i="2"/>
  <c r="S31" i="2"/>
  <c r="S29" i="2"/>
  <c r="S23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Q18" i="7"/>
  <c r="Q19" i="7"/>
  <c r="Q17" i="7"/>
  <c r="Q16" i="7"/>
  <c r="Q15" i="7"/>
  <c r="Q13" i="7"/>
  <c r="Q11" i="7"/>
  <c r="A6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S57" i="2"/>
  <c r="S42" i="2"/>
  <c r="S62" i="2"/>
  <c r="S45" i="2"/>
  <c r="S61" i="2"/>
  <c r="S15" i="2"/>
  <c r="S26" i="2"/>
  <c r="S41" i="2"/>
  <c r="S49" i="2"/>
  <c r="S52" i="2"/>
  <c r="S60" i="2"/>
  <c r="S65" i="2"/>
  <c r="S77" i="2"/>
  <c r="S81" i="2"/>
  <c r="S85" i="2"/>
  <c r="S89" i="2"/>
  <c r="S93" i="2"/>
  <c r="S101" i="2"/>
  <c r="S105" i="2"/>
  <c r="S111" i="2"/>
  <c r="S115" i="2"/>
  <c r="S16" i="2"/>
  <c r="S17" i="2"/>
  <c r="S54" i="2"/>
  <c r="S58" i="2"/>
  <c r="S14" i="2"/>
  <c r="S18" i="2"/>
  <c r="S25" i="2"/>
  <c r="S33" i="2"/>
  <c r="S44" i="2"/>
  <c r="S53" i="2"/>
  <c r="S32" i="2"/>
  <c r="S48" i="2"/>
  <c r="S30" i="2"/>
  <c r="S46" i="2"/>
  <c r="S24" i="2"/>
  <c r="S40" i="2"/>
  <c r="S10" i="2"/>
  <c r="S34" i="2"/>
  <c r="S79" i="2"/>
  <c r="S87" i="2"/>
  <c r="S117" i="2"/>
  <c r="S121" i="2"/>
  <c r="S119" i="2"/>
  <c r="S120" i="2"/>
  <c r="S122" i="2"/>
  <c r="S97" i="2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</calcChain>
</file>

<file path=xl/sharedStrings.xml><?xml version="1.0" encoding="utf-8"?>
<sst xmlns="http://schemas.openxmlformats.org/spreadsheetml/2006/main" count="3227" uniqueCount="1442">
  <si>
    <t>MINISTERIO DE CULTURA Y DEPORTES</t>
  </si>
  <si>
    <t>UNIDAD DE INFORMACION PUBLICA</t>
  </si>
  <si>
    <t>RENGLON 011</t>
  </si>
  <si>
    <t>No.</t>
  </si>
  <si>
    <t>SALARIO</t>
  </si>
  <si>
    <t>TOTAL</t>
  </si>
  <si>
    <t>Bono MCD</t>
  </si>
  <si>
    <t>BOSA</t>
  </si>
  <si>
    <t>BOSIN</t>
  </si>
  <si>
    <t>66-2000</t>
  </si>
  <si>
    <t>RENGLON 021</t>
  </si>
  <si>
    <t>RENGLON 029</t>
  </si>
  <si>
    <t>RENGLON 031</t>
  </si>
  <si>
    <t>DIRECCION GENERAL DEL DEPORTE Y LA RECREACION</t>
  </si>
  <si>
    <t>CONSERJE</t>
  </si>
  <si>
    <t>CARGO</t>
  </si>
  <si>
    <t>SALARIO BASE</t>
  </si>
  <si>
    <t>Complemento Salarial</t>
  </si>
  <si>
    <t>Bono Profesional</t>
  </si>
  <si>
    <t>Bono de Antigüedad</t>
  </si>
  <si>
    <t>NUMERAL 4 ARTICULO 10</t>
  </si>
  <si>
    <t>LÍQUIDO</t>
  </si>
  <si>
    <t>Monto Viáticos</t>
  </si>
  <si>
    <t>TOTAL DE DESCUENTOS</t>
  </si>
  <si>
    <t xml:space="preserve">  </t>
  </si>
  <si>
    <t>ANGEL REYNABEL TUYUC XOCOP</t>
  </si>
  <si>
    <t>ERIKA MARIZOL ARGUETA MOLINA</t>
  </si>
  <si>
    <t>EDGAR DAGOBERTO ROMERO CARRANZA</t>
  </si>
  <si>
    <t>ELIER ADEMIR BARRERA VALENZUELA</t>
  </si>
  <si>
    <t>PETRONILA BOROR SUBUYUJ</t>
  </si>
  <si>
    <t>MONTO VIATICOS</t>
  </si>
  <si>
    <t>LUIS PEDRO JIMENEZ PINEDA</t>
  </si>
  <si>
    <t>BONOS Y OTRAS REMUNERACIONES</t>
  </si>
  <si>
    <t>TOTAL DE DECUENTOS</t>
  </si>
  <si>
    <t>CECILIO XITUMUL TZUL</t>
  </si>
  <si>
    <t>NOMBRES Y APELLIDOS</t>
  </si>
  <si>
    <t xml:space="preserve">AURA GABRIELA LOPEZ CASTILLO </t>
  </si>
  <si>
    <t>ELIDA MEDRANO MUÑOZ DE CHAVARRIA</t>
  </si>
  <si>
    <t xml:space="preserve">GERSON ISAAC ARRIAZA PRADO </t>
  </si>
  <si>
    <t>GUILLERMO PEDRO MENDOZA MENDOZA</t>
  </si>
  <si>
    <t>INGRID YESENIA CAMEY ORDOÑEZ</t>
  </si>
  <si>
    <t>JUAN FRANCISCO CASTRO</t>
  </si>
  <si>
    <t>MARA NOEMY CORTEZ MOLINA</t>
  </si>
  <si>
    <t>RODOLFO ESTUARDO IBAÑEZ CABRERA</t>
  </si>
  <si>
    <t>SALVADOR ALVARADO GALIEGO</t>
  </si>
  <si>
    <t>VIGILANTE</t>
  </si>
  <si>
    <t>SALVADOR DIAZ QUIROA</t>
  </si>
  <si>
    <t>SUPERVISOR DE PROYECTOS</t>
  </si>
  <si>
    <t>ASCENSORISTA</t>
  </si>
  <si>
    <t>YESSY ELOISA PÉREZ ZELADA</t>
  </si>
  <si>
    <t>IRMA YOLANDA RAMOS (ÚNICO APELLIDO)</t>
  </si>
  <si>
    <t>OLIVER LÓPEZ GONZÁLEZ</t>
  </si>
  <si>
    <t>CHRISTIAN ANDRÉ SEMPE CASTILLO</t>
  </si>
  <si>
    <t>MELANIE MELISSA MELIÁ GRIFFITH</t>
  </si>
  <si>
    <t>JOSÉ SAMUEL COCO DÍAZ</t>
  </si>
  <si>
    <t>RUTH BETSABÉ TUCUBAL TUN DE RAMÓN</t>
  </si>
  <si>
    <t>JORGE RAFAEL LEIVA VÁSQUEZ</t>
  </si>
  <si>
    <t>ISAÍ SACALXOT CHAJ</t>
  </si>
  <si>
    <t>SONIA YOLANDA PEREZ GIRÓN DE ASCHEMBREMER</t>
  </si>
  <si>
    <t>DOLORES YANIRA GONZÁLES LÓPEZ</t>
  </si>
  <si>
    <t>LAURA MARÍA CONTRERAS PINEDA</t>
  </si>
  <si>
    <t>MARÍA ELIZABETH CHÁVEZ MÉNDEZ</t>
  </si>
  <si>
    <t>JOSSELINE FABIOLA BARRIOS PÉREZ</t>
  </si>
  <si>
    <t>JOSÉ ALEJANDRO PALOMO LÓPEZ</t>
  </si>
  <si>
    <t>CRISTIÁN FERMIN LIMA (ÚNICO APELLIDO)</t>
  </si>
  <si>
    <t>NANCY MAGNOLIA MOSCOSO OSORIO DE MARTÍNEZ</t>
  </si>
  <si>
    <t>CELIA JANETH MÉNDEZ SILVESTRE</t>
  </si>
  <si>
    <t>MELVIN GABRIEL GARCÍA ALVARADO</t>
  </si>
  <si>
    <t>MILADY CLAIRÉ LÓPEZ ALEGRÍA</t>
  </si>
  <si>
    <t>DANIEL CHIVALÁN GUANIJÁ</t>
  </si>
  <si>
    <t>EMILIO DE JESÚS MORATAYA MORATAYA</t>
  </si>
  <si>
    <t xml:space="preserve">CARLOS GARCÍA SICÁN </t>
  </si>
  <si>
    <t>JUAN ALBERTO MAYÉN LÓPEZ</t>
  </si>
  <si>
    <t>JOSÉ VICTOR ESPAÑA MAYORGA</t>
  </si>
  <si>
    <t xml:space="preserve">CLAUDIA MARINA CHICHÉ GONZÁLEZ DE VILLAGRÁN </t>
  </si>
  <si>
    <t>LEONEL FRANCISCO DE LA CRÚZ TORRES</t>
  </si>
  <si>
    <t xml:space="preserve">MELVI PATRICIA CHACÓN ALMEDA </t>
  </si>
  <si>
    <t>ELIA OCHOA SOLARES</t>
  </si>
  <si>
    <t>MIRIAM AÍDA ZECEÑA URZÚA</t>
  </si>
  <si>
    <t>ESLY MAGALY MARROQUÍN JUÁREZ DE PINEDA</t>
  </si>
  <si>
    <t>ANA LUCÍA RAMÍREZ GIL</t>
  </si>
  <si>
    <t>CARMEN NOEMÍ CASTILLO ABADILLO</t>
  </si>
  <si>
    <t>EMILIO DOMINGUEZ PÉREZ</t>
  </si>
  <si>
    <t>JULIA NOLBERTA GARCÍA BATZ</t>
  </si>
  <si>
    <t>RICARDO ERNESTO MONTENEGRO MÉNDEZ</t>
  </si>
  <si>
    <t>MANUEL DE JESÚS MALÍN BARRUTIA</t>
  </si>
  <si>
    <t>VICTORIANO OSORIO XITAMUL</t>
  </si>
  <si>
    <t>KARLA ESTEBANA SURET HERNÁNDEZ DE CARDONA</t>
  </si>
  <si>
    <t>VÍCTOR MANUEL PICÓN GARCÍA</t>
  </si>
  <si>
    <t>EVA JUDITH GRANADOS JUÁREZ DE TIPAZ</t>
  </si>
  <si>
    <t>GUARDIAN</t>
  </si>
  <si>
    <t>JEFE DE ALMÁCEN</t>
  </si>
  <si>
    <t>JEFE DE PRESUPUESTO</t>
  </si>
  <si>
    <t>IGSS</t>
  </si>
  <si>
    <t>FIANZA</t>
  </si>
  <si>
    <t>MONTEPIO</t>
  </si>
  <si>
    <t>ISR</t>
  </si>
  <si>
    <t>MARTÍN ÁVILA PINZÓN</t>
  </si>
  <si>
    <t>Representaciòn</t>
  </si>
  <si>
    <t>DELEGADA DE COMUNICACIÓN Y DIFUSIÓN CULTURAL</t>
  </si>
  <si>
    <t>NOMBRE Y APELLIDO</t>
  </si>
  <si>
    <t>JEFE DE COMPRAS</t>
  </si>
  <si>
    <t>GILDA MARYLIZ MARROQUÍN CARIAS</t>
  </si>
  <si>
    <t>JACKELINE ALEJANDRA GALINDO GARCIA</t>
  </si>
  <si>
    <t>MANUEL ABRAHÁM BUCUP PIRIR</t>
  </si>
  <si>
    <t>SHEILA GABRIELA GARCÍA SOTO</t>
  </si>
  <si>
    <t>JULIO ALEXANDER OSCAL RAMÍREZ</t>
  </si>
  <si>
    <t>MARCO ANTONIO ALVARADO COUTIÑO</t>
  </si>
  <si>
    <t>BRENDA MARISOL ORELLANA ORELLANA DE GONZÁLEZ</t>
  </si>
  <si>
    <t>JEFE DE TESORERÍA</t>
  </si>
  <si>
    <t>RECONOCIMIENTO DE GASTO</t>
  </si>
  <si>
    <t>MES CORREPONDIENTE DE HONORARIOS</t>
  </si>
  <si>
    <t>FRANCISCO ALEJANDRO GALDAMEZ SAMAYOA</t>
  </si>
  <si>
    <t>IZABEL CAROLINA ASCHEMBREMER PÉREZ</t>
  </si>
  <si>
    <t>MIRNA LILIANA MARROQUÍN TRIGUEROS</t>
  </si>
  <si>
    <t>MARÍA JOSÉ VALDÉZ PINEDA</t>
  </si>
  <si>
    <t>JEFA DEL DEPARTAMENTO DE CENTROS DEPORTIVOS</t>
  </si>
  <si>
    <t>AUDA EDELI COYOY CHICAS</t>
  </si>
  <si>
    <t>JESSICA SIOMARA JOR ESCOBAR</t>
  </si>
  <si>
    <t>RUTH NOHEMY LIMA GARCÍA DE ZEPEDA</t>
  </si>
  <si>
    <t>ANGELICA VICTORIA MORALES BATRES</t>
  </si>
  <si>
    <t>ADMINISTRADOR CENTRO DEPORTIVO</t>
  </si>
  <si>
    <t>ANA LUCRECIA JUÁREZ GARCÍA</t>
  </si>
  <si>
    <t>ESTHER JOCABED JUÁREZ GODÍNEZ</t>
  </si>
  <si>
    <t>DELEGADO DE PLANIFICACIÓN Y MODERNIZACIÓN</t>
  </si>
  <si>
    <t xml:space="preserve">JEFE DE SUPERVISIÓN DE PROYECTOS </t>
  </si>
  <si>
    <t>TIPO DE SERVICIOS</t>
  </si>
  <si>
    <t>MILTON OBDULIO CARRILLO SIAN</t>
  </si>
  <si>
    <t>ADMINISTRADORA CENTRO DEPORTIVO</t>
  </si>
  <si>
    <t>BILLY MANUEL BARRILLAS DEL ÁGUILA</t>
  </si>
  <si>
    <t>ORFA ESCARLETS LEMUS CAMPOS</t>
  </si>
  <si>
    <t>ASISTENTE DE RECURSOS HUMANOS II</t>
  </si>
  <si>
    <t>DIETAS</t>
  </si>
  <si>
    <t>OBSERVACIONES</t>
  </si>
  <si>
    <t>RAUL DE JESUS ALVAREZ PINEDA</t>
  </si>
  <si>
    <t>JEFE DE DEPARTAMENTO SUSTANTIVO II</t>
  </si>
  <si>
    <t>NATALIE ANDREA AVILA ARISTONDO</t>
  </si>
  <si>
    <t>ASISTENTE ADMINISTRATIVO I</t>
  </si>
  <si>
    <t>ABNER SMAILLY RUEDA ALEGRIA</t>
  </si>
  <si>
    <t>PROFESIONAL DE MEDIO AMBIENTE</t>
  </si>
  <si>
    <t>DIRECTOR ADMINISTRATIVO FINANCIERO</t>
  </si>
  <si>
    <t>CARLOS RÁFAEL LOPEZ GRAMAJO</t>
  </si>
  <si>
    <t>SANDRA JANETH RAMIREZ CAMPOS DE CAMPOS</t>
  </si>
  <si>
    <t>JEFE FINANCIERO</t>
  </si>
  <si>
    <t>ANDREA ELIZABETH QUIÑONEZ HERRERA</t>
  </si>
  <si>
    <t>CONDUCTOR</t>
  </si>
  <si>
    <t>HERBERT MAURICIO CHUPINA MENDOZA</t>
  </si>
  <si>
    <t>ALEJANDRO ABRAHAM JUAN SANDOVAL</t>
  </si>
  <si>
    <t xml:space="preserve">ASISTENTE DE PLANIFICACIÓN IV </t>
  </si>
  <si>
    <t>FRANCISCO JAVIER ESTRADA COLINDRES</t>
  </si>
  <si>
    <t>JEFE DE SECCION DE SERVICIOS GENERALES</t>
  </si>
  <si>
    <t>DANILO EFRAÍN BARRIENTOS GONZÁLEZ</t>
  </si>
  <si>
    <t>ASESOR PROFESIONAL ESPECIALIZADO I</t>
  </si>
  <si>
    <t>ERAS LISANDRO ARIAS ECHEVERRIA</t>
  </si>
  <si>
    <t>MARIO ALFREDO TUY MELENDEZ</t>
  </si>
  <si>
    <t>SUBJEFE DE DEPARTAMENTO TECNICO II</t>
  </si>
  <si>
    <t>CESAR AGUSTIN MARROQUIN</t>
  </si>
  <si>
    <t>SERGIO OTTONIEL MUÑOZ CANO</t>
  </si>
  <si>
    <t>ASISTENTE DE ADQUISICIONES II</t>
  </si>
  <si>
    <t>ASISTENTE DE ADQUISIONES II</t>
  </si>
  <si>
    <t>ZOILA MILENE PEREZ</t>
  </si>
  <si>
    <t>TECNICO DE ALMACEN I</t>
  </si>
  <si>
    <t>ASISTENTE FINANCIERO II</t>
  </si>
  <si>
    <t>ASISTENTE DE PRESUPUESTO II</t>
  </si>
  <si>
    <t>JEFE DE CONTABILIDAD</t>
  </si>
  <si>
    <t>ASISTENTE DE CONTABILIDAD II</t>
  </si>
  <si>
    <t>LUISA FERNANDA SOSA SANCHEZ</t>
  </si>
  <si>
    <t>ASISTENTE ADMINISTRATIVO II</t>
  </si>
  <si>
    <t>AUXILIAR DE INFORMATICA</t>
  </si>
  <si>
    <t>DENIS DAMARIS MENDOZA CAMPOS</t>
  </si>
  <si>
    <t>PRISCILA DEDÉ CUSTODIO LEMUS</t>
  </si>
  <si>
    <t>LUIS RODRIGO DE JESÚS RAMOS DUBÓN</t>
  </si>
  <si>
    <t>SUBDELEGADA DE RECURSOS HUMANOS</t>
  </si>
  <si>
    <t>JEFE DE DEPARTAMENTO TECNICO II</t>
  </si>
  <si>
    <t>ASISTENTE ADMINISTRATIVO IV</t>
  </si>
  <si>
    <t>CARLOS ENRIQUE ORTÍZ HERNÁNDEZ</t>
  </si>
  <si>
    <t>ASISTENTE EVALUADOR DE TERRENOS</t>
  </si>
  <si>
    <t>AUXILIAR MISCELÁNEO</t>
  </si>
  <si>
    <t>ZOILA ENRIQUETA SANDOVAL SOLORZANO</t>
  </si>
  <si>
    <t>MARIO OSWALDO ROSALES LEMUS</t>
  </si>
  <si>
    <t>FLOR DE MARÍA MARROQUÍN MORATAYA</t>
  </si>
  <si>
    <t>ALLAN ESTUARDO GALVEZ PACAY</t>
  </si>
  <si>
    <t>SERGIO AUGUSTO MORALES RODRÍGUEZ</t>
  </si>
  <si>
    <t>CARLOS ENRIQUE GRAMAJO CABRERA</t>
  </si>
  <si>
    <t>TALLERISTA</t>
  </si>
  <si>
    <t>PILOTO I</t>
  </si>
  <si>
    <t>ALBAÑIL V</t>
  </si>
  <si>
    <t>ABNER ISAAC ESTRADA ORTEGA</t>
  </si>
  <si>
    <t>GLORIA PATRICIA REYES ROSALES</t>
  </si>
  <si>
    <t>GRICEL NANCY ORTÍZ DE RODRIGUEZ</t>
  </si>
  <si>
    <t>JUAN LUIS RIVAS CRUZ</t>
  </si>
  <si>
    <t>JARDINERO II</t>
  </si>
  <si>
    <t>MARCO TULIO ASPUAC CASTELLANOS</t>
  </si>
  <si>
    <t>MARIO RENE GONZALEZ ARRIOLA</t>
  </si>
  <si>
    <t>NERY ROBERTO BARRERA PAIZ</t>
  </si>
  <si>
    <t>MIRIAM ANDREA VALDEZ TRUJILLO</t>
  </si>
  <si>
    <t>VICTOR HUGO CABRERA PÉREZ</t>
  </si>
  <si>
    <t>WALTER EDUARDO FUENTES YAT</t>
  </si>
  <si>
    <t>WILMER FABIAN QUINO POREGO</t>
  </si>
  <si>
    <t>MILTON ANTONIO RIVERA AJ</t>
  </si>
  <si>
    <t>ROGER ALBERTO LEMUS MALDONADO</t>
  </si>
  <si>
    <t>ANA CAROLINA MORALES FUENTES</t>
  </si>
  <si>
    <t>SERGIO ALEJANDRO SERRANO COLINDRES</t>
  </si>
  <si>
    <t>ROBERTO CARLOS SAMAYOA ALVAREZ</t>
  </si>
  <si>
    <t>LUIS JAVIER HIGUEROS GARCÍA</t>
  </si>
  <si>
    <t>KARLA CRISTINA CHAVARRÍA CHAVARRY</t>
  </si>
  <si>
    <t>OSCAR JOSUÉ MATUTE ARAGON</t>
  </si>
  <si>
    <t>KEVIN ARMAND ROJAS SANTA CRUZ</t>
  </si>
  <si>
    <t>JOSELYN NOHEMI ROMPICH CABRERA</t>
  </si>
  <si>
    <t>ANGELA ABIGAIL GARRIDO MORALES</t>
  </si>
  <si>
    <t>LORENA SUSANA BONILLA LÓPEZ DE MORALES</t>
  </si>
  <si>
    <t>JULIO CÉSAR BRAVO ARREAGA</t>
  </si>
  <si>
    <t>HANSEL GUILLERMO SANTOS ESCOBAR</t>
  </si>
  <si>
    <t>ANGELA ELIZABETH MORALES CRÚZ</t>
  </si>
  <si>
    <t>FELIX EDUARDO JULAJUJ VÁSQUEZ</t>
  </si>
  <si>
    <t>HELEN JASSMIN REYES PALACIOS</t>
  </si>
  <si>
    <t>MARLA JANETH GONZÁLEZ CHACÓN DE ZEPEDA</t>
  </si>
  <si>
    <t>KEVIN ARGELIO AGUILAR HERRERA</t>
  </si>
  <si>
    <t>BRYANT JEREMIAS NORALES MARTINEZ</t>
  </si>
  <si>
    <t>ELIO PEDRO DE SAN JOSÉ MARTÍNEZ SÁENZ</t>
  </si>
  <si>
    <t>GABRIELA NATALY LEAL MOLINA</t>
  </si>
  <si>
    <t>ISAMAR NATHALY POP BARRONDO</t>
  </si>
  <si>
    <t>NELSON ORLANDO ALVARADO MORALES</t>
  </si>
  <si>
    <t>FREDY GEOVANNY RAMÓN CUTZAL</t>
  </si>
  <si>
    <t>NIDIA ILEANA MEZA MÉNDEZ</t>
  </si>
  <si>
    <t>MAGDI NATALÍ HERNÁNDEZ PINTO</t>
  </si>
  <si>
    <t>HEBER DANIEL CRUZ VIELMAN</t>
  </si>
  <si>
    <t>WILLIAM JOSUÉ ELÍAS MORALES</t>
  </si>
  <si>
    <t>OLGA JANALEE AGUILAR MEJÍA</t>
  </si>
  <si>
    <t>MELVIN ALEXANDER GARCÍA GARCÍA</t>
  </si>
  <si>
    <t>SELVYN HUMBERTO YAQUE MATEO</t>
  </si>
  <si>
    <t>ERICK ALEXANDER ELÍAS VÁSQUEZ</t>
  </si>
  <si>
    <t>JORGE ISRAÉL GARZA MARTÍNEZ</t>
  </si>
  <si>
    <t>LESBIA MARITZA DÍAZ ALAY</t>
  </si>
  <si>
    <t>SILVIA YOHARY GÓMEZ RAMIREZ</t>
  </si>
  <si>
    <t>JULIO ADONIAS CHAVEZ GONZALES</t>
  </si>
  <si>
    <t>OSVALDO ISMAEL DÍAZ MÉNDEZ</t>
  </si>
  <si>
    <t>PABLO DAVID RAFAEL CAYAX RALDA</t>
  </si>
  <si>
    <t>URSULA DENISSE LEON HERNÁNDEZ</t>
  </si>
  <si>
    <t>VICTORIA ISABEL COLOMO ALVARADO</t>
  </si>
  <si>
    <t>JASON EDVIN GERARDO GUTIERREZ TUM</t>
  </si>
  <si>
    <t>MATEO BENJAMIN SAMBRANO CAVINAL</t>
  </si>
  <si>
    <t>TOMÁS EZEQUIEL COBO PÉREZ</t>
  </si>
  <si>
    <t>TANIA PAOLA FIDÉN MENDOZA</t>
  </si>
  <si>
    <t>CARLOS GERARDO ARANA SARMIENTOS</t>
  </si>
  <si>
    <t>GUSTAVO ADOLFO MUÑOZ MORALES</t>
  </si>
  <si>
    <t>SILDRIS ESTEISY BARRERA GARCÍA</t>
  </si>
  <si>
    <t>MYNOR GENARO IXCOL JOJ</t>
  </si>
  <si>
    <t>NEFTALÍ MOISÉS CHAVAJAY SAC</t>
  </si>
  <si>
    <t>NELSON CRISTOBAL CHOLOTÍO MENDOZA</t>
  </si>
  <si>
    <t>NORMAN DUGLAS TELEGUARIO SOSA</t>
  </si>
  <si>
    <t>NERY JOEL TZIC BATZ</t>
  </si>
  <si>
    <t>SILVIA EUNICE BATZ TAX</t>
  </si>
  <si>
    <t>JOSELYN CORINA MORALES ESCOBAR</t>
  </si>
  <si>
    <t>MARVIN ANIBAL MÉNDEZ ORTEGA</t>
  </si>
  <si>
    <t>YANINA LIZBETH SAMAYOA VILLATORO</t>
  </si>
  <si>
    <t>BANESSA ALEJANDRINA SAMAYOA VILLATORO</t>
  </si>
  <si>
    <t>RUSLAN BRIAN LORENZO IGNACIO GARCÍA</t>
  </si>
  <si>
    <t>MELVIN ESTUARDO LÓPEZ SÁNCHEZ</t>
  </si>
  <si>
    <t>GEBSER JOSÉ GUADALUPE GÓMEZ CARDONA</t>
  </si>
  <si>
    <t>CARLOS ARIEL CARRANZA VALDEZ</t>
  </si>
  <si>
    <t>JERÓNIMO ESAÚ AGUILAR DE LEÓN</t>
  </si>
  <si>
    <t>DIEGO ELÍAS GUACHIAC QUEMÁ</t>
  </si>
  <si>
    <t>DONALDO CRÚZ MELGAR GODÍNEZ</t>
  </si>
  <si>
    <t>SONIA VICTORIA CASTILLO CIFUENTES</t>
  </si>
  <si>
    <t>DERÍAN PEDRO ERNESTO CARRILLO CASTELLANOS</t>
  </si>
  <si>
    <t>CRISTÓBAL ISMAEL QUIXCHÁN GARRIDO</t>
  </si>
  <si>
    <t>LUIS ANGEL SANDOVAL LEMUS</t>
  </si>
  <si>
    <t>RONY ALEJANDRO RIVERA DE LEÓN</t>
  </si>
  <si>
    <t>YOHANA MARISOL LÓPEZ PACHECO</t>
  </si>
  <si>
    <t>MAYRA CAROLINA CHIROY RAMOS</t>
  </si>
  <si>
    <t>FLOR DE MARIA PÉREZ MORENTE DE CARRILLO</t>
  </si>
  <si>
    <t>MARIO JESÚS ALBERTO HURTADO CARMELO</t>
  </si>
  <si>
    <t>GUSTAVO RIVERO MORALES AJCALÓN</t>
  </si>
  <si>
    <t>FREDY ARODY JETEYÁ VÁSQUEZ</t>
  </si>
  <si>
    <t>MELY YAHAIRA CORADO SANDOVAL</t>
  </si>
  <si>
    <t>ROMARIO NERY ALBERTO SALGUERO Y SALGUERO</t>
  </si>
  <si>
    <t>CINTHYA MAYBELLINE SÁNCHEZ CACAO</t>
  </si>
  <si>
    <t>HELLEN OLINDA LÓPEZ OTZOY</t>
  </si>
  <si>
    <t>LUCEL ESTÉFANY GÓMEZ BARRIENTOS</t>
  </si>
  <si>
    <t>MARÍA GRISELA VÁSQUEZ CANO</t>
  </si>
  <si>
    <t>YONATAN ALEXANDER YOQUE GAITÁN</t>
  </si>
  <si>
    <t>BIVIAN ODALIS SANDOVAL LÓPEZ</t>
  </si>
  <si>
    <t>YILDA LIZETH ARGUETA CARDONA</t>
  </si>
  <si>
    <t>TONIÑO GOMAR SANDOVAL ZAMORA</t>
  </si>
  <si>
    <t>FRANKIE MOISÉS MARROQUÍN LÓPEZ</t>
  </si>
  <si>
    <t>BENITO PANTALEÓN IXCOY CHIM</t>
  </si>
  <si>
    <t>ASHELY FABIOLA RIVERA GOMEZ</t>
  </si>
  <si>
    <t>JACOB ARTEMIO CÚMES MENDOZA</t>
  </si>
  <si>
    <t>VICTORIA MARISOL NACH MAZARIEGOS</t>
  </si>
  <si>
    <t>ZULMY ROXANA VEGA GUDIEL</t>
  </si>
  <si>
    <t>BRANDON RAPHAEL ENRIQUEZ ROMERO</t>
  </si>
  <si>
    <t>IRMA NOEMI MONROY DE CASTILLO</t>
  </si>
  <si>
    <t>CAREN ESCARLETH GUEVARA AVENDAÑO</t>
  </si>
  <si>
    <t>MILTON OMAR BOROR GARCIA</t>
  </si>
  <si>
    <t>VIRGINIA ISABEL SOLIS LÓPEZ</t>
  </si>
  <si>
    <t>JEFE DE CONTROL DE PROYECTOS</t>
  </si>
  <si>
    <t>ASISTENTE ADMINISTRATIVO V</t>
  </si>
  <si>
    <t>TECNICO DE SERVICIOS GENERALES I</t>
  </si>
  <si>
    <t>Bono Salario Minimo</t>
  </si>
  <si>
    <t>MENSAJERO I</t>
  </si>
  <si>
    <t>ABI YABNEEL ELIZONDO ESPINO</t>
  </si>
  <si>
    <t xml:space="preserve">TECNICO DE ALMACEN I </t>
  </si>
  <si>
    <t>TECNICO EN ALMACEN I</t>
  </si>
  <si>
    <t>ASISTENTE ADMINISTRATIVA II</t>
  </si>
  <si>
    <t>VICTOR  ALFONSO ESTEBAN FRANCISCO</t>
  </si>
  <si>
    <t xml:space="preserve">ASISTENTE DE ADQUISICIONES II </t>
  </si>
  <si>
    <t>LESLY YANETH RODRÍGUEZ FLORES</t>
  </si>
  <si>
    <t>VINSY CLARISA LARIOS OXLAJ</t>
  </si>
  <si>
    <t>KEVIN ALEXANDER BOROR GARCÍA</t>
  </si>
  <si>
    <t>ZUINY MARINA LÓPEZ RODRÍGUEZ</t>
  </si>
  <si>
    <t>DEISSY NOHEMÍ ESPÍNOZA JUÁREZ</t>
  </si>
  <si>
    <t>CLAUDIA LETICIA BURRIÓN XICÓN</t>
  </si>
  <si>
    <t>VICTORIA ELISA TRUJILLO RUANO</t>
  </si>
  <si>
    <t>ANA KARINA SERRANO ZACARÍAS</t>
  </si>
  <si>
    <t>CARLOS IVAN HERRERA MONTERROSO</t>
  </si>
  <si>
    <t>Observaciones</t>
  </si>
  <si>
    <t>FLOR DE MARIA CASTELLANOS SAGASTUME</t>
  </si>
  <si>
    <t>LUIS DELFINO LÓPEZ MIRANDA</t>
  </si>
  <si>
    <t>ANA CRISTINA GONZÁLEZ GONZÁLEZ</t>
  </si>
  <si>
    <t>SUSANA MARIBEL LEPE RAMÍREZ</t>
  </si>
  <si>
    <t>KAN GREGOR PATRICIO BUC FELIPE</t>
  </si>
  <si>
    <t>ADA DEIBY CHAY CORADO</t>
  </si>
  <si>
    <t>BLANCA ELIZABETH HIGUEROS AGUILAR</t>
  </si>
  <si>
    <t>BRYAM ARMANDO ARROYO LIMA</t>
  </si>
  <si>
    <t>CESAR AUGUSTO FLORES RODRIGUEZ</t>
  </si>
  <si>
    <t>ELMER EDILSON MATÍAS CARDONA</t>
  </si>
  <si>
    <t>JENNY DANIELLA SOTO LÓPEZ</t>
  </si>
  <si>
    <t>MAGDA JEANNETTE GARCÍA CHIC</t>
  </si>
  <si>
    <t>MAIDRAN YANETTE MARROQUIN CALANCHE DE BERGANZA</t>
  </si>
  <si>
    <t>NIDIA NINNETTE SALGUERO ALVAREZ</t>
  </si>
  <si>
    <t>WILSO WILFREDO LINARES SALAZAR</t>
  </si>
  <si>
    <t>JULIO RENE SURET HERNÁNDEZ</t>
  </si>
  <si>
    <t>KEVIN BRYAN HERNÁNDEZ GONZÁLES</t>
  </si>
  <si>
    <t>LORENZO ALEJANDRO HERNÁNDEZ NOJ</t>
  </si>
  <si>
    <t>SERGIO ABELARDO CHINCHILLA PALALA</t>
  </si>
  <si>
    <t>HUGO LEONEL RIVERA SAMAYOA</t>
  </si>
  <si>
    <t>MENSAJERO II</t>
  </si>
  <si>
    <t>HERRERO IV</t>
  </si>
  <si>
    <t>JUAN CARLOS XOL XOL</t>
  </si>
  <si>
    <t>MARIO DAVID MALDONADO POP</t>
  </si>
  <si>
    <t>MIRNA MERCEDES CANJURA URRUTIA</t>
  </si>
  <si>
    <t>NORMA ROCSANA MENDEZ SÍNAY</t>
  </si>
  <si>
    <t>EDUARDO FERNANDO SHÍ MAAS</t>
  </si>
  <si>
    <t>HENRI OTONIEL CUXIL OTZOY</t>
  </si>
  <si>
    <t>IRMA CATALINA MIRANDA GÓMEZ</t>
  </si>
  <si>
    <t>SHAROL ADRIANA JEREZ CHAPETÓN</t>
  </si>
  <si>
    <t>SHEYLA ZORAYDA PÉREZ BELTRÁN DE NOGUERA</t>
  </si>
  <si>
    <t>YOSELIN KARINA GASPAR TZALAM</t>
  </si>
  <si>
    <t>DANY ADOLFO VÁSQUEZ SALAMÁ</t>
  </si>
  <si>
    <t>ANGEL GIOVANNI FLORES JAURIA</t>
  </si>
  <si>
    <t>FREDY LORENZO GONZÁLEZ GARCÍA</t>
  </si>
  <si>
    <t>LAURA LUCÍA SANTOS LEIVA</t>
  </si>
  <si>
    <t>LUIS AUGUSTO MORALES GARCÍA</t>
  </si>
  <si>
    <t>MARILIS DE JESÚS MEJÍA ROSALES</t>
  </si>
  <si>
    <t>MIGUEL ANGEL CASTRO SANCHEZ</t>
  </si>
  <si>
    <t>MIRNA LETICIA ROSA Y ROSA</t>
  </si>
  <si>
    <t>VILMA ARACELY LOPEZ MONTERROSO</t>
  </si>
  <si>
    <t>ROSARIO ABIGAIL PU LAYNEZ</t>
  </si>
  <si>
    <t>CARLOS ENRIQUE TOT CHUB</t>
  </si>
  <si>
    <t>CARLOS HUMBERTO LOPEZ PÉREZ</t>
  </si>
  <si>
    <t>JOSÉ ANTONIO FUENTES PERÉN</t>
  </si>
  <si>
    <t>JOSÉ DOMINGO POLANCO SARCEÑO</t>
  </si>
  <si>
    <t>JUAN JOSÉ VÁSQUEZ PÉREZ</t>
  </si>
  <si>
    <t>LIDIA ISABEL YOJCOM ILLESCAS</t>
  </si>
  <si>
    <t>MARTA LETICIA VARGAS RODRÍGUEZ</t>
  </si>
  <si>
    <t>PEDRO LUIS AGUILAR CARRERA</t>
  </si>
  <si>
    <t>SERGIO ESTUARDO IBOY GATICA</t>
  </si>
  <si>
    <t>ALEJANDRO PORFIRIO PEREZ MARTINEZ</t>
  </si>
  <si>
    <t>MADELINE MARIE WEVER OCHOA</t>
  </si>
  <si>
    <t>ROSA LAURA GARCÍA RODRÍGUEZ</t>
  </si>
  <si>
    <t>ANGEL OBDELÍ GARCÍA CATALÁN</t>
  </si>
  <si>
    <t>ERIKSON YEGLENI CANO Y CANO</t>
  </si>
  <si>
    <t>HECTOR ARMANDO BARRIOS MONROY</t>
  </si>
  <si>
    <t>JUAN ANTONIO URÍAS GIRÓN</t>
  </si>
  <si>
    <t>LUIS ALBERTO MORÁN GARCÍA</t>
  </si>
  <si>
    <t>LUIS FERNANDO MORALES GARCÍA</t>
  </si>
  <si>
    <t>MIGUEL ANGEL RUANO GARCÍA</t>
  </si>
  <si>
    <t>OSCAR LEONEL LÓPEZ HERNÁNDEZ</t>
  </si>
  <si>
    <t>SERGIO ARMANDO LEM CAL</t>
  </si>
  <si>
    <t>TORIBIO DE JESÚS DEL CID UCELO</t>
  </si>
  <si>
    <t>MAIRA ELIZABETH VÁSQUEZ ORDOÑEZ</t>
  </si>
  <si>
    <t>CLAUDIA AZUCENA MELGAR CABRERA</t>
  </si>
  <si>
    <t>GLENDA MARCELINA GONZÁLEZ ALVAREZ</t>
  </si>
  <si>
    <t>JUAN FIDEL PÉREZ RAMÍREZ</t>
  </si>
  <si>
    <t>MARTA IRMA LÓPEZ TORRES</t>
  </si>
  <si>
    <t>EDDY NOE GONZALEZ RODRIGUEZ</t>
  </si>
  <si>
    <t>WALTER AROLDO ALECIO SOSA</t>
  </si>
  <si>
    <t>MARCO ANTONIO MÉNDEZ DIAZ</t>
  </si>
  <si>
    <t>ESTEBAN GILBERTO MONTERROSO ESCOBAR</t>
  </si>
  <si>
    <t>HERMAN ARTURO SÁNCHEZ DÁVILA</t>
  </si>
  <si>
    <t>WALTER NEFTALÍ RAMOS SAMAYOA</t>
  </si>
  <si>
    <t>CARLOS FERNANDO SOLARES ORDOÑEZ</t>
  </si>
  <si>
    <t>GERMAN RODOLFO GUERRA GIRÓN</t>
  </si>
  <si>
    <t>BYRON ESTUARDO COLINDRES SANTOS</t>
  </si>
  <si>
    <t xml:space="preserve">BARBARA IVETTE GARCÍA NUÑEZ </t>
  </si>
  <si>
    <t>WALTER ESTUARDO MANSILLA ESTRADA</t>
  </si>
  <si>
    <t>WRAY STEPHEN MONTALVO CHUPINA</t>
  </si>
  <si>
    <t>JACKELIN PAOLA PEREZ ESTRADA</t>
  </si>
  <si>
    <t>ASTRID ELENA REYES ZUÑIGA</t>
  </si>
  <si>
    <t>MARIO RODOLFO RECINOS GAMBONY</t>
  </si>
  <si>
    <t>ROSA EMILIA FERNÁNDEZ BINO</t>
  </si>
  <si>
    <t>BRENNER HUMBERTO GODOY ALFARO</t>
  </si>
  <si>
    <t>SANDRA LETICIA CAIXÓN TOLCHÁ</t>
  </si>
  <si>
    <t>YENNIFFER FABIOLA CONTRERAS ALECIO</t>
  </si>
  <si>
    <t>JUAN SANTIAGO MAXÍA BAL</t>
  </si>
  <si>
    <t>MÁRILYN ESTEFANY ALDANA VIVAS</t>
  </si>
  <si>
    <t>EVELIN CARINA CORADO CORADO</t>
  </si>
  <si>
    <t>HENRY MARDOQUEO MANUEL TECÚ</t>
  </si>
  <si>
    <t>JOSÉ EMILIO CASTILLO LÓPEZ</t>
  </si>
  <si>
    <t>CARLOS ROBERTO MORALES LOYO</t>
  </si>
  <si>
    <t>ALLAN RUDY ARANA FRANCO</t>
  </si>
  <si>
    <t>JUAN ZAQUEO SAQUIC PANJOJ</t>
  </si>
  <si>
    <t>GASPAR OLIVIO ESCOBAR ASICONA</t>
  </si>
  <si>
    <t>UBALDO MARTIN ZAPETA IXCAQUIC</t>
  </si>
  <si>
    <t>MANUEL DELFINO RIVERA QUIÑONEZ</t>
  </si>
  <si>
    <t>JOSUÉ ESTEBAN ACEYTUNO GIRÓN</t>
  </si>
  <si>
    <t>SERGIO RAMÓN BULUX LEÓN</t>
  </si>
  <si>
    <t>ELIAZAR ATILANO SALES MORALES</t>
  </si>
  <si>
    <t>JAVIER RICARDO RAMIREZ BORRAYO</t>
  </si>
  <si>
    <t>ELIDA IZABEL GARCÍA AGUILAR</t>
  </si>
  <si>
    <t>DIEGO FAUSTO CARRILLO QUEMÁ</t>
  </si>
  <si>
    <t>HELEN SCARLETT CRUZ MUÑOZ</t>
  </si>
  <si>
    <t>CELESTE YASMÍN CHÁVEZ MOSCOSO</t>
  </si>
  <si>
    <t>YESIKA MIGUELINA CHIROY OSORIO</t>
  </si>
  <si>
    <t>MARÍA MAGDALENA CASTRO GARCÍA</t>
  </si>
  <si>
    <t>ROSA ANTONIA GARCÍA GUINEA</t>
  </si>
  <si>
    <t>YONI JOAQUÍN RAMÍREZ RAMÍREZ</t>
  </si>
  <si>
    <t>DIONILA FRANCISCA PÉREZ ESCALANTE</t>
  </si>
  <si>
    <t>VERÓNICA RAQUEL MORALES SÁNCHEZ DE CALVILLO</t>
  </si>
  <si>
    <t>CARLOS EDMUNDO CHINCHILLA BARRIENTOS</t>
  </si>
  <si>
    <t>JUAN MANUEL TAHAY TZAJ</t>
  </si>
  <si>
    <t>MARÍA EUGENIA LIC VÁSQUEZ DE MANCILLA</t>
  </si>
  <si>
    <t>JOSÉ MARÍA TALÉ LUX</t>
  </si>
  <si>
    <t>MIGUEL ANGEL MAYEN LOPEZ</t>
  </si>
  <si>
    <t>MARIO SAÚL PALALA GRANADOS</t>
  </si>
  <si>
    <t>JHONATHAN STEVE OLIVA BOTEO</t>
  </si>
  <si>
    <t>DINA ILIANA COLLI CHAYAX DE BURGOS</t>
  </si>
  <si>
    <t>NANCY CAROLINA CASTELLÓN FONSECA</t>
  </si>
  <si>
    <t>SEDVIN ORLANDO CASIMIRO GARCÍA</t>
  </si>
  <si>
    <t>JUAN CARLOS BATRES BATRES</t>
  </si>
  <si>
    <t>JUAN CARLOS VARGAS IBOY</t>
  </si>
  <si>
    <t>WILLIAN UZIEL RODRIGUEZ PÉREZ</t>
  </si>
  <si>
    <t>RÓMULO ANTONIO AREVALO RAMÍREZ</t>
  </si>
  <si>
    <t>JUAN JOSÉ PÉREZ RODRÍGUEZ</t>
  </si>
  <si>
    <t>JOSUE DANIEL MIRANDA OROZCO</t>
  </si>
  <si>
    <t>KATERYNE XIOMARA PACHECO FLORES</t>
  </si>
  <si>
    <t>FAIBEL OVIL PINEDA Y PINEDA</t>
  </si>
  <si>
    <t>CESAR AUGUSTO CASTILLO MOLINA</t>
  </si>
  <si>
    <t>HECTOR LEONEL LOPEZ SOLIS</t>
  </si>
  <si>
    <t>ALEX FERNANDO TORTOLA GONZALEZ</t>
  </si>
  <si>
    <t>SOFIA ANNAJAEL DIAZ ALECIO</t>
  </si>
  <si>
    <t>GILMER OMAR ELIFELET TUCTUC GARCÍA</t>
  </si>
  <si>
    <t>YOSSELYN BEATRIZ EUGENIA ORREGO BATRES</t>
  </si>
  <si>
    <t xml:space="preserve">LIGIA ELIZABETH AC CALEL </t>
  </si>
  <si>
    <t>GERSON AUGUSTO MORALES OCHOA</t>
  </si>
  <si>
    <t>MARLYN CARLENI ESQUIVEL CORADO</t>
  </si>
  <si>
    <t>RONY DAVID HERNÁNDEZ BARRIOS</t>
  </si>
  <si>
    <t>LESLY GABRIELA PÉREZ MARTÍNEZ</t>
  </si>
  <si>
    <t>ELSA MARIANA PINEDA SOLARES</t>
  </si>
  <si>
    <t>HÉCTOR AMILCAR CAHUICHE TESUCÚN</t>
  </si>
  <si>
    <t>LUIS FERNANDO MOSCOSO PÉREZ</t>
  </si>
  <si>
    <t>LUIS GUSTAVO ROSALES MORAN</t>
  </si>
  <si>
    <t>MAYNOR DE JESÚS PULEX MATÍAS</t>
  </si>
  <si>
    <t>LUIS FERNANDO LÓPEZ HIDALGO</t>
  </si>
  <si>
    <t>ROCÍO DALEL DE LEÓN SÁNCHEZ</t>
  </si>
  <si>
    <t>DANIEL ANTONIO BARRERA PAYES</t>
  </si>
  <si>
    <t>CORINA BEATRIZ DE LEÓN REYNA</t>
  </si>
  <si>
    <t>HERIBERTO ESTANISLAO BURGOS COHUOJ</t>
  </si>
  <si>
    <t>MERCY OSBELY LÓPEZ GODINEZ DE MENDEZ</t>
  </si>
  <si>
    <t>LESLY XIOMARA PÚ BOLVITO</t>
  </si>
  <si>
    <t>GERSON SURIDAÍ MALDONADO GARCÍA</t>
  </si>
  <si>
    <t>JUAN (ÚNICO NOMBRE) TUIZ RAMÍREZ</t>
  </si>
  <si>
    <t>CALIXTO JACOBO SÓN ASIJTUJ</t>
  </si>
  <si>
    <t>NORMA ODILIA HERNÁNDEZ TRUJILLO</t>
  </si>
  <si>
    <t>JUAN (ÚNICO NOMBRE) AGUILAR AYALA</t>
  </si>
  <si>
    <t>ANA MARÍA HERNÁNDEZ ZULETA</t>
  </si>
  <si>
    <t>MARVIN EMANUEL MARCOS TZALOJ</t>
  </si>
  <si>
    <t>JOSÉ FRANCISCO RUSTRIÁN MONTERROSO</t>
  </si>
  <si>
    <t>MARIO GIOVANNI ROLDÁN GAROZ</t>
  </si>
  <si>
    <t>ASISTENTE DE PLANIFICACIÓN IV (0000)</t>
  </si>
  <si>
    <t>TÉCNICO DE SERVICIOS GENERALES I (0000)</t>
  </si>
  <si>
    <t>ASISTENTE ADMINISTRATIVO I (0000)</t>
  </si>
  <si>
    <t>ENMA YOLANDA COJ MARGOS</t>
  </si>
  <si>
    <t>CARMELA ILDA VIOLETA ASIG POP</t>
  </si>
  <si>
    <t>THELMA DORINA SOTO ESTRADA</t>
  </si>
  <si>
    <t>CINDY MARILY BERMUDEZ PINEDA</t>
  </si>
  <si>
    <t>OLIVER ORLANDO TIUL CHUB</t>
  </si>
  <si>
    <t>LEONEL EDUARDO LAINEZ MEDRANO</t>
  </si>
  <si>
    <t>CARLOS GONZALO SAMAYOA QUINTEROS</t>
  </si>
  <si>
    <t xml:space="preserve">IRIS CAROLINA COJ SANIC </t>
  </si>
  <si>
    <t>MARIA DEL ROSARIO JUAREZ SOLARES DE AVILA</t>
  </si>
  <si>
    <t>ASISTENTE ADMINISTRATIVO III (0000)</t>
  </si>
  <si>
    <t>JOSÉ MIGUEL ENRÍQUEZ GONZÁLEZ</t>
  </si>
  <si>
    <t>JEFE DE SUPERVISION DE PROMOTORES</t>
  </si>
  <si>
    <t>GABRIELA MARIA GARCIA ARENALES</t>
  </si>
  <si>
    <t>DELEGADA DE RECURSOS HUMANOS</t>
  </si>
  <si>
    <t>JUAN ALBERTO GARCÍA ALTÁN</t>
  </si>
  <si>
    <t>OSCAR DAVID TOCAY AJCU</t>
  </si>
  <si>
    <t>KEILA ELISA ACETÚN TISTA</t>
  </si>
  <si>
    <t>ISABEL (ÚNICO NOMBRE) RAMÍREZ AJTUJAL</t>
  </si>
  <si>
    <t>CARLOS ROBERTO CARRETO PÉREZ</t>
  </si>
  <si>
    <t>LUISA FERNANDA MONTERROSO CRÚZ</t>
  </si>
  <si>
    <t>RICARDO ALEJANDRO ANLEU MONTOYA</t>
  </si>
  <si>
    <t>ELDA JUDITH VÁSQUEZ ALVAREZ</t>
  </si>
  <si>
    <t xml:space="preserve">ISMAEL (ÚNICO NOMBRE) CORTEZ PÉREZ </t>
  </si>
  <si>
    <t>MARÍA GABRIELA CARREDANO MENDOZA</t>
  </si>
  <si>
    <t>LÁZARO FIDEL CASTRO HIGUEROS</t>
  </si>
  <si>
    <t>ASTRID BERENICE FAJARDO CASTILLO</t>
  </si>
  <si>
    <t>MADELEY BRILLIT MORATAYA HERNÁNDEZ</t>
  </si>
  <si>
    <t>LUIS JAVIER ARGUETA BARRIOS</t>
  </si>
  <si>
    <t>EDWIN AGAPITO SIMAJ MAZARIEGOS</t>
  </si>
  <si>
    <t>SANDRA IVANIA LÓPEZ JUMIQUE</t>
  </si>
  <si>
    <t xml:space="preserve">ZULEYMA MARISOL LÓPEZ GUZMÁN </t>
  </si>
  <si>
    <t>VICTORINO TEODORO BRAVO RAMÍREZ</t>
  </si>
  <si>
    <t>MARIELA YANETH MALDONADO DE LEÓN DE  ROE</t>
  </si>
  <si>
    <t>JOSÉ ARTURO MORALES QUEZADA</t>
  </si>
  <si>
    <t>DIRECTOR DE AREAS SUSTANTIVAS</t>
  </si>
  <si>
    <t>DIRECTOR GENERAL</t>
  </si>
  <si>
    <t>PROFESIONAL FINANCIERO I</t>
  </si>
  <si>
    <t>JOSE MANUEL RAX JUAREZ</t>
  </si>
  <si>
    <t>LUIS HUMBERTO RODRÍGUEZ BRIONES</t>
  </si>
  <si>
    <t>OSVALDO ADOLFO DUBÓN (ÚNICO APELLIDO)</t>
  </si>
  <si>
    <t>MARLENE GLISETHZ BLANCO GARCÍA</t>
  </si>
  <si>
    <t xml:space="preserve">CÉSAR DE JESÚS GALLARDO DÍAZ </t>
  </si>
  <si>
    <t>CLEOTILDE GUILLERMINA ORÓZCO DE LEÓN DE POPOLÁ</t>
  </si>
  <si>
    <t>AMINTA ESPERANZA PÉREZ SPÓN DE PAIZ</t>
  </si>
  <si>
    <t>PEÓN VIGILANTE V</t>
  </si>
  <si>
    <t xml:space="preserve">ANIBAL (ÚNICO NOMBRE) LÓPEZ VALDÉZ </t>
  </si>
  <si>
    <t>ARIANA MARICELA CATALÁN RIVERA</t>
  </si>
  <si>
    <t xml:space="preserve">BERTA GUADALUPE GONZÁLEZ ALDANA DE PALACIOS </t>
  </si>
  <si>
    <t xml:space="preserve">BRAYAN EXEQUIEL PELLECER ARRIAZA </t>
  </si>
  <si>
    <t xml:space="preserve">BRENDA NOEMÍ CUYÁN CHIROY </t>
  </si>
  <si>
    <t>BÁYRON JOÉL PÉREZ GREGORIO</t>
  </si>
  <si>
    <t>CARLOS ENRIQUE HERNÁNDEZ LUTIN</t>
  </si>
  <si>
    <t xml:space="preserve">CARLOS HUMBERTO GÓMEZ JUÁREZ </t>
  </si>
  <si>
    <t>CEFERINO (ÚNICO NOMBRE) CANTÉ CRUZ</t>
  </si>
  <si>
    <t>CONRADO (ÚNICO NOMBRE) PÉREZ HERNÁNDEZ</t>
  </si>
  <si>
    <t>DANIEL (ÚNICO  NOMBRE) SEGURA NICOLAS</t>
  </si>
  <si>
    <t>DANIEL ESAÚ ORTEGA (ÚNICO APELLIDO)</t>
  </si>
  <si>
    <t xml:space="preserve">DANILO ANTONIO JUÁREZ VILLALTA </t>
  </si>
  <si>
    <t>DOMINGO (ÚNICO NOMBRE) GUTIÉRREZ HERNÁNDEZ</t>
  </si>
  <si>
    <t>DORA PATRICIA MORENO LÓPEZ</t>
  </si>
  <si>
    <t>ELIZABETH (ÚNICO NOMBRE) VEGA GALVÁN</t>
  </si>
  <si>
    <t xml:space="preserve">EMILIO RAFAEL CARBALLO GÓMEZ </t>
  </si>
  <si>
    <t xml:space="preserve">AUXILIAR DE BODEGA </t>
  </si>
  <si>
    <t>ERICK DANIEL FAJARDO (ÚNICO APELLIDO)</t>
  </si>
  <si>
    <t>ERMINIA (ÚNICO NOMBRE) PALMA ALVAREZ</t>
  </si>
  <si>
    <t>ESTEBAN (ÚNICO NOMBRE) OVALLE VELÍZ</t>
  </si>
  <si>
    <t>FERNANDO OTONIEL RAFAÉL REYES</t>
  </si>
  <si>
    <t>FRANCISCO (ÚNICO NOMBRE) MORALES ZACARIAS</t>
  </si>
  <si>
    <t>FRANCISCO OBISPO OXLAJ PÉREZ</t>
  </si>
  <si>
    <t>GENARA (ÚNICO NOMBRE) ARANA BARILLAS</t>
  </si>
  <si>
    <t>HECTOR FROILAN PEREZ (ÚNICO APELLIDO)</t>
  </si>
  <si>
    <t>HILARIO (ÚNICO NOMBRE) PANGAN XITUMUL</t>
  </si>
  <si>
    <t xml:space="preserve">HUGO EDUARDO MELGAR DE LEÓN </t>
  </si>
  <si>
    <t>JACOBO ISRAEL AGUILAR (ÚNICO APELLIDO)</t>
  </si>
  <si>
    <t xml:space="preserve">JOSUE ALEXANDER CONOZ SET </t>
  </si>
  <si>
    <t>JULIÁN (ÚNICO NOMBRE) LÓPEZ COCHÉ</t>
  </si>
  <si>
    <t>KENZETT SEBASTIÁN PÉREZ RODRIGUEZ</t>
  </si>
  <si>
    <t xml:space="preserve">LESTER DANILO RAMÍREZ MORALES </t>
  </si>
  <si>
    <t>MANUEL (ÚNICO NOMBRE) TOJÍN CHIC</t>
  </si>
  <si>
    <t>MARÍA CRISTINA GONZÁLEZ DE LEÓN</t>
  </si>
  <si>
    <t xml:space="preserve">MARIA VIRGINIA VELASQUEZ PALALA </t>
  </si>
  <si>
    <t>MARIO ADOLFO LÓPEZ SÁNCHEZ</t>
  </si>
  <si>
    <t xml:space="preserve">MARWIN EFRAÍN CARÍAS ALVAREZ </t>
  </si>
  <si>
    <t>MAXIMILIANO CHUB (ÚNICO NOMBRE Y  ÚNICO APELLIDO)</t>
  </si>
  <si>
    <t xml:space="preserve">PABLO DANIEL CHICOJ CITALÁN </t>
  </si>
  <si>
    <t>PEDRINA (ÚNICO NOMBRE) PIXTÚN SURET DE PEINADO</t>
  </si>
  <si>
    <t>ROBERTO (ÚNICO NOMBRE) JUAREZ SALES</t>
  </si>
  <si>
    <t>SILVANO (ÚNICO NOMBRE) PÉREZ GREGORIO</t>
  </si>
  <si>
    <t xml:space="preserve">WALTER EDUARDO FLORES ESPADA </t>
  </si>
  <si>
    <t xml:space="preserve">WANDA KARINA RUCÁL FLORES </t>
  </si>
  <si>
    <t>WERNER ESTUARDO GUZMAN HERRERA</t>
  </si>
  <si>
    <t xml:space="preserve">ANDREA MICKELY DE LEÓN ROLDAN </t>
  </si>
  <si>
    <t>ADÁN (ÚNICO NOMBRE) CRÚZ AGUILAR</t>
  </si>
  <si>
    <t>AMILCAR RAFAEL ALVAREZ LÓPEZ</t>
  </si>
  <si>
    <t>BLANCA MARILU MAYORGA JIMENEZ</t>
  </si>
  <si>
    <t>CARLOS ENRIQUE  US (ÚNICO APELLIDO)</t>
  </si>
  <si>
    <t>CELESTINO (ÚNICO NOMBRE) TZIB SAQUÍ</t>
  </si>
  <si>
    <t>DIONICIO (ÚNICO NOMBRE) URÍAZ GIRÓN</t>
  </si>
  <si>
    <t>IRMA YOLANDA RAMIREZ LÓPEZ DE GARCÍA</t>
  </si>
  <si>
    <t>ISAÍAS (ÚNICO MONBRE) GABRIEL ORÓZCO</t>
  </si>
  <si>
    <t>JOEL (ÚNICO NOMBRE) CRUZ DE LA CRUZ</t>
  </si>
  <si>
    <t>JOSÉ ANTELMO URIAZ GIRÓN</t>
  </si>
  <si>
    <t xml:space="preserve">JOSÉ BENITO LEÓN GODOY </t>
  </si>
  <si>
    <t>JOSÉ CANDELARIO CRUZ DE LA CRÚZ</t>
  </si>
  <si>
    <t>JOSSELYN GABRIELA HARRISON PÉREZ</t>
  </si>
  <si>
    <t>KATHERINE VICTORIA DAYANNE GARCIA  BARRIENTOS</t>
  </si>
  <si>
    <t xml:space="preserve">LEANDRO (ÚNICO NOMBRE) SOLÍS MÉNDEZ </t>
  </si>
  <si>
    <t>LEYVI YOJÁNA RODRIGUEZ DIAS DE LUNA</t>
  </si>
  <si>
    <t>LUCRECIA JUDITH SOLANO JUÁREZ DE ROLDÁN</t>
  </si>
  <si>
    <t>LUIS ALFONSO TALÉ SAC</t>
  </si>
  <si>
    <t>MANUEL CASASOLA (ÚNICO NOMBRE Y APELLIDO)</t>
  </si>
  <si>
    <t>MARCO TULIO ROSALES (ÚNICO APELLIDO)</t>
  </si>
  <si>
    <t>MARIANO (ÚNICO NOMBRE) PETZEY GONZÁLEZ</t>
  </si>
  <si>
    <t>MARIO ROBERTO LÓPEZ ALVAREZ</t>
  </si>
  <si>
    <t>NORMILDA (ÚNICO NOMBRE) BARRIENTOS ORELLANA</t>
  </si>
  <si>
    <t>RAMIRO (ÚNICO NOMBRE) LUCAS VELASQUEZ</t>
  </si>
  <si>
    <t>RIGOBERTO (ÚNICO NOMBRE) JACINTO BORJA</t>
  </si>
  <si>
    <t>RUPERTO (ÚNICO NOMBRE) CANTÉ MARTÍNEZ</t>
  </si>
  <si>
    <t>SEINER (ÚNICO NOMBRE) LÓPEZ CORTÉZ</t>
  </si>
  <si>
    <t>UBALDO ONÉCIMO DE LEÓN FUENTES</t>
  </si>
  <si>
    <t>EUGENIO (ÚNICO NOMBRE) XUC CAL</t>
  </si>
  <si>
    <t>MARCELINO (ÚNICO NOMBRE) MEJÍA VELÁSQUEZ</t>
  </si>
  <si>
    <t xml:space="preserve">SAUDI JOSÉ MÉNDEZ MARTÍNEZ </t>
  </si>
  <si>
    <t>EDGAR ABRAHAM JAYES SUMALÉ</t>
  </si>
  <si>
    <t>LUIS ALBERTO FLORIAN (UNICO APELLIDO)</t>
  </si>
  <si>
    <t>ERMELINDO DE JESÚS HERRERA TAQUÉ</t>
  </si>
  <si>
    <t>LUIS ARMANDO MATUTE (ÚNICO APELLIDO)</t>
  </si>
  <si>
    <t>CRUZ (ÚNICO NOMBRE) ARIAS CABRERA</t>
  </si>
  <si>
    <t>OTTO DANILO TOLEDO MARTÍNEZ</t>
  </si>
  <si>
    <t xml:space="preserve">EDGAR FERNANDO  POP TIUL </t>
  </si>
  <si>
    <t xml:space="preserve">OBDULIO (ÚNICO NOMBRE) PÉREZ GONZÁLEZ </t>
  </si>
  <si>
    <t>MARÍA ELIZABETH ARRIAZA HERNÁNDEZ</t>
  </si>
  <si>
    <t xml:space="preserve">ELIO SANTIAGO DE LEÓN PÉREZ </t>
  </si>
  <si>
    <t>JOSEFINA KARINA RAMOS PELICÓ DE QUIEJ</t>
  </si>
  <si>
    <t>FLOR DE MARIA CONCEPCIÓN MENCHU PACHECO</t>
  </si>
  <si>
    <t>DORA MAGALÍ CRISPÍN GODÍNEZ DE CABALLEROS</t>
  </si>
  <si>
    <t>JUANA (ÚNICO NOMBRE) GARCÍA PARADA</t>
  </si>
  <si>
    <t>JOSÉ MARIA GONZÁLEZ LIMA</t>
  </si>
  <si>
    <t>MARIO (ÚNICO NOMBRE) GUALIM TILÓM</t>
  </si>
  <si>
    <t>EVELYN VANESSA SICAJÁ RODRÍGUEZ</t>
  </si>
  <si>
    <t xml:space="preserve">EDWIN OTONIEL CASTILLO GUTIÉRREZ </t>
  </si>
  <si>
    <t xml:space="preserve">JESÚS GEREMIAS PÉREZ ZEPEDA </t>
  </si>
  <si>
    <t>ALLYN JULLESY FLORES (ÚNICO APELLIDO)</t>
  </si>
  <si>
    <t>ROSA ANGÉLICA RODRIGUEZ ALVARADO</t>
  </si>
  <si>
    <t>RENATO BERNARDO GONZÁLEZ MÉNDEZ</t>
  </si>
  <si>
    <t>ELECTRICISTA I</t>
  </si>
  <si>
    <t>VÍCTOR MANUEL PÉREZ RAMÍREZ</t>
  </si>
  <si>
    <t>CARIN ANA PAOLA DE PAZ GÓDINEZ DE DONIS</t>
  </si>
  <si>
    <t>DAISY PAOLA CÓ PÉREZ DE ALDANA</t>
  </si>
  <si>
    <t>ERICKA CAROLINA PICHILLA CALAN DE GONZÁLEZ</t>
  </si>
  <si>
    <t xml:space="preserve">EVELYN VICTORIA VINOS LÓPEZ </t>
  </si>
  <si>
    <t xml:space="preserve">FELIPE (ÚNICO NOMBRE) NOJ SURUY </t>
  </si>
  <si>
    <t>ANTONIO (ÚNICO NOMBRE) TZEP TAMBRIZ</t>
  </si>
  <si>
    <t>JOSSELINE MARIELA MONZÓN (ÚNICO APELLIDO)</t>
  </si>
  <si>
    <t>JUAN (ÚNICO NOMBRE) OJOT XIOC</t>
  </si>
  <si>
    <t>JUAN JOSÉ ARAGÓN CABRERA</t>
  </si>
  <si>
    <t>KIMBERLIM YUNIXA ARCHILA DEL CID DE ALVARADO</t>
  </si>
  <si>
    <t>OLGA NINETH ORTÍZ REYES DE SANTOS</t>
  </si>
  <si>
    <t>OSCAR LEONEL PIXTÚN CURUP</t>
  </si>
  <si>
    <t>PABLO DANIEL XAR MARROQUÍN</t>
  </si>
  <si>
    <t xml:space="preserve">MARCO TULIO ORTÍZ RIVERA </t>
  </si>
  <si>
    <t>NERY (ÚNICO NOMBRE) MORALES ORTÍZ</t>
  </si>
  <si>
    <t xml:space="preserve">KARLA GUADALUPE CASTRO CALDERÓN </t>
  </si>
  <si>
    <t>ROYER CONSTANTINO DE LEÓN ALVAREZ</t>
  </si>
  <si>
    <t xml:space="preserve">JOSSELYN ROXANA TANCHEZ MORAN </t>
  </si>
  <si>
    <t>ENOÉ NOEMÍ AIRAM MOLINA GARCÍA</t>
  </si>
  <si>
    <t xml:space="preserve">NANCY MABEL GONZÁLEZ ALVARADO DE CALDERÓN </t>
  </si>
  <si>
    <t xml:space="preserve">PINTOR II </t>
  </si>
  <si>
    <t>ADAN (ÚNICO NOMBRE) LORENZANA SIPAQUE</t>
  </si>
  <si>
    <t>ANGEL AGUSTÍN CANAHUÍ CÁN</t>
  </si>
  <si>
    <t>CESAR AUGUSTO LIQUES GAITÁN</t>
  </si>
  <si>
    <t>EDGAR CLODOMÍRO ARÉVALO SANCHEZ</t>
  </si>
  <si>
    <t>FREDY (ÚNICO NOMBRE) NEGREROS CARIAS</t>
  </si>
  <si>
    <t>GLORIA (ÚNICO NOMBRE) VALENZUELA QUIÑÓNEZ</t>
  </si>
  <si>
    <t>GLORIA TERESA CRUZ DE PAZ DE SÁNCHEZ</t>
  </si>
  <si>
    <t xml:space="preserve">JUAN JOSÉ LÉMUS MARTÍNEZ </t>
  </si>
  <si>
    <t>MARIANA DE JESÚS  CASTRO MEJÍA</t>
  </si>
  <si>
    <t>MARLON (ÚNICO NOMBRE) RECINOS SANABRIA</t>
  </si>
  <si>
    <t>NORMAN CAÍN HERNÁNDEZ PEÑA</t>
  </si>
  <si>
    <t>PEDRO GASPAR ALVARADO CASIÁ</t>
  </si>
  <si>
    <t xml:space="preserve">WALDEMAR (ÚNICO NOMBRE) PINEDA MEJÍA  </t>
  </si>
  <si>
    <t>GEINNY MISHEL LÓPEZ VELÁSQUEZ</t>
  </si>
  <si>
    <t xml:space="preserve">CLEIDY YANIRA GONZÁLEZ ORELLANA </t>
  </si>
  <si>
    <t xml:space="preserve">NERY ELIÚD ACHE GIRÓN </t>
  </si>
  <si>
    <t>FABIOLA LISSET VÁSQUEZ LÓPEZ</t>
  </si>
  <si>
    <t>MARÍA DEL ROSARIO ANDRINO BLANCO DE MUÑOZ</t>
  </si>
  <si>
    <t>CHRISTIAN ALEXANDER SOTO LÓPEZ</t>
  </si>
  <si>
    <t xml:space="preserve">MAGDA ELIZABETH LIMA GONZÁLEZ DE IXCOPAL </t>
  </si>
  <si>
    <t>DAVID ARNOLDO PAIZ GIRÓN</t>
  </si>
  <si>
    <t>MARÍA MERCEDES CONSUEGRA ARÉVALO</t>
  </si>
  <si>
    <t>ENORINDA (ÚNICO NOMBRE) MARROQUIN VALENZUELA</t>
  </si>
  <si>
    <t xml:space="preserve">LUCY GABRIELA ORDOÑEZ LÓPEZ </t>
  </si>
  <si>
    <t xml:space="preserve">HOSBIN OZIEL POLANCO SOTO </t>
  </si>
  <si>
    <t xml:space="preserve">RODRIGO EMMANUEL CAMEY MUÑOZ </t>
  </si>
  <si>
    <t xml:space="preserve">ELSA LIZETH ALVARADO GARCÍA </t>
  </si>
  <si>
    <t>AREM ZULAMA MARROQUIN (ÚNICO APELLIDO)</t>
  </si>
  <si>
    <t xml:space="preserve">CLAUDIA ABIGAIL VILLALTA ROSALES </t>
  </si>
  <si>
    <t>MARIA DEL CARMEN MONROY CHUQUIEJ</t>
  </si>
  <si>
    <t>JUAN PABLO MORALES ORTÍZ</t>
  </si>
  <si>
    <t xml:space="preserve">JESSICA SUSANA XICAY MARROQUÍN </t>
  </si>
  <si>
    <t xml:space="preserve">ANA GABRIELA OLIVA VELÁSQUEZ </t>
  </si>
  <si>
    <t>ILDA RAQUEL CASTILLO DIAZ DE GARCIA</t>
  </si>
  <si>
    <t>BELDING JOSÉ ROBERTO HERNÁNDEZ (ÚNICO APELLIDO)</t>
  </si>
  <si>
    <t xml:space="preserve">ANA GABRIEL PECORELLI AGUIRRE </t>
  </si>
  <si>
    <t xml:space="preserve">DANILO DANIEL CLAROS MONROY </t>
  </si>
  <si>
    <t xml:space="preserve">KEVIN OMAR PAZ LÓPEZ </t>
  </si>
  <si>
    <t>ANA CRISTINA GARCÍA (ÚNICO APELLIDO)</t>
  </si>
  <si>
    <t>SILVIA MARCELINA TÚLUXÁN GRIJALVA</t>
  </si>
  <si>
    <t>ALEX JUAN PABLO CHAVAJAY YOJCÓM</t>
  </si>
  <si>
    <t>KATHERINE SOFÍA VALLADARES CAAL</t>
  </si>
  <si>
    <t>AGUSTÍN (ÚNICO NOMBRE) CHIQUIVAL POP</t>
  </si>
  <si>
    <t>DINA ROSMERY CHAVAJAY GARCÍA DE ORTÍZ</t>
  </si>
  <si>
    <t>EDGAR RENÉ DE LEÓN NAJARRO</t>
  </si>
  <si>
    <t xml:space="preserve">FRIEDA AYLEEN SHAW LÓPEZ </t>
  </si>
  <si>
    <t>JUAN DIEGO DE LEÓN SALAZAR</t>
  </si>
  <si>
    <t>GLADYS ANTONIA SANTOS GARCÍA DE GUZMÁN</t>
  </si>
  <si>
    <t xml:space="preserve">CARLOTA DANILMA  NAVAS SASO </t>
  </si>
  <si>
    <t>SANDRA MISHEL LÓPEZ SIMAJ</t>
  </si>
  <si>
    <t>EDWIN ALEXANDER  CATAVÍ PAREDES</t>
  </si>
  <si>
    <t>YACKELYN MISHEL CHACÓN GUZMÁN</t>
  </si>
  <si>
    <t>DÁMARIS EUGENIA GIRÓN LINARES</t>
  </si>
  <si>
    <t>MIRIAM JANETH  RODRÍGUEZ COROY DE MAXÍA</t>
  </si>
  <si>
    <t>CELSO (ÚNICO NOMBRE) LÓPEZ CHACACH</t>
  </si>
  <si>
    <t>FIDELINA (ÙNICO NOMBRE) BAL MUCHUCH</t>
  </si>
  <si>
    <t xml:space="preserve">SELVIN NOEL JOSÍAS CHACACH PATÁ  </t>
  </si>
  <si>
    <t>MILVIA ROSNELY GIRÓN GÁLVEZ DE VILLATORO</t>
  </si>
  <si>
    <t>OSCAR JULIO CÚMES SIMÓN</t>
  </si>
  <si>
    <t>YESICA PAOLA TAGUAL HERNÁNDEZ</t>
  </si>
  <si>
    <t>DINA VICTORIA  HERNÁNDEZ VEGA DE LÓPEZ</t>
  </si>
  <si>
    <t>ROSSMERY ALEJANDRA ORDOÑEZ CRUZ DE VILLEDA</t>
  </si>
  <si>
    <t>EDISON JOSUÉ RAMÍREZ LARIOS</t>
  </si>
  <si>
    <t>LIZETH MAYBELI  ORTÍZ CRÚZ</t>
  </si>
  <si>
    <t>LESVI ARACELY YANES (ÚNICO APELLIDO)</t>
  </si>
  <si>
    <t>ERICK ALEXANDER MARTÍNEZ RAMÍREZ</t>
  </si>
  <si>
    <t>YULIANA MARIANÉ CONTRERAS VEGA</t>
  </si>
  <si>
    <t>ALBA AZUCENA RAMÍREZ MARROQUIN</t>
  </si>
  <si>
    <t>SINDY RAQUEL MÉNDEZ (ÚNICO APELLIDO)</t>
  </si>
  <si>
    <t>SALVADOR LÓPEZ ESCOBAR</t>
  </si>
  <si>
    <t>CARLOS BRANDON MONZÓN GARCÍA</t>
  </si>
  <si>
    <t>CHRISTIAN JUAN JOSÉ VELÁSQUEZ OROZCO</t>
  </si>
  <si>
    <t>GILBER MANFREDO MONTERROSO GARCÍA</t>
  </si>
  <si>
    <t>NELSON EDUARDO ROMERO LÓPEZ</t>
  </si>
  <si>
    <t>DARVIN BOSBELY  AGUSTÍN RAMOS</t>
  </si>
  <si>
    <t>KARLA LUCÍA GUZMÁN HERNÁNDEZ</t>
  </si>
  <si>
    <t>VICTOR (ÚNICO NOMBRE) GÓMEZ ROMERO</t>
  </si>
  <si>
    <t>PIEDAD JOVITA CABRERA ARREAGA DE CARDENAS</t>
  </si>
  <si>
    <t>CHRISTIAN ISAÍAS CHAVARRÍA ZULETA</t>
  </si>
  <si>
    <t>MILTON ELUÍ GARCÍA ALVAREZ</t>
  </si>
  <si>
    <t>FLOR DE MARÍA VÉLIZ PALENCIA</t>
  </si>
  <si>
    <t>CARLOS GEOVANI GÓMEZ CRUZ</t>
  </si>
  <si>
    <t>GLADYS ELIZABETH LORENZO RAMOS DE PÉREZ</t>
  </si>
  <si>
    <t>JUAN CARLOS ZÚÑIGA CASTAÑEDA</t>
  </si>
  <si>
    <t>RUBÉN ALEJANDRO ARAGÓN SÁNCHEZ</t>
  </si>
  <si>
    <t xml:space="preserve">MARLON DENILSON PIVARAL VALDÉZ </t>
  </si>
  <si>
    <t>ALEX ANTONIO ORTÍZ RAMOS</t>
  </si>
  <si>
    <t>DORA ESTEFANY DE LA CRUZ VÁSQUEZ</t>
  </si>
  <si>
    <t>OCTAVIANO (ÚNICO NOMBRE)  AQUINO ZEPEDA</t>
  </si>
  <si>
    <t>ALEJANDRA MARIBEL HERRERA HERNÁNDEZ</t>
  </si>
  <si>
    <t>MARÍA DEL CARMEN PINEDA DONIS</t>
  </si>
  <si>
    <t>LUIS ALBERTO VÁSQUEZ (ÚNICO APELLIDO)</t>
  </si>
  <si>
    <t>JASON ABDÍAS GÓMEZ ALONZO</t>
  </si>
  <si>
    <t>ANTONIO (ÚNICO NOMBRE) GUTIÉRREZ SABÁN</t>
  </si>
  <si>
    <t>EUFEMIO ISAAC  ACEYTUNO GIRÓN</t>
  </si>
  <si>
    <t>SEBASTIÁN  GÓMEZ CALACHIJ</t>
  </si>
  <si>
    <t>ABNER DAVID RIVERA MÉNDEZ</t>
  </si>
  <si>
    <t>VINICIO ANTONIO MEDINA CUGUÁ</t>
  </si>
  <si>
    <t>BAYRÓN YOVANI DOMINGO MALDONADO</t>
  </si>
  <si>
    <t>DINA FABIOLA GARCÍA ORDOÑEZ</t>
  </si>
  <si>
    <t>JAKELLIN YENNIFER EULALIA TUM GARCÍA</t>
  </si>
  <si>
    <t>MARÍA ELIZABET SIPAC SAC</t>
  </si>
  <si>
    <t>JUAN (ÚNICO NOMBRE) CHÓX AJTZALÁM</t>
  </si>
  <si>
    <t>JUAN ISRAEL TINEY SAPALÚ</t>
  </si>
  <si>
    <t>PETRONILA (ÚNICO APELLIDO) BIXCUL CUY</t>
  </si>
  <si>
    <t>EDWIN ESTUARDO CÚ TUX</t>
  </si>
  <si>
    <t>JOSSELYN JAHZEELY QUIB GARCÍA</t>
  </si>
  <si>
    <t>GLENDY ADELINA VILLATORO CALDERÓN DE BÁMACA</t>
  </si>
  <si>
    <t>INGRID JOHANA  LÓPEZ FRANCO DE BATRES</t>
  </si>
  <si>
    <t>CHRISTIAN  ALEXANDER HERNÁNDEZ SAJQUÍ</t>
  </si>
  <si>
    <t>MOISÉS OSVALDO VÁSQUEZ GUINEA</t>
  </si>
  <si>
    <t>MIGUEL WALDEMAR MENCHÚ TZAPIN</t>
  </si>
  <si>
    <t>DELFINA MARIBEL GARCÍA TZOC DE CACH</t>
  </si>
  <si>
    <t>ROSA ALMA JEANETH GARCÍA PACHECO</t>
  </si>
  <si>
    <t>NANCY CORINA TORRES MARTÍNEZ</t>
  </si>
  <si>
    <t xml:space="preserve">CARMÉLITA AZUCENA RODRIGUEZ LOPEZ </t>
  </si>
  <si>
    <t xml:space="preserve">ALBA CEREZA PAREDES FÉLIX </t>
  </si>
  <si>
    <t>ILEANA PATRICIA  MÉNDEZ SOTO</t>
  </si>
  <si>
    <t>RONY FRANCISCO MANFREDO CAMAS (ÚNICO APELLIDO)</t>
  </si>
  <si>
    <t>BERY AÍZA RODRÍGUEZ VELÁSQUEZ</t>
  </si>
  <si>
    <t>ABNER JOSÉ GONZÁLEZ LÓPEZ</t>
  </si>
  <si>
    <t>DUBLAS HEBERTO MARTÍNEZ DOMÍNGUEZ</t>
  </si>
  <si>
    <t>EVELYN YADIRA GONZÁLEZ CISNEROS DE OVALLE</t>
  </si>
  <si>
    <t>IRENE LISSETTE GÁLVEZ LEÓN</t>
  </si>
  <si>
    <t>MANUEL (ÚNICO NOMBRE) MÁS GUARCHAJ</t>
  </si>
  <si>
    <t>JOSUÉ ALBERTO MALDONADO FUENTES</t>
  </si>
  <si>
    <t>JUAN JOSÉ RAMIREZ SOSA</t>
  </si>
  <si>
    <t>GÉNESIS GABRIELA ESTRADA OQUELI</t>
  </si>
  <si>
    <t>NANCY ZULEIMA DÍAZ AUCEDA</t>
  </si>
  <si>
    <t>SULIZA MAGALY YOJCOM CARRERA</t>
  </si>
  <si>
    <t>SHEIDY GRISELDA CONTRERAS LÓPEZ</t>
  </si>
  <si>
    <t>MAXIMILIANO (ÚNICO NOMBRE) HERNÁNDEZ ULARIO</t>
  </si>
  <si>
    <t>JOSÉ ANDRES JUÁREZ REYES</t>
  </si>
  <si>
    <t>ROLANDO MOISES PÉREZ QUINTANILLA</t>
  </si>
  <si>
    <t>EDGAR MANUEL TESECÚN CAHUICHE</t>
  </si>
  <si>
    <t>BELSI IRASEMA RAMÍREZ VÁSQUEZ</t>
  </si>
  <si>
    <t>JULIO (ÚNICO NOMBRE) GODOY SAGASTUME</t>
  </si>
  <si>
    <t>RUDI SANTIAGO MORÁN CALEL</t>
  </si>
  <si>
    <t>LEOPOLDO DE JESÚS MARTÍNEZ QUICHE</t>
  </si>
  <si>
    <t>JOSÉ MIGUEL MÉRIDA SÁNCHEZ</t>
  </si>
  <si>
    <t xml:space="preserve">ELMER (ÚNICO NOMBRE) FELICIANO MIRANDA </t>
  </si>
  <si>
    <t xml:space="preserve">MARÍA ISABEL OCHOA MÉRIDA </t>
  </si>
  <si>
    <t>ELVIS IRLANDO FUENTES RAMÍREZ</t>
  </si>
  <si>
    <t>LUIS RODOLFO MUJ MACÚ</t>
  </si>
  <si>
    <t>FLOR DE MARÍA SURQUÉ CHIROY</t>
  </si>
  <si>
    <t>EMERSON MISAEL LÚC GONZALEZ</t>
  </si>
  <si>
    <t>MARVIN DE JESÚS GÓMEZ RAMÍREZ</t>
  </si>
  <si>
    <t>PATZY PAMELA VARGAS GUZMÁN</t>
  </si>
  <si>
    <t>MARIO RENÉ PINEDA VÁSQUEZ</t>
  </si>
  <si>
    <t>INGRID ALEXIS CUELLAR LÓPEZ DE CUELLAR</t>
  </si>
  <si>
    <t>JORGE ERNESTO YAXÓN CHIROY</t>
  </si>
  <si>
    <t>MIGUEL ALBERTO ROJAS TOÑO</t>
  </si>
  <si>
    <t>OSVIN DANILO VELASQUEZ SANIC</t>
  </si>
  <si>
    <t>ROBIN ALIACIBAR AGUILAR HIDALGO</t>
  </si>
  <si>
    <t>ANSONI GLADIMIR SEQUEN GODINEZ</t>
  </si>
  <si>
    <t>OSCAR EMILIO DARDÓN OROZCO</t>
  </si>
  <si>
    <t>ELSA LORENA CAMEY PARDO</t>
  </si>
  <si>
    <t>CÁNDIDA MARIBEL SANTANDREA ESCOBAR</t>
  </si>
  <si>
    <t>WENDY YESENIA GÓMEZ SILVA DE FALLAS</t>
  </si>
  <si>
    <t>WANDA MILENA MORATAYA PAREDES</t>
  </si>
  <si>
    <t>MARIA ANTONIA MENCOS ORANTES DE LEONARDO</t>
  </si>
  <si>
    <t>ROXANDA EDITH ORELLANA VALDEZ DE URBINA</t>
  </si>
  <si>
    <t>MARIO RODOLFO RIVEIRO FRANCO</t>
  </si>
  <si>
    <t>ANN JENNY CASTELLANOS JIMENEZ</t>
  </si>
  <si>
    <t>SANDRA ZORAIDA VARGAS HERNÁNDEZ</t>
  </si>
  <si>
    <t>EVELIN LUCRECIA CITALÁN GONZÁLEZ</t>
  </si>
  <si>
    <t>GLADYS DEL ROSARIO POLANCO TOBAR DE BAUTISTA</t>
  </si>
  <si>
    <t>JUAN PABLO SAGASTUME (ÚNICO APELLIDO)</t>
  </si>
  <si>
    <t>CARLOS AUGUSTO OROZCO</t>
  </si>
  <si>
    <t xml:space="preserve">ESTUARDO JOSUÉ  BARRUETO VELÁSQUEZ </t>
  </si>
  <si>
    <t>KARLA MICHELLE ZUÑIGA GÁMEZ</t>
  </si>
  <si>
    <t>CHRISTIAN STEVE LEGRAND OLIVA</t>
  </si>
  <si>
    <t xml:space="preserve">DELI MILTON CUMES TUBÍN </t>
  </si>
  <si>
    <t>MARBITA ZUALÍ COTILL SOSA DE IXCOL</t>
  </si>
  <si>
    <t xml:space="preserve">DELFINO RODEMIRO DE LEÓN DE LEÓN </t>
  </si>
  <si>
    <t xml:space="preserve">ASTRID VANESSA GARRIDO MORALES </t>
  </si>
  <si>
    <t>GERBER GUSTAVO IGUARDIA ORTÍZ</t>
  </si>
  <si>
    <t xml:space="preserve">CRISTHIAN DAVID RUIZ SESAN </t>
  </si>
  <si>
    <t>LUIS ALEJANDRO HERNANDEZ BARRIOS</t>
  </si>
  <si>
    <t xml:space="preserve">SABINO CIFUENTES LUNA </t>
  </si>
  <si>
    <t>LIZBETH GABRIELA ARRIVILLAGA MARTÍNEZ</t>
  </si>
  <si>
    <t>JENNIFER ELIZABETH BARILLAS ARRIAGA</t>
  </si>
  <si>
    <t>JOSÉ LEONEL PALENCIA VALLADARES</t>
  </si>
  <si>
    <t>ARLETH ANAÍ HERNÁNDEZ FLORES</t>
  </si>
  <si>
    <t xml:space="preserve">LIDIA SOFÍA MORATAYA RODRÍGUEZ </t>
  </si>
  <si>
    <t>FIDEL EDUARDO SOTO (ÚNICO APELLIDO)</t>
  </si>
  <si>
    <t>DINA ROSARIO CASTRO FIGUEROA</t>
  </si>
  <si>
    <t xml:space="preserve">DIANA MARINA MARTINEZ DIVAS </t>
  </si>
  <si>
    <t xml:space="preserve">HUGO OVIDIO CHACÓN VILLATORO </t>
  </si>
  <si>
    <t xml:space="preserve">ALVARO RENÉ GRAJEDA RAMOS </t>
  </si>
  <si>
    <t xml:space="preserve">MARIO RENÉ ARGUETA ESTRADA </t>
  </si>
  <si>
    <t>JORGE MARIO CARDONA CEBALLOS</t>
  </si>
  <si>
    <t>LESLIE STEPHANIE CUEVAS VELASCO</t>
  </si>
  <si>
    <t xml:space="preserve">GODOFREDO MORALES AMADO </t>
  </si>
  <si>
    <t>SONIA NINETH CASTELLANOS MONZON DE HURTARTE</t>
  </si>
  <si>
    <t>MONICA LUCÍA ABREGO JACOBO DE TREJO</t>
  </si>
  <si>
    <t xml:space="preserve">LUIS ANÍBAL CASTILLO RIXTUN </t>
  </si>
  <si>
    <t xml:space="preserve">EVELYN FABIOLA RODRÍGUEZ CORZO DE MENÉNDEZ </t>
  </si>
  <si>
    <t>FREDDY EDUARDO ESCOBAR HERNANDEZ</t>
  </si>
  <si>
    <t xml:space="preserve">KEVIN SALVADOR AVILA SOTO </t>
  </si>
  <si>
    <t xml:space="preserve">TERESITA DE JESÚS MOTA CASTELLANOS DE ARÉVALO </t>
  </si>
  <si>
    <t xml:space="preserve">CARLOS EDUARDO NÁJERA ALVARADO </t>
  </si>
  <si>
    <t>ROBERTO LEONEL LÓPEZ RAMÍREZ</t>
  </si>
  <si>
    <t xml:space="preserve">ANABELLA COFIÑO MOLINA </t>
  </si>
  <si>
    <t>IVÁN ALEXIS SANDOVAL LUCERO</t>
  </si>
  <si>
    <t>MARCO POLO ESTRADA MORALES</t>
  </si>
  <si>
    <t xml:space="preserve">VINCENT PAUL PIERRE AMADO COLINDRES ROOVERS </t>
  </si>
  <si>
    <t xml:space="preserve">EDNA ESTHEFANI PÉREZ ESTRADA </t>
  </si>
  <si>
    <t>KARLA DE LOS ANGELES CARRASCO SEQUEIRA</t>
  </si>
  <si>
    <t xml:space="preserve">HEGIDIO MORALES PÉREZ </t>
  </si>
  <si>
    <t xml:space="preserve">OLGA DEL CARMEN GODÍNEZ MÉNDEZ </t>
  </si>
  <si>
    <t>WILIAM ELÍAS CERIA YOXÓN</t>
  </si>
  <si>
    <t xml:space="preserve">DONALD GUSTAVO LÓPEZ CASTAÑEDA </t>
  </si>
  <si>
    <t xml:space="preserve">BILL MORLANG GARCÍA CENTENO </t>
  </si>
  <si>
    <t xml:space="preserve">JORGE ERNESTO MONTES GONZÁLEZ </t>
  </si>
  <si>
    <t xml:space="preserve">JULIO CÉSAR ORTIZ BARRIOS </t>
  </si>
  <si>
    <t>VIVIAN MARIA GODÍNEZ ORDÓÑEZ DE URBINA</t>
  </si>
  <si>
    <t xml:space="preserve">WENDY CAROLINA CANO ARCHILA DE SAGASTUME </t>
  </si>
  <si>
    <t xml:space="preserve">LUIS DANIEL RIVAS VÁSQUEZ </t>
  </si>
  <si>
    <t xml:space="preserve">GLADYS EMILZA PÉREZ CANEL </t>
  </si>
  <si>
    <t>ANDREA MARÍA DÍAZ ESPINA</t>
  </si>
  <si>
    <t xml:space="preserve">CARLOS RENÉ VIDAL LÓPEZ </t>
  </si>
  <si>
    <t>JORGE ALBERTO SANTIAGO CHEN SAM</t>
  </si>
  <si>
    <t>ARNOLDO HORACIO GONZÁLEZ ROSALES</t>
  </si>
  <si>
    <t xml:space="preserve">CARLOS OTTONIEL DE LEÓN TOLEDO </t>
  </si>
  <si>
    <t xml:space="preserve">LUIS HUMBERTO CANÚ SAQUEC </t>
  </si>
  <si>
    <t xml:space="preserve">DIANA PAMELA CARRILLO GUERRA </t>
  </si>
  <si>
    <t>MARÍA MERCEDES DE LEÓN DE LEÓN</t>
  </si>
  <si>
    <t xml:space="preserve">MAURICIO ELISEO COSAJAY CARRANZA </t>
  </si>
  <si>
    <t xml:space="preserve">SOFÍA ANDREA MENDEZ KREIZ </t>
  </si>
  <si>
    <t xml:space="preserve">ERIKA GABRIELA CARAVANTES DE LÉON </t>
  </si>
  <si>
    <t>MARIO ARMANDO AC CAAL</t>
  </si>
  <si>
    <t>REINA MAELY CORADO Y CORADO</t>
  </si>
  <si>
    <t xml:space="preserve">ANA PATRICIA VELÁSQUEZ VASQUEZ DE RIVAS </t>
  </si>
  <si>
    <t>MARA DANIELA PÉREZ ESTRADA</t>
  </si>
  <si>
    <t xml:space="preserve">INGRID WUALESKA MÉRIDA JIMÉNEZ </t>
  </si>
  <si>
    <t xml:space="preserve">HUGO ALEJANDRO ALONZO ALVA </t>
  </si>
  <si>
    <t xml:space="preserve">LUIS FERNANDO SALGUERO RECINOS </t>
  </si>
  <si>
    <t>VICTOR HUGO MONZÓN PEREZ</t>
  </si>
  <si>
    <t xml:space="preserve">SELVIN HAROLDO MÉNDEZ JUÁREZ </t>
  </si>
  <si>
    <t xml:space="preserve">LESTER WILFRIDO MATIAS HERNÁNDEZ </t>
  </si>
  <si>
    <t>LIZBETH YERALDIN LÓPEZ ESTRADA</t>
  </si>
  <si>
    <t xml:space="preserve">JORGE MARIO LÓPEZ GONZÁLEZ </t>
  </si>
  <si>
    <t>CÉSAR ESTEBAN GUERRERO HERNÁNDEZ</t>
  </si>
  <si>
    <t xml:space="preserve">JAQUELINE LISETH SARAVIA RAMÍREZ </t>
  </si>
  <si>
    <t xml:space="preserve">RUTH ADRIANA MADRID VALENZUELA </t>
  </si>
  <si>
    <t xml:space="preserve">ELENA ISABEL CASTILLO GUDIEL DE ORTEGA </t>
  </si>
  <si>
    <t xml:space="preserve">VERÓNICA ESPERANZA RECINOS ARGUETA </t>
  </si>
  <si>
    <t>OBDULIO ALBERTO RAMOS LEÓN</t>
  </si>
  <si>
    <t>MARILYN SHARON DAYANARA ORTIZ</t>
  </si>
  <si>
    <t>RUPERTA MARISSA TIÑO ZACARÍAS</t>
  </si>
  <si>
    <t>EFRÉN GODÍNEZ ORANTES</t>
  </si>
  <si>
    <t>EVELYN NINETH ESCOBAR ALONZO</t>
  </si>
  <si>
    <t>ALFREDO ANTONIO CIFUENTES LARA</t>
  </si>
  <si>
    <t>VERONICA ESTHER OVALLE CAJAS</t>
  </si>
  <si>
    <t>CLAUDIA ROXANA ARANA ORTIZ</t>
  </si>
  <si>
    <t>LIGIA NINETH MORATAYA ESCOBAR DE GUTIERREZ</t>
  </si>
  <si>
    <t xml:space="preserve">FREDY ALEJANDRO LUNA VÉLIZ </t>
  </si>
  <si>
    <t>PAULINA YOJCÓM UJPÁN DE CHAVAJAY</t>
  </si>
  <si>
    <t>SILVIA HANNETT ALAYA CIFUENTES</t>
  </si>
  <si>
    <t xml:space="preserve">ILSIA YOSETH ARÉVALO MÉNDEZ </t>
  </si>
  <si>
    <t>CASTA LUZ PÉREZ GÓMEZ</t>
  </si>
  <si>
    <t xml:space="preserve">GUSTAVO ADOLFO MENOCAL VILLAGRÁN </t>
  </si>
  <si>
    <t xml:space="preserve">BLANCA GLADIS SANTOS GARCÍA </t>
  </si>
  <si>
    <t>JOSÉ DIONICIO ROMERO MOREIRA</t>
  </si>
  <si>
    <t xml:space="preserve">LEOPOLDO MATEO CHUC SAM </t>
  </si>
  <si>
    <t xml:space="preserve">DIANA SOFÍA CHAMORRO LÓPEZ DE MARROQUIN </t>
  </si>
  <si>
    <t>VERÓNICA ANELISSE MORALES ENRÍQUEZ</t>
  </si>
  <si>
    <t xml:space="preserve">ZULMA PATRICIA LÓPEZ CRUZ </t>
  </si>
  <si>
    <t xml:space="preserve">BRENDA ELIZABETH FIGUEROA RODRÍGUEZ </t>
  </si>
  <si>
    <t>MILCA JACOBED ORTIZ PERALTA</t>
  </si>
  <si>
    <t>ANGÉLICA MARÍA AGUILAR (ÚNICO APELLIDO)</t>
  </si>
  <si>
    <t>JOSÉ MIGUEL ALCAZAR RIOS</t>
  </si>
  <si>
    <t>ANA LUCÍA DEL ROSARIO FIÓN GÓNGORA DE ESCOTO</t>
  </si>
  <si>
    <t xml:space="preserve">EDGAR RENE CHOY GUEVARA </t>
  </si>
  <si>
    <t>PRISCILLA MARIE MÉNDEZ CORTEZ DE ILLESCAS</t>
  </si>
  <si>
    <t>RENÉ AMANDO MURILLO (ÚNICO APELLIDO)</t>
  </si>
  <si>
    <t xml:space="preserve">SERGIO MIGUEL SANTOS RUIZ </t>
  </si>
  <si>
    <t>GRETHEL PÁMELA GALICH GODÍNEZ</t>
  </si>
  <si>
    <t xml:space="preserve">LISA ROSEMARY MORALES SOTO </t>
  </si>
  <si>
    <t>MARIO ALFREDO GONZÁLEZ DE LEÓN</t>
  </si>
  <si>
    <t>CELESTE CATARINA MORALES CRUZ</t>
  </si>
  <si>
    <t>FRANCISCO EFRAIN COTTÓM SOTO</t>
  </si>
  <si>
    <t xml:space="preserve">ESTEFANIA LIMA PERALTA </t>
  </si>
  <si>
    <t>OSCAR FELIPE JARAMILLO MELGAR</t>
  </si>
  <si>
    <t>BORIS ABEL ALVARADO MORALES</t>
  </si>
  <si>
    <t>JONATAN DAVID BARRIOS PÉREZ</t>
  </si>
  <si>
    <t>MARIO FERNANDO INTERIANO SANDOVAL</t>
  </si>
  <si>
    <t>WENDY ANDREA CACACHO CASTELLANOS</t>
  </si>
  <si>
    <t>OSCAR FERNANDO GARCÍA AYALA</t>
  </si>
  <si>
    <t xml:space="preserve">JAVIER ANTONIO RODRIGUEZ REYES </t>
  </si>
  <si>
    <t>MYNOR STEVEN ORDOÑEZ GOMEZ</t>
  </si>
  <si>
    <t>WALFRED NEFTALI SAZO MANZO</t>
  </si>
  <si>
    <t>ERICKA LETICIA REYNA HERRERA DE MAYÉN</t>
  </si>
  <si>
    <t>FELIPE LEONEL VILLATORO RECINOS</t>
  </si>
  <si>
    <t xml:space="preserve">MARIO ROBERTO HERNANDEZ MORAN </t>
  </si>
  <si>
    <t>ELVIRA COC CAAL</t>
  </si>
  <si>
    <t>EVAL ROBERTO LUNA BOLAÑOS</t>
  </si>
  <si>
    <t>CARLOS ANIBAL RAMÍREZ CABRERA</t>
  </si>
  <si>
    <t xml:space="preserve">EDGAR ROLANDO REYES MARTINEZ </t>
  </si>
  <si>
    <t xml:space="preserve">FELIX MARCOANTONIO VARGAS OLIVA </t>
  </si>
  <si>
    <t xml:space="preserve">RUDY ANDRÉS GAITÁN JIMENEZ </t>
  </si>
  <si>
    <t>OSCAR GUILLERMO SAMAYOA HURTARTE</t>
  </si>
  <si>
    <t xml:space="preserve">IRMA JEANNETH GONZÁLEZ JARQUIN </t>
  </si>
  <si>
    <t xml:space="preserve">CÉSAR RAÚL GARCÍA RODRÍGUEZ </t>
  </si>
  <si>
    <t>RIGOBERTO MA CASTILLO</t>
  </si>
  <si>
    <t xml:space="preserve">ANA GABRIELA HERNÁNDEZ NAVAS DE LÓPEZ </t>
  </si>
  <si>
    <t>ANA ISABEL BOBADILLA BARRIENTOS</t>
  </si>
  <si>
    <t>RUTH SARAÍ ARANA PONCIANO</t>
  </si>
  <si>
    <t xml:space="preserve">CÉSAR EXEQUIEL HERNÁNDEZ RAMÍREZ </t>
  </si>
  <si>
    <t>ANGÉLICA VERALIZ GARCÍA DONIS</t>
  </si>
  <si>
    <t>CLAUDIA LIZETH CHÁVEZ RAMIREZ DE MENDOZA</t>
  </si>
  <si>
    <t>LIGIA JEANNETH FLORES RAMÍREZ DE HERNÁNDEZ</t>
  </si>
  <si>
    <t>MARVIN GIOVANNI MEJÍA PUAQUE</t>
  </si>
  <si>
    <t>LIZANDRO SALGUERO (ÚNICO APELLIDO)</t>
  </si>
  <si>
    <t>EMILIO ENRIQUE RODRÍGUEZ VILLAGRÁN</t>
  </si>
  <si>
    <t xml:space="preserve">DARWIN ABELINO XONÁ AJANEL </t>
  </si>
  <si>
    <t xml:space="preserve">SALVADOR PEREZ DEL CID </t>
  </si>
  <si>
    <t>JENIFFER PAOLA JUÁREZ LÓPEZ</t>
  </si>
  <si>
    <t>MILDRED ENEYDA CANEL OSORIO</t>
  </si>
  <si>
    <t>KAREN JUDITH SANDOVAL CALVO</t>
  </si>
  <si>
    <t>YENNISEY YAMMILETH ESQUIVEL GUILLÉN</t>
  </si>
  <si>
    <t>MARIO ALEXANDER LÓPEZ RODRÍGUEZ</t>
  </si>
  <si>
    <t>LORENA DEL CARMEN CHAVARRIA HERNÁNDEZ</t>
  </si>
  <si>
    <t xml:space="preserve">BRYAN ALEXEI MORALES LÓPEZ </t>
  </si>
  <si>
    <t>JUAN FRANCISCO MORALES FLORES</t>
  </si>
  <si>
    <t xml:space="preserve">BYRON  BENEDIN VÁSQUEZ QUIJANO </t>
  </si>
  <si>
    <t>SANTIAGO ORTÍZ VÁSQUEZ</t>
  </si>
  <si>
    <t>SERGIO ALCEO BALAN MARTÍN</t>
  </si>
  <si>
    <t>GLORIA ELIZABETH RIVERA MENÉNDEZ</t>
  </si>
  <si>
    <t>ALAN AUGUSTO PÉREZ PANIAGUA</t>
  </si>
  <si>
    <t>ANDREA ALEJANDRA CASTILLO MIJÁNGOS</t>
  </si>
  <si>
    <t>BRAYAN NOÉ PÉREZ ARÉVALO</t>
  </si>
  <si>
    <t>INGRID PAHOLA BOBADILLA URRUTIA DE CALDERON</t>
  </si>
  <si>
    <t>FRANCISCO GAMBOA ZUÑIGA</t>
  </si>
  <si>
    <t>EDGAR ROLANDO ORTÍZ ARGUETA</t>
  </si>
  <si>
    <t>RONY ENRIQUE ORTIZ DE LEÓN</t>
  </si>
  <si>
    <t xml:space="preserve">CARLOS INDARY PORTILLO PÉREZ </t>
  </si>
  <si>
    <t>YANSI YAMILETH ALMIREZ LEMUS</t>
  </si>
  <si>
    <t>HECTOR RENÉ CHÉN YAT</t>
  </si>
  <si>
    <t>AUGUSTO ROSALES DE LA CRUZ</t>
  </si>
  <si>
    <t>LESLY MAGALY SOTO GARCÍA</t>
  </si>
  <si>
    <t>CARLOS MIGUEL RODRÍGUEZ RAMÍREZ</t>
  </si>
  <si>
    <t>HUGO LEONEL ARÉVALO CASTELLANOS</t>
  </si>
  <si>
    <t>JESSICA MARLENNY DÁVILA PAZ</t>
  </si>
  <si>
    <t>DINORA SCARLETTE ROJAS REYES</t>
  </si>
  <si>
    <t>JUAN JOSÉ COMPARINI GONZÁLEZ</t>
  </si>
  <si>
    <t>FRANCISCA MARINA CORNEJO LANZA DE FINER</t>
  </si>
  <si>
    <t xml:space="preserve">YAZMIN JUDITH ESPINA MOSCOSO DE SÚCHITE </t>
  </si>
  <si>
    <t xml:space="preserve">PAZ DE MARÍA ARGUETA GALICIA </t>
  </si>
  <si>
    <t>CLIFFORD ALEXIS GUTIÉRREZ CHARLTON</t>
  </si>
  <si>
    <t>CÉSAR ANTULIO ARCHILA ORELLANA</t>
  </si>
  <si>
    <t xml:space="preserve">ANAELY MARIBEL RAMÍREZ RAMÍREZ </t>
  </si>
  <si>
    <t xml:space="preserve">LEONARDO FEDERICO DOMINGO GÓMEZ </t>
  </si>
  <si>
    <t>ANDREINA EUGENIA RIOS LEÓN</t>
  </si>
  <si>
    <t xml:space="preserve">HAMILTON MICHAEL HERRERA SALAZAR </t>
  </si>
  <si>
    <t xml:space="preserve">ABRIL ALEJANDRA HENRIQUEZ LÓPEZ </t>
  </si>
  <si>
    <t xml:space="preserve">YOSSELYN VANNESSA ROSALES PORTELA </t>
  </si>
  <si>
    <t>LUCY ADRIANA RECINOS NAJARRO</t>
  </si>
  <si>
    <t>ZAR ALBANÍ ESPINOZA CASTAÑEDA</t>
  </si>
  <si>
    <t>KENY GARELY AJEATAS PELICÓ</t>
  </si>
  <si>
    <t>ANA CRISTINA  CHACÓN VARGAS</t>
  </si>
  <si>
    <t>SELVIN DE JESÚS MORALES PASCUAL</t>
  </si>
  <si>
    <t>JOSÉ MANUEL VÁSQUEZ ZAMORA</t>
  </si>
  <si>
    <t>JUAN JOSÉ LÓPEZ MOTA</t>
  </si>
  <si>
    <t>MARÍA GABRIELA GÁLVEZ ALVARADO</t>
  </si>
  <si>
    <t>NANCY PAMELA SERRANO PANAZZA DE SANTAMARIA</t>
  </si>
  <si>
    <t>LUIS FELIPE MEJÍA ACEVEDO</t>
  </si>
  <si>
    <t xml:space="preserve">JUAN PABLO RECINOS ARÉVALO </t>
  </si>
  <si>
    <t xml:space="preserve">BIANCA YVETTE FLORES MOLLER DE SANTIZO </t>
  </si>
  <si>
    <t xml:space="preserve">JUAN LUIS SOTO AGUILAR </t>
  </si>
  <si>
    <t xml:space="preserve">VICTOR MANUEL SICAN PORRAS </t>
  </si>
  <si>
    <t>JULIO RAFAEL GIRÓN DÍAZ</t>
  </si>
  <si>
    <t xml:space="preserve">MANUEL ANTONIO GONZÁLEZ RIVERA </t>
  </si>
  <si>
    <t>JORGE ALFREDO EDILBERTO BÁMACA POJOY</t>
  </si>
  <si>
    <t xml:space="preserve">ERICK ALEXANDER GÓMEZ JAUREGUI </t>
  </si>
  <si>
    <t xml:space="preserve">DANIEL AUGUSTO VILLEDA MARTÍNEZ </t>
  </si>
  <si>
    <t xml:space="preserve">KATHERINE TATIANA CATALÁN CAMEY </t>
  </si>
  <si>
    <t>THELMA JEANNETTE JUÁREZ MALDONADO DE MURALLES</t>
  </si>
  <si>
    <t>LESTER VINICIO GODÍNEZ (ÚNICO APELLIDO)</t>
  </si>
  <si>
    <t>JOSE ANTONIO ECHARRE LUCERO</t>
  </si>
  <si>
    <t xml:space="preserve">DIANA LUZ MOYA PINEDA </t>
  </si>
  <si>
    <t>JORGE MARIO JOSÉ RIVAS VILLATORO</t>
  </si>
  <si>
    <t xml:space="preserve">CARLOS ALBERTO GONZÁLEZ DEL POZO </t>
  </si>
  <si>
    <t>DAYANA YULEIDY CIFUENTES MOLINA</t>
  </si>
  <si>
    <t>ALIDA GRISSEL RIVERA HERNÁNDEZ</t>
  </si>
  <si>
    <t>ADOLFO HERNANDEZ ESTRADA</t>
  </si>
  <si>
    <t>MARÍA TERESA PATZÁN (ÚNICO APELLIDO)</t>
  </si>
  <si>
    <t xml:space="preserve">MARÍA ISABEL RODRÍGUEZ PAIZ </t>
  </si>
  <si>
    <t xml:space="preserve">PEDRO ENRIQUE ARROYO CHAJÓN </t>
  </si>
  <si>
    <t>CARLOS RODOLFO VÁSQUEZ AROCHE</t>
  </si>
  <si>
    <t>GEBEL ALEXIS ARGUETA CORTÉZ</t>
  </si>
  <si>
    <t>MIRIAM ANGÉLICA VARELA ALEGRÍA</t>
  </si>
  <si>
    <t>JESSICA XIOMARA CARÍAS POLANCO DE SOSA</t>
  </si>
  <si>
    <t>YOSTIN ESTÉFANÍ SOZA RAMÍREZ</t>
  </si>
  <si>
    <t>DIEGO ANDRES ALVAREZ ESCOBAR</t>
  </si>
  <si>
    <t xml:space="preserve">LUIS ANDRÉS GUZMÁN GIRÓN </t>
  </si>
  <si>
    <t xml:space="preserve">ANA ELIZABETH AQUINO MORALES DE BARILLAS </t>
  </si>
  <si>
    <t>ROBERTO ANTONIO BOY DEL PINAL</t>
  </si>
  <si>
    <t>BLANCA OFELIA CABALLEROS RODRÍGUEZ</t>
  </si>
  <si>
    <t>JORGE MARIO ILLESCAS GRIJALVA</t>
  </si>
  <si>
    <t>PABLO ROBERTO ABRIL NORIEGA</t>
  </si>
  <si>
    <t xml:space="preserve">JHENYFER PAOLA MENENDEZ GONZÁLEZ </t>
  </si>
  <si>
    <t>MIGUEL JOSÉ  GONZÁLEZ MENDOZA</t>
  </si>
  <si>
    <t>MARCO VINICIO RIVERA CANEK</t>
  </si>
  <si>
    <t>HENRY OMAR MAZARIEGOS JUÁREZ</t>
  </si>
  <si>
    <t>JOSUE MARIO ROLANDO GALVEZ ALVAREZ</t>
  </si>
  <si>
    <t>JUAN ANTONIO PINZÓN RAMIREZ</t>
  </si>
  <si>
    <t xml:space="preserve">DAVID ALEJANDRO NÁJERA VÁSQUEZ </t>
  </si>
  <si>
    <t xml:space="preserve">EVELIN YOLIBET SAGASTUME GARCÍA </t>
  </si>
  <si>
    <t>MARÍA CRISTINA CENTENO TOBÍAS DE FONSECA</t>
  </si>
  <si>
    <t xml:space="preserve">MIGUEL ESTUARDO AROCHE RIMOLA </t>
  </si>
  <si>
    <t xml:space="preserve">IRENE DE JESÚS MORALES PÉREZ </t>
  </si>
  <si>
    <t>OSCAR DANIEL ALVEÑO RODRÍGUEZ</t>
  </si>
  <si>
    <t xml:space="preserve">CARLOS JONATHÁN CON SALVADOR </t>
  </si>
  <si>
    <t>ANDREA MILITZA NAVARRO MONTERROSO</t>
  </si>
  <si>
    <t xml:space="preserve">OLGA LIDIA CASTILLO GUTIÉRREZ </t>
  </si>
  <si>
    <t>OLGA MARINA GONZALEZ MARÍN DE STEINLE</t>
  </si>
  <si>
    <t>ESTUARDO ADOLFO BELTETÓN CHACÓN</t>
  </si>
  <si>
    <t xml:space="preserve">BRENDA LIZETH CRUZ DOMÍNGUEZ </t>
  </si>
  <si>
    <t>FELIX ALFONSO MACDONALD SARMIENTO</t>
  </si>
  <si>
    <t>MAYRA ALEJANDRA DAVILA LEMUS</t>
  </si>
  <si>
    <t>ROBERTO HERNÁNDEZ BARZANALLANA</t>
  </si>
  <si>
    <t xml:space="preserve">DAVID BONILLA WALLACE </t>
  </si>
  <si>
    <t>OLGA MARINA PAZ DE GALINDO</t>
  </si>
  <si>
    <t>INGRID JEANETH SABÁN YAC</t>
  </si>
  <si>
    <t xml:space="preserve">AXEL MANUEL GUDIEL ORELLANA </t>
  </si>
  <si>
    <t xml:space="preserve">KATHERINE ANDREA RUIZ LÓPEZ </t>
  </si>
  <si>
    <t xml:space="preserve">MARTA MARIA NORIEGA GAMBOA DE DE LA ROSA </t>
  </si>
  <si>
    <t xml:space="preserve">OSCAR HUMBERTO LÓPEZ SÁNCHEZ </t>
  </si>
  <si>
    <t>DORA MIRTALA DONADO MENDOZA DE MANCIA</t>
  </si>
  <si>
    <t>FREDY ROLANDO LÓPEZ  (ÚNICO APELLIDO)</t>
  </si>
  <si>
    <t>NERY RODRIGO VEGA RODRÍGUEZ</t>
  </si>
  <si>
    <t xml:space="preserve">RUDY ROLANDO RAMIREZ MORALES </t>
  </si>
  <si>
    <t>ERICK ROBERTO MIRANDA CHONAY</t>
  </si>
  <si>
    <t>BALDEMAR TUBÍN TÍGUA</t>
  </si>
  <si>
    <t xml:space="preserve">ROXANA RISSIVEL CISNEROS GODOY  </t>
  </si>
  <si>
    <t>NOHELIA ESPERANZA MORÁN YANES DE VILLALTA</t>
  </si>
  <si>
    <t xml:space="preserve">OTTO RENÉ FÉLIX LÓPEZ </t>
  </si>
  <si>
    <t>MIRALBA CAROLINA MENDIZABAL REYES DE MEJIA</t>
  </si>
  <si>
    <t>ANGEL ERICK MALIC SANCHEZ LEIVA</t>
  </si>
  <si>
    <t>LUDWING AUGUSTO ANZUETO ORTÍZ</t>
  </si>
  <si>
    <t>VICTOR ENRIQUE ALVAREZ OVIEDO</t>
  </si>
  <si>
    <t xml:space="preserve">VICENTE SALGUERO GODOY </t>
  </si>
  <si>
    <t>GERSON DANIEL RAMOS CASTILLO</t>
  </si>
  <si>
    <t>CÉSAR ALEJANDRO ALVAREZ MARTÍNEZ</t>
  </si>
  <si>
    <t>JAIRO ORLANDO IXTAMALIC SOCOREC</t>
  </si>
  <si>
    <t>MYNOR ESTUARDO DOMÍNGUEZ ESTRADA</t>
  </si>
  <si>
    <t>EVER EDUARDO DE JESÚS SÚCHITE TUNCHEZ</t>
  </si>
  <si>
    <t xml:space="preserve">ARTURO MARÍN PELÁEZ </t>
  </si>
  <si>
    <t>DULCEMARÍA DE LOS ANGELES LIMA MARTÍNEZ DE ROCA</t>
  </si>
  <si>
    <t>BEREDY LISETH LEÓN CAMPOS DE MONTENEGRO</t>
  </si>
  <si>
    <t>ESLY MERCEDES FIGUEROA VILLEDA DE LOBOS</t>
  </si>
  <si>
    <t xml:space="preserve">CORANDA FLOR LÓPEZ GARCÍA </t>
  </si>
  <si>
    <t>GERSON JOSUE ILLESCAS GÓMEZ</t>
  </si>
  <si>
    <t>KARLA YANIRA CARTAGENA BARRIENTOS</t>
  </si>
  <si>
    <t>MARCO ANTONIO FLÓRES (ÚNICO APELLIDO)</t>
  </si>
  <si>
    <t xml:space="preserve">KAREN YEMINA GONZÁLEZ MORALES </t>
  </si>
  <si>
    <t xml:space="preserve">SONY VANESSA AYALA GARCÍA </t>
  </si>
  <si>
    <t>MARIAJOSE TEJADA SALAZAR</t>
  </si>
  <si>
    <t>MARA EDITH AQUINO CALLEJAS</t>
  </si>
  <si>
    <t>BRENDA VARINIA VÍDES SANDOVAL</t>
  </si>
  <si>
    <t>LIDIA ELIZABETH AZURDIA ARRIAGA</t>
  </si>
  <si>
    <t>BRENDA ELIZABETH MOLINA LEONARDO</t>
  </si>
  <si>
    <t>LILIAN IVONNÉ MENDEZ BERGANZA</t>
  </si>
  <si>
    <t>JOSÉ LUIS ARNOLDO OVALLE MARTÍNEZ</t>
  </si>
  <si>
    <t xml:space="preserve">LUIS MIGUEL TALENTO GARCÍA </t>
  </si>
  <si>
    <t xml:space="preserve">ERICK ROLANDO LOPEZ GARCÍA </t>
  </si>
  <si>
    <t>LESLIE SARAHÍ BARAHONA CAMPOS</t>
  </si>
  <si>
    <t>RUBÉN MARTINEZ VARGAS</t>
  </si>
  <si>
    <t>DOUGLAS TECÚN MORALES</t>
  </si>
  <si>
    <t>BRETSINCLEAR ADÁN FELIPE CELADA RODAS</t>
  </si>
  <si>
    <t>CARLOS ALBERTO CINTO HERNÁNDEZ</t>
  </si>
  <si>
    <t>CARLOS ALBERTO OLIVA LÓPEZ</t>
  </si>
  <si>
    <t>EDI PAULINO CORADO MOLINA</t>
  </si>
  <si>
    <t>JUAN RODOLFO MUÑOZ HILDEBRAND</t>
  </si>
  <si>
    <t xml:space="preserve">ELIZABETH EUGENIA NÁJERA BELCHES </t>
  </si>
  <si>
    <t>DORA LILIANA RODRÍGUEZ ALBUREZ</t>
  </si>
  <si>
    <t xml:space="preserve">LÉSBIA ELIZABETH SAGASTUME CHANG </t>
  </si>
  <si>
    <t>DANIEL LISANDRO MALDONADO RALÓN</t>
  </si>
  <si>
    <t xml:space="preserve">KAREN LYSBETH REYES SANDOVAL </t>
  </si>
  <si>
    <t>KAREN LISSETTE TÁNCHEZ ANLEU</t>
  </si>
  <si>
    <t xml:space="preserve">JÉSSICA ROSMERY LEMUS HERRERA </t>
  </si>
  <si>
    <t>EDGAR GUSTAVO REYES (ÚNICO APELLIDO)</t>
  </si>
  <si>
    <t>CARLOS EDMUNDO CRÓCKER CÓRDOVA</t>
  </si>
  <si>
    <t>JOSÉ RIQUELMER MARTÍNEZ MARROQUÍN</t>
  </si>
  <si>
    <t>ELVIS JHOAO SIÁN TALA</t>
  </si>
  <si>
    <t>ALVA MARITZA BUENAFE JEREZ DE GÓNGORA</t>
  </si>
  <si>
    <t>SELVYN BAVINTON  SOLARES ESPINOZA</t>
  </si>
  <si>
    <t xml:space="preserve">JESSICA WALESKA MONROY DÍAZ </t>
  </si>
  <si>
    <t>EDWIN DANIEL VILLELA ORELLANA</t>
  </si>
  <si>
    <t>MARITZA DEL CARMEN PÉREZ OCHOA DE OROZCO</t>
  </si>
  <si>
    <t>EDGAR EMILIO  RECINOS OLIVARES</t>
  </si>
  <si>
    <t>ROBERTO ESTUARDO POLANCO TOBAR</t>
  </si>
  <si>
    <t xml:space="preserve">JOSÉ FERNANDO MORÁN VALENZUELA </t>
  </si>
  <si>
    <t>MYNOR ARADIO CORDÓN ORELLANA</t>
  </si>
  <si>
    <t xml:space="preserve">FRANCISCO JAVIER MÉNDEZ PANTZAY </t>
  </si>
  <si>
    <t xml:space="preserve">KANEC FRANCISCO LÓPEZ ZAVALA </t>
  </si>
  <si>
    <t xml:space="preserve">FRANCISCO JUC JOLOMNÁ </t>
  </si>
  <si>
    <t>ERWIN CRISTOBAL MULUL CASTRO</t>
  </si>
  <si>
    <t>LUIS ARNOLDO CHUTÁ PERÉN</t>
  </si>
  <si>
    <t>MARCO TULIO RAMÍREZ ROQUE</t>
  </si>
  <si>
    <t>MARLON HIRALDO WINTER ZAMORA</t>
  </si>
  <si>
    <t>PAOLA RIVAS LEIVA DE BALTAZAR</t>
  </si>
  <si>
    <t>JANICE YADIRA DE MATA MINAS</t>
  </si>
  <si>
    <t>JUDITH MARÍA DE LOS ANGELES ALVARADO SOZA</t>
  </si>
  <si>
    <t>JAQUELIN DEL CARMEN VILLATORO TELLO DE RIVAS</t>
  </si>
  <si>
    <t>CARLOS ROBERTO LÓPEZ MÉNDEZ</t>
  </si>
  <si>
    <t>ANTHONY JOSÉ CANO ROSALES</t>
  </si>
  <si>
    <t>BRENDA LIZETH GARCÍA MARROQUIN DE ICÚ</t>
  </si>
  <si>
    <t>CÉSAR AUGUSTO DE LEÓN LUNA</t>
  </si>
  <si>
    <t>MIRIAM ELIZABETH SANTIZO PEDOGLIO</t>
  </si>
  <si>
    <t>GUSTAVO FEDERICO CIFUENTES CASTELLANOS</t>
  </si>
  <si>
    <t>SANDRA PATRICIA LÓPEZ ROBLERO</t>
  </si>
  <si>
    <t>ELMER AROLDO GONZÁLEZ BARILLAS</t>
  </si>
  <si>
    <t xml:space="preserve">RAYMOND ESTUARDO BARILLAS CONTRERAS </t>
  </si>
  <si>
    <t>BRAYAN MIZRRAÍM ALVARADO ROSALES</t>
  </si>
  <si>
    <t xml:space="preserve">PEDRO JOSÉ GODOY QUIÑÓNEZ </t>
  </si>
  <si>
    <t>BYRON FERNANDO CASTRO ORDÓÑEZ</t>
  </si>
  <si>
    <t>LUGGY ALEXANDER RAMÍREZ ROBLES</t>
  </si>
  <si>
    <t>DOUGLAS HUMBERTO VÁSQUEZ PRADO</t>
  </si>
  <si>
    <t>MYRNA RUTH MELÉNDEZ LEMUS DE LESAGE</t>
  </si>
  <si>
    <t xml:space="preserve">MIRIAM YOLANDA GARCÍA GÓMEZ </t>
  </si>
  <si>
    <t>ZOILA FRANCISCA POCÓN GARCÍA</t>
  </si>
  <si>
    <t>OLGA FRANCISCA POCÓN GARCÍA</t>
  </si>
  <si>
    <t>BERTA LUCÍA VÁSQUEZ TUCH DE CHOLOTÍO</t>
  </si>
  <si>
    <t>ESVIN RENÉ MOLINA VILLAGRÁN</t>
  </si>
  <si>
    <t xml:space="preserve">EVA KARINA TOLÓN PÉREZ </t>
  </si>
  <si>
    <t>CARMEN LISETH PUAC HERNÁNDEZ</t>
  </si>
  <si>
    <t xml:space="preserve">NATIVIDAD DEL SOCORRO ROSALES VASQUEZ </t>
  </si>
  <si>
    <t>MIRIAM ELIZABETH ELÍAS (ÚNICO APELLIDO)</t>
  </si>
  <si>
    <t>LUIS ALBERTO HERRERA MEJÍA</t>
  </si>
  <si>
    <t>RICHARD ANTHONY MURALLES DIAZ</t>
  </si>
  <si>
    <t>JUAN MANUEL FISCAL GARCÍA</t>
  </si>
  <si>
    <t>EDUARDO LUIS DOMINGUEZ DE LA CRUZ</t>
  </si>
  <si>
    <t xml:space="preserve">ALEJANDRO JOSÉ RODAS GÓMEZ </t>
  </si>
  <si>
    <t>EDWIN OSWALDO CASPROWITZ SAGASTUME</t>
  </si>
  <si>
    <t>ELVA CRISTINA TELLO GÓMEZ</t>
  </si>
  <si>
    <t>KENNY RAÚL VALDEZ CÁRCAMO</t>
  </si>
  <si>
    <t>GABRIEL ARTURO RÍOS VÁSQUEZ</t>
  </si>
  <si>
    <t xml:space="preserve">ERIK EDELBERTO BARRERA VÁSQUEZ </t>
  </si>
  <si>
    <t>KAREN PAOLA RAMÍREZ PÉREZ</t>
  </si>
  <si>
    <t xml:space="preserve">MARIA FERNANDA MÉNDEZ SALGUERO DE GONZÁLEZ </t>
  </si>
  <si>
    <t>MAYRA ALEJANDRA TRUJILLO DE CANO</t>
  </si>
  <si>
    <t>ADILIA BRICELDA LÓPEZ NATARENO DE LÓPEZ</t>
  </si>
  <si>
    <t xml:space="preserve">JOSÉ ARMANDO RIOS QUEZADA </t>
  </si>
  <si>
    <t>CARLOS HUMBERTO MENDIZABAL EUCEDA</t>
  </si>
  <si>
    <t>ROMEO LUCAS ORTIZ VELÁSQUEZ</t>
  </si>
  <si>
    <t>ESTUARDO OTTONIEL FUENTES OROZCO</t>
  </si>
  <si>
    <t xml:space="preserve">GLORIA NOEMY PAREDES ESTRADA DE GARCÍA </t>
  </si>
  <si>
    <t>ALBERTO MAGNO GUARCHAJ TZOC</t>
  </si>
  <si>
    <t>GILBERTO ORLANDO MÉRIDA AVILA</t>
  </si>
  <si>
    <t xml:space="preserve">SERGIO GIOVANNI PALENCIA ESTRADA </t>
  </si>
  <si>
    <t>MELVIN GEOVANNY GARCÍA (ÚNICO APELLIDO)</t>
  </si>
  <si>
    <t>GERSON OTONIEL SULECIO DE LEÓN</t>
  </si>
  <si>
    <t>MANUEL ANTONIO LÓPEZ OVALLE</t>
  </si>
  <si>
    <t>WILSÓN ANTONIO GONZÁLEZ CORADO</t>
  </si>
  <si>
    <t xml:space="preserve">NANCY MARIBEL SOSA JAUREGUI </t>
  </si>
  <si>
    <t>LIONEL ENRIQUE BOJORQUEZ LECHUGA</t>
  </si>
  <si>
    <t>EILYN YARIMA ARRIOLA (ÚNICO APELLIDO)</t>
  </si>
  <si>
    <t>BÁRBARA JORDÁN FLORES-CALDERON</t>
  </si>
  <si>
    <t>VICTOR HUMBERTO GÓMEZ PINEDA</t>
  </si>
  <si>
    <t>IRMA YOLANDA LÓPEZ PERNILLO DE HERRERA</t>
  </si>
  <si>
    <t xml:space="preserve">TÉCNICOS </t>
  </si>
  <si>
    <t>PROFESIONALES</t>
  </si>
  <si>
    <t>PROFESIONAL JURIDICO I</t>
  </si>
  <si>
    <t>MARCO ANTONIO TZOC MENCHÚ</t>
  </si>
  <si>
    <t>ASESOR PROFESIONAL ESPECIALIZADO II</t>
  </si>
  <si>
    <t>HORACIO FERNANDO GONZÁLEZ JUÁREZ</t>
  </si>
  <si>
    <t>ANA ROCÍO COTÓM SEM</t>
  </si>
  <si>
    <t>MARLON ESTUARDO MORALES</t>
  </si>
  <si>
    <t>SERGIO RICARDO SANTOS ALVARADO</t>
  </si>
  <si>
    <t>MARTIN ALEJANDRO VÁSQUEZ MAZARIEGOS</t>
  </si>
  <si>
    <t>JEFE DE SECCIÓN DE INVENTARIOS (0000)</t>
  </si>
  <si>
    <t>ASISTENTE DE RECURSOS HUMANOS II (0000)</t>
  </si>
  <si>
    <t>ASISTENTE JURÍDICO II (0000)</t>
  </si>
  <si>
    <t>ASISTENTE DE CONTABILIDAD II (0000)</t>
  </si>
  <si>
    <t xml:space="preserve">TÉCNICO DE ALMACEN I (0000) </t>
  </si>
  <si>
    <t>ROSMERY ROSABEL CASTAÑEDA MATÍAS</t>
  </si>
  <si>
    <t>VINICIO ALEJANDRO PAZOS CHEA</t>
  </si>
  <si>
    <t>MARIO RODOLFO SANTA CRUZ CUGUA</t>
  </si>
  <si>
    <t>DENNIS ALEJANDRO LARA MORALES</t>
  </si>
  <si>
    <t>WENDY CARINA CATUC GARCÍA DE HERNÁNDEZ</t>
  </si>
  <si>
    <t>SILVIA OLIMPIA AGUILAR DÍAZ DE ROSAL</t>
  </si>
  <si>
    <t>CLAUDIA VIVIANA MIRANDA CIFUENTES</t>
  </si>
  <si>
    <t>IRMA VIOLETA ARDÓN AGUILAR</t>
  </si>
  <si>
    <t xml:space="preserve">MARCO VINICIO VÁSQUEZ CHICAS </t>
  </si>
  <si>
    <t>JEFERSON ANTONIO MISAEL RAMÍREZ VÁSQUEZ</t>
  </si>
  <si>
    <t xml:space="preserve">EMMANUEL ANTONIO CHAJÓN GARCÍA </t>
  </si>
  <si>
    <t>WENER EDUARDO NAVARRO BRAVO</t>
  </si>
  <si>
    <t xml:space="preserve">YESENIA GABRIELA CIFUENTES SANCHEZ DE ORELLANA </t>
  </si>
  <si>
    <t>CLAUDIA MARÍA VILLEGAS DURINI</t>
  </si>
  <si>
    <t xml:space="preserve">KARLA MARÍA AGUILAR ARRIAGA </t>
  </si>
  <si>
    <t>LUIS PEDRO MOLINA MEZA</t>
  </si>
  <si>
    <t xml:space="preserve">ROOSELYN MAVEL CUBUR ARTIGA </t>
  </si>
  <si>
    <t>NORMAN ESTUARDO JIMENEZ MÉNDEZ</t>
  </si>
  <si>
    <t>NORA PATRICIA ROSALES ARRIAZA</t>
  </si>
  <si>
    <t>RODRIGO AZAF ZAMORA CASTILLO</t>
  </si>
  <si>
    <t>EVA JUDITH VIRULA (ÚNICO APELLIDO)</t>
  </si>
  <si>
    <t>BRAYNEN LEONEL MUÑOZ VARGAS</t>
  </si>
  <si>
    <t xml:space="preserve">TITO ISAAC MERLOS GARCÍA </t>
  </si>
  <si>
    <t xml:space="preserve">MARVIN ALBERTO GORDON PÉREZ </t>
  </si>
  <si>
    <t>DIEGO RENATO PÉREZ PELÉN</t>
  </si>
  <si>
    <t xml:space="preserve">LUIS PEDRO PINEDA MELENDEZ </t>
  </si>
  <si>
    <t>HIVER MANAEN CAAL MURALLES</t>
  </si>
  <si>
    <t xml:space="preserve">WENDY PAOLA RODRIGUEZ RUANO </t>
  </si>
  <si>
    <t>WINSTON ALEXIS NAJERA TUN</t>
  </si>
  <si>
    <t>EFRAÍN JORGE MARIO VILLAGRÁN LEMUS</t>
  </si>
  <si>
    <t xml:space="preserve">YOSELINE MADELINE POLANCO PEÑATE </t>
  </si>
  <si>
    <t>ANDREA MARÍA DÍAZ PALACIOS</t>
  </si>
  <si>
    <t xml:space="preserve">MAYRA ALEJANDRA LAINES MORALES </t>
  </si>
  <si>
    <t>WERNHER FELINO ELIAS PÉREZ FUENTES</t>
  </si>
  <si>
    <t>YOSELYN MARIELA JORDÁN GUERRA</t>
  </si>
  <si>
    <t xml:space="preserve">JULIO CÉSAR OBREGÓN HERNÁNDEZ </t>
  </si>
  <si>
    <t xml:space="preserve">SERGIO DANILO SEGURA HERNÁNDEZ </t>
  </si>
  <si>
    <t>YENIFER MARISOL HERNÁNDEZ HERRERA</t>
  </si>
  <si>
    <t xml:space="preserve">PÁMELA LANE BOCACHE CHAGUACEDA </t>
  </si>
  <si>
    <t xml:space="preserve">BENJAMÍN RODERICO CASTELLANOS ALDANA </t>
  </si>
  <si>
    <t>SUSANA VICTORIA BERREONDO HERRERA</t>
  </si>
  <si>
    <t>EVELYN GABRIELA ESTRADA ASIFUINA</t>
  </si>
  <si>
    <t>RODMAN VIDAL FUENTES MIRANDA</t>
  </si>
  <si>
    <t>LIGIA FERNANDA SOTO MORALES</t>
  </si>
  <si>
    <t>JEFE DEPARTAMENTO TECNICO II</t>
  </si>
  <si>
    <t>JOSE FILIBERTO PEREZ BOLAÑOS</t>
  </si>
  <si>
    <t>FILADELFO DONADO CESEÑA</t>
  </si>
  <si>
    <t>LUIS ALBERTO BOLAJ TRUJILLO</t>
  </si>
  <si>
    <t>MYRNA LETICIA TERRON AMBROCIO DE ZETA</t>
  </si>
  <si>
    <t>ROXANA ELIZABETH CORADO SICAL</t>
  </si>
  <si>
    <t>NELSON FELIPE LOPEZ CHAVEZ</t>
  </si>
  <si>
    <t>JUAN CARLOS PINEDA CASASOLA</t>
  </si>
  <si>
    <t>ASISTENTE DE ALMACÉN II</t>
  </si>
  <si>
    <t>HUGO ROLANDO CHOC SALAM</t>
  </si>
  <si>
    <t>Suspendido por el IGSS</t>
  </si>
  <si>
    <t>HENRY DÓRIAN SALGUERO GARCÍA</t>
  </si>
  <si>
    <t>EDWIN RODOLFO WESTPHAL VELIZ</t>
  </si>
  <si>
    <t xml:space="preserve">MARBELIA ALEJANDRA HERRERA TZUNÚN </t>
  </si>
  <si>
    <t xml:space="preserve">MARÍA JOSE BORRAYO GARCIA </t>
  </si>
  <si>
    <t>ROMEO ESTUARDO GUERRA LEMUS</t>
  </si>
  <si>
    <t xml:space="preserve">JOSSELINE GABRIELA ALBANEZ GUADRÓN </t>
  </si>
  <si>
    <t>BERNARDO DE JESÚS DÍAZ MEJÍA</t>
  </si>
  <si>
    <t xml:space="preserve">CHRISTIAN ENRIQUE DEL VALLE MÉRIDA </t>
  </si>
  <si>
    <t xml:space="preserve">JOSÉ GABRIEL SARAVIA MATA </t>
  </si>
  <si>
    <t>WYLBER FERLÁN REYES LINARES</t>
  </si>
  <si>
    <t>ANA GRICELDA MORALES BALCÁRCEL</t>
  </si>
  <si>
    <t xml:space="preserve">SYLVIA MARÍA HERNÁNDEZ ARÉVALO </t>
  </si>
  <si>
    <t>LUIS GUILLERMO PAZ IZAGUIRRE</t>
  </si>
  <si>
    <t xml:space="preserve">HERBERTH ALEJANDRO MARTÍNEZ IGLESIAS </t>
  </si>
  <si>
    <t>JUAN FRANCISCO MONTENEGRO GIRÓN</t>
  </si>
  <si>
    <t xml:space="preserve">FREDY GONZÁLEZ ESCOBAR </t>
  </si>
  <si>
    <t xml:space="preserve">KATHERINE YAMANIE SANTA CRUZ ROSSAL </t>
  </si>
  <si>
    <t xml:space="preserve">GUSTAVO ADOLFO CARDENAS JOAQUIN </t>
  </si>
  <si>
    <t>MARCELINA MICAELA JORGE GRIJALVA</t>
  </si>
  <si>
    <t>EDWIN ANTONIO LIMA RODRIGUEZ</t>
  </si>
  <si>
    <t>MIGUEL ANGEL GABRIEL CHOMO CHOC</t>
  </si>
  <si>
    <t>NIRIO MAYCOR CORADO BOTEO</t>
  </si>
  <si>
    <t>FREDDY ALEXANDER PEÑA HERNANDEZ</t>
  </si>
  <si>
    <t>ANALISTA DE RECURSOS HUMANOS I (0000)</t>
  </si>
  <si>
    <t>GLENDY YESENIA CHAVARRIA MEDRANO</t>
  </si>
  <si>
    <t xml:space="preserve">EDGAR AUGUSTO MARTÍNEZ ALVARADO </t>
  </si>
  <si>
    <t xml:space="preserve">LIDIA ARGENTINA ALMENGOR VELÁSQUEZ DE GONZALEZ </t>
  </si>
  <si>
    <t>DORIS YOHANNÁ GONZÁLEZ ALVAREZ DE VILLELA</t>
  </si>
  <si>
    <t>CARLOS ALFONSO PALMA CALDERÓN</t>
  </si>
  <si>
    <t xml:space="preserve">YEYMI ROCIO ALQUIJAY GARCÍA DE SALAZAR </t>
  </si>
  <si>
    <t>SELVIN RAMIRO LAZARO MUX</t>
  </si>
  <si>
    <t>ARMANDO PINEDA RODRÍGUEZ</t>
  </si>
  <si>
    <t>ANGIE ANDREA ZACARIAS ZABALETA</t>
  </si>
  <si>
    <t>CLAUDIA NATALIA VELÁSQUEZ JUÁREZ DE SOCOREC</t>
  </si>
  <si>
    <t>LUIS GERARDO CATALÁN PINZÓN</t>
  </si>
  <si>
    <t>ALEXIS ABRAHAM DE LEÓN GIRÓN</t>
  </si>
  <si>
    <t xml:space="preserve">OBDULIO ELÍAS SIGUANTAY HERNÁNDEZ </t>
  </si>
  <si>
    <t>GLADYS XIOMARA GUERRA MATA</t>
  </si>
  <si>
    <t>CHRISTIAN MANUEL GALICIA CITALÁN</t>
  </si>
  <si>
    <t>SERGIO DAVID ALARCON RETANA</t>
  </si>
  <si>
    <t>ELUVIA BRISEYDA PELICÓ MAZARIEGOS</t>
  </si>
  <si>
    <t>ROSANDRA INDIRA BARRIOS RAMÍREZ DE VALDEZ</t>
  </si>
  <si>
    <t xml:space="preserve">PABLO ESTEBAN GUZMÁN SIERRA </t>
  </si>
  <si>
    <t>LESVIA ELIZABETH VÁSQUEZ RONQUILLO</t>
  </si>
  <si>
    <t>LUISA FERNANDA MOLINA MICHEO</t>
  </si>
  <si>
    <t>EMMANUEL GAMILIEL CON SEVILLA</t>
  </si>
  <si>
    <t xml:space="preserve">ANDREA ALEJANDRA VALENZUELA CUSH </t>
  </si>
  <si>
    <t>PABLO DAVID BARRIOS PÉREZ</t>
  </si>
  <si>
    <t>CESIA LOURDES MOLINA GONZÁLEZ</t>
  </si>
  <si>
    <t>KAREN MISHEL LIMA GARCÍA</t>
  </si>
  <si>
    <t>MARCOS ALFREDO TORRES BARRIOS</t>
  </si>
  <si>
    <t xml:space="preserve">ALLAN DAVID GALDÁMEZ DE LEÓN </t>
  </si>
  <si>
    <t>HUGO ALEJANDRO ESTEVEZ MONZÓN</t>
  </si>
  <si>
    <t xml:space="preserve">OFFIER ALFREDO ALQUIJAY CIFUENTES </t>
  </si>
  <si>
    <t xml:space="preserve">VYASADEVA NRISINHA CUÉLLAR GONZÁLEZ </t>
  </si>
  <si>
    <t xml:space="preserve">ANDREA DANIELA GONZALEZ MENCOS </t>
  </si>
  <si>
    <t xml:space="preserve">LUIS ALBERTO MELCHOR GUZMÁN </t>
  </si>
  <si>
    <t xml:space="preserve">JOSÉ MIGUEL ALVAREZ CIFUENTES </t>
  </si>
  <si>
    <t xml:space="preserve">KEVIN MANUEL CARRERA Y CARRERA </t>
  </si>
  <si>
    <t xml:space="preserve">EDWIN ROLANDO HERNÁNDEZ YANES </t>
  </si>
  <si>
    <t xml:space="preserve">LUIS ROBERTO ORTÍZ GUDIEL </t>
  </si>
  <si>
    <t xml:space="preserve">EDILBERTO ARANA ARIAS </t>
  </si>
  <si>
    <t xml:space="preserve">JOSSELYN GABRIELA RODRÍGUEZ PÉREZ </t>
  </si>
  <si>
    <t xml:space="preserve">LEONEL ARMANDO GUAMUCH QUELEX </t>
  </si>
  <si>
    <t xml:space="preserve">DHAREN ARIADNA RAMOS PÉREZ </t>
  </si>
  <si>
    <t>LIDIA CAROLINA CASASOLA ZAPATA</t>
  </si>
  <si>
    <t>ELVIS EDYMAR MORALES MARROQUÍN</t>
  </si>
  <si>
    <t xml:space="preserve">DYLAN ALEXANDER CASTELLANOS SAGASTUME </t>
  </si>
  <si>
    <t xml:space="preserve">ADOLFO ANTONIO BELTETÓN SANCHEZ </t>
  </si>
  <si>
    <t xml:space="preserve">JOSUÉ DANIEL PAZ GÓMEZ </t>
  </si>
  <si>
    <t xml:space="preserve">CHRISTHIAN ALEJANDRO TURCIOS ORTIZ </t>
  </si>
  <si>
    <t xml:space="preserve">SHARON MABEL OLIVA ZAPETA </t>
  </si>
  <si>
    <t xml:space="preserve">JUAN DIEGO RIVERA GUERRA </t>
  </si>
  <si>
    <t>LILIANA NOHEMÍ PAZ (ÚNICO APELLIDO) DE RODRIGUEZ</t>
  </si>
  <si>
    <t>MIRIAM JANETH  CARRETO MÉNDEZ</t>
  </si>
  <si>
    <t>SURY MAGALÍ PÉREZ LÓPEZ</t>
  </si>
  <si>
    <t>JACQUELINE CLAUNDIN VICTORIA CASTILLO DUBÓN</t>
  </si>
  <si>
    <t>GABRIELA ESMARLIN JUÁREZ MARROQUIN</t>
  </si>
  <si>
    <t>CARLOS JAVIER MARIN ESQUITÉ</t>
  </si>
  <si>
    <t>MYNOR WILSSON ANTONIO PÉREZ SUÁREZ</t>
  </si>
  <si>
    <t xml:space="preserve">WILLMAR ABRAHAM RAMÍREZ CASTRO </t>
  </si>
  <si>
    <t>MACEDONIO (ÚNICO NOMBRE) SURÁM GUALIM</t>
  </si>
  <si>
    <t>HUGO ADOLFO RAMOS (ÚNICO APELLIDO)</t>
  </si>
  <si>
    <t>OSCAR (ÚNICO NOMBRE) CHOC CAC</t>
  </si>
  <si>
    <t>MILDER BEATRÍZ ROSA PÉREZ</t>
  </si>
  <si>
    <t>SANTIAGO NICOLÁS XONÁ SURÁM</t>
  </si>
  <si>
    <t>MARIO ROBERTO RAMÍREZ HERNÁNDEZ</t>
  </si>
  <si>
    <t>EDWIN RAMIRO ORDOÑEZ LÓPEZ</t>
  </si>
  <si>
    <t>ALBERTO (ÚNICO NOMBRE) BOTZOC TOC</t>
  </si>
  <si>
    <t>EDUARDO (ÚNICO NOMBRE) AJTZALÁM RAXULEU</t>
  </si>
  <si>
    <t xml:space="preserve"> MYNOR RUBEN PÉREZ ZEPEDA</t>
  </si>
  <si>
    <t>MIGUEL ANGEL OSORIO LÓPEZ</t>
  </si>
  <si>
    <t>DANILO (ÚNICO NOMBRE) PÉREZ SIS</t>
  </si>
  <si>
    <t>JOSÉ (ÚNICO NOMBRE) JUÁREZ ROSALES</t>
  </si>
  <si>
    <t>GRISELDA (ÚNICO NOMBRE) GONZÁLEZ ALVARADO DE RODRIGUEZ</t>
  </si>
  <si>
    <t>KAREN MELISSA MORALES RAMÍREZ</t>
  </si>
  <si>
    <t>ELBER BAUDILIO AGUSTÍN TEMA</t>
  </si>
  <si>
    <t xml:space="preserve">CÉSAR AGUSTO GODOY CORADO </t>
  </si>
  <si>
    <t>SERGIO ELY CAAL (ÚNICO APELLIDO)</t>
  </si>
  <si>
    <t xml:space="preserve">ALONZO (ÚNICO NOMBRE) MORÁN CALEL </t>
  </si>
  <si>
    <t>BELTER MANFREDO MÉNDEZ ZEPEDA</t>
  </si>
  <si>
    <t>MARIO CAYETANO TAPERIA PÉREZ</t>
  </si>
  <si>
    <t>SAMUEL (ÚNICO NOMBRE) POP TIÚL</t>
  </si>
  <si>
    <t>MARIO ADOLFO SÁNCHEZ VÁSQUEZ</t>
  </si>
  <si>
    <t>MAYRA ELIZABETH TOMÁS AGUILAR DE MÉNDEZ</t>
  </si>
  <si>
    <t>JORGE EDUARDO TUL VELÁSQUEZ</t>
  </si>
  <si>
    <t>COVY WIDMAN ULISES ESCALANTE JERÓNIMO</t>
  </si>
  <si>
    <t>DULCE ANDREA MENENDEZ DÍAZ DE TORRES</t>
  </si>
  <si>
    <t>IRMA YANETH GARCÍA CASASOLA</t>
  </si>
  <si>
    <t>RANDY DENNIS ANTONIO MENCHÚ HERRERA</t>
  </si>
  <si>
    <t>NELSON FREDY LAJ MORÁN</t>
  </si>
  <si>
    <t>ALVARO (ÚNICO NOMBRE) BLANCO CHACH</t>
  </si>
  <si>
    <t xml:space="preserve">JOSÉ MANUEL CONTRERAS FABIÁN </t>
  </si>
  <si>
    <t>RENÉ (ÚNICO NOMBRE) PINEDA BOTEO</t>
  </si>
  <si>
    <t xml:space="preserve">OLIVIA MARCELINA SAUCEDO AYALA </t>
  </si>
  <si>
    <t>MARCELINA ESTEFANY CHÁVEZ GERÓNIMO</t>
  </si>
  <si>
    <t>LITMA BEATRÍZ CASTAÑÓN PÉREZ DE GARCÍA</t>
  </si>
  <si>
    <t>RONALD ABISAÍ CHAY SOP</t>
  </si>
  <si>
    <t>WENNER MAGLONY GODÍNEZ GALLO</t>
  </si>
  <si>
    <t xml:space="preserve">SABINO JEROBOAM ALVARADO LÓPEZ </t>
  </si>
  <si>
    <t>SERGIO JUAN NELSON CHOX COJ</t>
  </si>
  <si>
    <t>JUAN CARLOS LÓPEZ GODINEZ</t>
  </si>
  <si>
    <t>MARVIN GEOVANI CASTILLO PINEDA</t>
  </si>
  <si>
    <t>EDGAR DANIEL ALDANA CRUZ</t>
  </si>
  <si>
    <t xml:space="preserve">DARLYN FABIOLA FAUSTINA YOC AVILA </t>
  </si>
  <si>
    <t>DIANA LUCRECIA VELA GARCÍA</t>
  </si>
  <si>
    <t xml:space="preserve">RANDY FAURICIO RODRIGUEZ LOPEZ </t>
  </si>
  <si>
    <t>ALCIRA FLORECITA SANTIAGO CORTEZ DE CANTE</t>
  </si>
  <si>
    <t>JUAN CARLOS VILLEDA PINEDA</t>
  </si>
  <si>
    <t>JENIFER KARINA RAMOS ANTÓN</t>
  </si>
  <si>
    <t>JOSÉ RIGOBERTO CHUN MÓ</t>
  </si>
  <si>
    <t xml:space="preserve">   JOSHUA JOSUÉ CRASBORN CHUY </t>
  </si>
  <si>
    <t>JORGE YAT PAAU</t>
  </si>
  <si>
    <t xml:space="preserve">MAYRA LISSETH VILLAGRÁN SOLARES </t>
  </si>
  <si>
    <t xml:space="preserve">EDNA MARÍA CASTELLANOS PÉREZ </t>
  </si>
  <si>
    <t>HUMBERTO SANCHEZ VÁSQUES</t>
  </si>
  <si>
    <t>Aguinaldo</t>
  </si>
  <si>
    <t>Bono Vacacional</t>
  </si>
  <si>
    <t>Bono 14</t>
  </si>
  <si>
    <t>AGUINALDO</t>
  </si>
  <si>
    <t>BONO VACACIONAL</t>
  </si>
  <si>
    <t>FLUVIA ARACELY RIVERA HERNANDEZ</t>
  </si>
  <si>
    <t>ENCARGADO DE BODEGA</t>
  </si>
  <si>
    <t>DICIEMBRE</t>
  </si>
  <si>
    <t>ALDO FRANCISCO TURUY AMARRA</t>
  </si>
  <si>
    <t>PEDRO JOSÉ AGUIRRE MORALES</t>
  </si>
  <si>
    <t>6 dias de noviembre y diciembre</t>
  </si>
  <si>
    <t>4 dias de noviembre y diciembre</t>
  </si>
  <si>
    <t>14 dias de noviembre</t>
  </si>
  <si>
    <t>DTO. 81-70</t>
  </si>
  <si>
    <t>Ajuste al Salario Minimo 953-2018</t>
  </si>
  <si>
    <t>Ajuste al Salario Minimo 1105-2016</t>
  </si>
  <si>
    <t>UNIDAD DE INFORMACIÓN PÚBLICA</t>
  </si>
  <si>
    <t>DIRECCIÓN GENERAL DEL DEPORTE Y LA RECREACIÓN</t>
  </si>
  <si>
    <t>SUB GRUPO 18</t>
  </si>
  <si>
    <t>NUMERAL 4 ARTÍCULO 10</t>
  </si>
  <si>
    <t>APELLIDOS Y NOMBRES</t>
  </si>
  <si>
    <t xml:space="preserve"> TOTAL DE DESCUENTOS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</si>
</sst>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Q&quot;* #,##0.00_);_(&quot;Q&quot;* \(#,##0.00\);_(&quot;Q&quot;* &quot;-&quot;??_);_(@_)"/>
    <numFmt numFmtId="170" formatCode="_-&quot;Q&quot;* #,##0.00_-;\-&quot;Q&quot;* #,##0.00_-;_-&quot;Q&quot;* &quot;-&quot;??_-;_-@_-"/>
    <numFmt numFmtId="171" formatCode="_-* #,##0.00_-;\-* #,##0.00_-;_-* &quot;-&quot;??_-;_-@_-"/>
    <numFmt numFmtId="179" formatCode="&quot;Q&quot;#,##0.00"/>
    <numFmt numFmtId="192" formatCode="0_)"/>
    <numFmt numFmtId="193" formatCode="_-[$Q-100A]* #,##0.00_ ;_-[$Q-100A]* \-#,##0.00\ ;_-[$Q-100A]* &quot;-&quot;??_ ;_-@_ "/>
    <numFmt numFmtId="194" formatCode="_-[$Q-100A]* #,##0.00_-;\-[$Q-100A]* #,##0.00_-;_-[$Q-100A]* &quot;-&quot;??_-;_-@_-"/>
  </numFmts>
  <fonts count="14" x14ac:knownFonts="1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3">
    <xf numFmtId="0" fontId="0" fillId="0" borderId="0"/>
    <xf numFmtId="171" fontId="5" fillId="0" borderId="0" applyFont="0" applyFill="0" applyBorder="0" applyAlignment="0" applyProtection="0"/>
    <xf numFmtId="44" fontId="1" fillId="0" borderId="0" applyFill="0" applyBorder="0" applyAlignment="0" applyProtection="0"/>
    <xf numFmtId="44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192" fontId="9" fillId="0" borderId="0"/>
  </cellStyleXfs>
  <cellXfs count="157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194" fontId="0" fillId="0" borderId="0" xfId="0" applyNumberFormat="1" applyAlignment="1">
      <alignment vertical="center" wrapText="1"/>
    </xf>
    <xf numFmtId="192" fontId="10" fillId="3" borderId="4" xfId="12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194" fontId="0" fillId="0" borderId="0" xfId="0" applyNumberFormat="1" applyAlignment="1">
      <alignment horizontal="center" vertical="center" wrapText="1"/>
    </xf>
    <xf numFmtId="194" fontId="2" fillId="0" borderId="0" xfId="0" applyNumberFormat="1" applyFont="1" applyFill="1" applyBorder="1" applyAlignment="1">
      <alignment vertical="center" wrapText="1"/>
    </xf>
    <xf numFmtId="194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/>
    <xf numFmtId="193" fontId="11" fillId="0" borderId="5" xfId="12" applyNumberFormat="1" applyFont="1" applyFill="1" applyBorder="1" applyAlignment="1" applyProtection="1">
      <alignment horizontal="center" vertical="center" wrapText="1"/>
    </xf>
    <xf numFmtId="194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92" fontId="10" fillId="3" borderId="6" xfId="12" applyFont="1" applyFill="1" applyBorder="1" applyAlignment="1">
      <alignment horizontal="center" vertical="center" wrapText="1"/>
    </xf>
    <xf numFmtId="194" fontId="0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19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194" fontId="2" fillId="3" borderId="11" xfId="0" applyNumberFormat="1" applyFont="1" applyFill="1" applyBorder="1" applyAlignment="1">
      <alignment horizontal="center" vertical="center" wrapText="1"/>
    </xf>
    <xf numFmtId="194" fontId="7" fillId="3" borderId="11" xfId="0" applyNumberFormat="1" applyFont="1" applyFill="1" applyBorder="1" applyAlignment="1">
      <alignment horizontal="center" vertical="center" wrapText="1"/>
    </xf>
    <xf numFmtId="194" fontId="2" fillId="3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center" vertical="center" wrapText="1"/>
    </xf>
    <xf numFmtId="170" fontId="0" fillId="0" borderId="5" xfId="5" applyFont="1" applyFill="1" applyBorder="1" applyAlignment="1">
      <alignment horizontal="center" vertical="center"/>
    </xf>
    <xf numFmtId="170" fontId="0" fillId="0" borderId="13" xfId="5" applyFont="1" applyFill="1" applyBorder="1" applyAlignment="1">
      <alignment horizontal="center" vertical="center" wrapText="1"/>
    </xf>
    <xf numFmtId="170" fontId="0" fillId="0" borderId="14" xfId="5" applyFont="1" applyFill="1" applyBorder="1" applyAlignment="1">
      <alignment horizontal="center" vertical="center"/>
    </xf>
    <xf numFmtId="194" fontId="0" fillId="0" borderId="0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94" fontId="2" fillId="3" borderId="7" xfId="0" applyNumberFormat="1" applyFont="1" applyFill="1" applyBorder="1" applyAlignment="1">
      <alignment horizontal="center" vertical="center" wrapText="1"/>
    </xf>
    <xf numFmtId="193" fontId="11" fillId="0" borderId="14" xfId="12" applyNumberFormat="1" applyFont="1" applyFill="1" applyBorder="1" applyAlignment="1" applyProtection="1">
      <alignment horizontal="center" vertical="center" wrapText="1"/>
    </xf>
    <xf numFmtId="194" fontId="0" fillId="0" borderId="14" xfId="0" applyNumberFormat="1" applyFont="1" applyFill="1" applyBorder="1" applyAlignment="1">
      <alignment horizontal="center" vertical="center" wrapText="1"/>
    </xf>
    <xf numFmtId="194" fontId="2" fillId="3" borderId="15" xfId="0" applyNumberFormat="1" applyFont="1" applyFill="1" applyBorder="1" applyAlignment="1">
      <alignment horizontal="center" vertical="center" wrapText="1"/>
    </xf>
    <xf numFmtId="194" fontId="2" fillId="3" borderId="16" xfId="0" applyNumberFormat="1" applyFont="1" applyFill="1" applyBorder="1" applyAlignment="1">
      <alignment horizontal="center" vertical="center" wrapText="1"/>
    </xf>
    <xf numFmtId="194" fontId="2" fillId="3" borderId="17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19" xfId="0" applyBorder="1"/>
    <xf numFmtId="0" fontId="0" fillId="0" borderId="20" xfId="0" applyBorder="1"/>
    <xf numFmtId="44" fontId="0" fillId="0" borderId="20" xfId="0" applyNumberFormat="1" applyBorder="1"/>
    <xf numFmtId="0" fontId="0" fillId="0" borderId="21" xfId="0" applyBorder="1"/>
    <xf numFmtId="179" fontId="2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Alignment="1">
      <alignment vertical="center" wrapText="1"/>
    </xf>
    <xf numFmtId="0" fontId="2" fillId="2" borderId="33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94" fontId="2" fillId="3" borderId="3" xfId="0" applyNumberFormat="1" applyFont="1" applyFill="1" applyBorder="1" applyAlignment="1">
      <alignment horizontal="center" vertical="center" wrapText="1"/>
    </xf>
    <xf numFmtId="194" fontId="2" fillId="3" borderId="29" xfId="0" applyNumberFormat="1" applyFont="1" applyFill="1" applyBorder="1" applyAlignment="1">
      <alignment horizontal="center" vertical="center" wrapText="1"/>
    </xf>
    <xf numFmtId="194" fontId="2" fillId="3" borderId="3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3" fillId="0" borderId="5" xfId="10" applyFont="1" applyFill="1" applyBorder="1" applyAlignment="1">
      <alignment horizontal="left" vertical="center" wrapText="1" shrinkToFit="1"/>
    </xf>
    <xf numFmtId="170" fontId="3" fillId="0" borderId="5" xfId="0" applyNumberFormat="1" applyFont="1" applyFill="1" applyBorder="1" applyAlignment="1">
      <alignment vertical="center" wrapText="1"/>
    </xf>
    <xf numFmtId="179" fontId="3" fillId="0" borderId="5" xfId="0" applyNumberFormat="1" applyFont="1" applyFill="1" applyBorder="1"/>
    <xf numFmtId="0" fontId="3" fillId="0" borderId="5" xfId="0" applyFont="1" applyFill="1" applyBorder="1"/>
    <xf numFmtId="0" fontId="2" fillId="2" borderId="48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3" fillId="0" borderId="5" xfId="10" applyFont="1" applyFill="1" applyBorder="1" applyAlignment="1">
      <alignment vertical="center" wrapText="1" shrinkToFit="1"/>
    </xf>
    <xf numFmtId="170" fontId="3" fillId="0" borderId="5" xfId="10" applyNumberFormat="1" applyFont="1" applyFill="1" applyBorder="1" applyAlignment="1">
      <alignment horizontal="right" vertical="center"/>
    </xf>
    <xf numFmtId="170" fontId="3" fillId="0" borderId="5" xfId="2" applyNumberFormat="1" applyFont="1" applyFill="1" applyBorder="1" applyAlignment="1">
      <alignment vertical="center" wrapText="1"/>
    </xf>
    <xf numFmtId="170" fontId="3" fillId="0" borderId="5" xfId="2" applyNumberFormat="1" applyFont="1" applyFill="1" applyBorder="1" applyAlignment="1">
      <alignment vertical="center"/>
    </xf>
    <xf numFmtId="170" fontId="3" fillId="0" borderId="5" xfId="0" applyNumberFormat="1" applyFont="1" applyFill="1" applyBorder="1" applyAlignment="1">
      <alignment horizontal="right" vertical="center"/>
    </xf>
    <xf numFmtId="0" fontId="3" fillId="0" borderId="5" xfId="10" applyFont="1" applyFill="1" applyBorder="1" applyAlignment="1">
      <alignment vertical="center" wrapText="1"/>
    </xf>
    <xf numFmtId="0" fontId="3" fillId="0" borderId="5" xfId="1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170" fontId="3" fillId="0" borderId="5" xfId="1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 wrapText="1"/>
    </xf>
    <xf numFmtId="170" fontId="13" fillId="0" borderId="5" xfId="0" applyNumberFormat="1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 wrapText="1"/>
    </xf>
    <xf numFmtId="170" fontId="3" fillId="4" borderId="5" xfId="2" applyNumberFormat="1" applyFont="1" applyFill="1" applyBorder="1" applyAlignment="1">
      <alignment vertical="center"/>
    </xf>
    <xf numFmtId="170" fontId="3" fillId="4" borderId="5" xfId="2" applyNumberFormat="1" applyFont="1" applyFill="1" applyBorder="1" applyAlignment="1">
      <alignment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194" fontId="2" fillId="5" borderId="33" xfId="0" applyNumberFormat="1" applyFont="1" applyFill="1" applyBorder="1" applyAlignment="1">
      <alignment horizontal="center" vertical="center" wrapText="1"/>
    </xf>
    <xf numFmtId="194" fontId="2" fillId="5" borderId="50" xfId="0" applyNumberFormat="1" applyFont="1" applyFill="1" applyBorder="1" applyAlignment="1">
      <alignment horizontal="center" vertical="center" wrapText="1"/>
    </xf>
    <xf numFmtId="179" fontId="2" fillId="5" borderId="49" xfId="0" applyNumberFormat="1" applyFont="1" applyFill="1" applyBorder="1" applyAlignment="1">
      <alignment horizontal="center" vertical="center" wrapText="1"/>
    </xf>
    <xf numFmtId="170" fontId="2" fillId="5" borderId="49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94" fontId="3" fillId="0" borderId="5" xfId="0" applyNumberFormat="1" applyFont="1" applyBorder="1" applyAlignment="1">
      <alignment horizontal="center" vertical="center" wrapText="1"/>
    </xf>
    <xf numFmtId="179" fontId="3" fillId="0" borderId="5" xfId="0" applyNumberFormat="1" applyFont="1" applyBorder="1" applyAlignment="1">
      <alignment horizontal="center" vertical="center" wrapText="1"/>
    </xf>
  </cellXfs>
  <cellStyles count="13">
    <cellStyle name="Millares 2" xfId="1"/>
    <cellStyle name="Moneda" xfId="2" builtinId="4"/>
    <cellStyle name="Moneda 2" xfId="3"/>
    <cellStyle name="Moneda 2 2" xfId="4"/>
    <cellStyle name="Moneda 3" xfId="5"/>
    <cellStyle name="Normal" xfId="0" builtinId="0"/>
    <cellStyle name="Normal 2" xfId="6"/>
    <cellStyle name="Normal 2 2 3" xfId="7"/>
    <cellStyle name="Normal 3" xfId="8"/>
    <cellStyle name="Normal 4" xfId="9"/>
    <cellStyle name="Normal 8" xfId="10"/>
    <cellStyle name="Normal 8 2" xfId="11"/>
    <cellStyle name="Normal_PLANILLAS PROCORBIC" xfId="12"/>
  </cellStyles>
  <dxfs count="35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735106</xdr:colOff>
      <xdr:row>2</xdr:row>
      <xdr:rowOff>107576</xdr:rowOff>
    </xdr:from>
    <xdr:to>
      <xdr:col>2</xdr:col>
      <xdr:colOff>1582831</xdr:colOff>
      <xdr:row>6</xdr:row>
      <xdr:rowOff>174812</xdr:rowOff>
    </xdr:to>
    <xdr:pic>
      <xdr:nvPicPr>
        <xdr:cNvPr id="5578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459" y="701488"/>
          <a:ext cx="2797548" cy="784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0</xdr:rowOff>
    </xdr:from>
    <xdr:to>
      <xdr:col>1</xdr:col>
      <xdr:colOff>971550</xdr:colOff>
      <xdr:row>1</xdr:row>
      <xdr:rowOff>66675</xdr:rowOff>
    </xdr:to>
    <xdr:pic>
      <xdr:nvPicPr>
        <xdr:cNvPr id="624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0"/>
          <a:ext cx="781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0</xdr:row>
      <xdr:rowOff>0</xdr:rowOff>
    </xdr:from>
    <xdr:to>
      <xdr:col>1</xdr:col>
      <xdr:colOff>971550</xdr:colOff>
      <xdr:row>1</xdr:row>
      <xdr:rowOff>66675</xdr:rowOff>
    </xdr:to>
    <xdr:pic>
      <xdr:nvPicPr>
        <xdr:cNvPr id="6240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0"/>
          <a:ext cx="781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0</xdr:row>
      <xdr:rowOff>0</xdr:rowOff>
    </xdr:from>
    <xdr:to>
      <xdr:col>1</xdr:col>
      <xdr:colOff>971550</xdr:colOff>
      <xdr:row>1</xdr:row>
      <xdr:rowOff>66675</xdr:rowOff>
    </xdr:to>
    <xdr:pic>
      <xdr:nvPicPr>
        <xdr:cNvPr id="6240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0"/>
          <a:ext cx="781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0</xdr:row>
      <xdr:rowOff>0</xdr:rowOff>
    </xdr:from>
    <xdr:to>
      <xdr:col>1</xdr:col>
      <xdr:colOff>2247900</xdr:colOff>
      <xdr:row>3</xdr:row>
      <xdr:rowOff>142875</xdr:rowOff>
    </xdr:to>
    <xdr:pic>
      <xdr:nvPicPr>
        <xdr:cNvPr id="6240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0"/>
          <a:ext cx="20574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104775</xdr:rowOff>
    </xdr:from>
    <xdr:to>
      <xdr:col>1</xdr:col>
      <xdr:colOff>1600200</xdr:colOff>
      <xdr:row>3</xdr:row>
      <xdr:rowOff>85725</xdr:rowOff>
    </xdr:to>
    <xdr:pic>
      <xdr:nvPicPr>
        <xdr:cNvPr id="5783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04775"/>
          <a:ext cx="19716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616324</xdr:colOff>
      <xdr:row>1</xdr:row>
      <xdr:rowOff>22413</xdr:rowOff>
    </xdr:from>
    <xdr:to>
      <xdr:col>3</xdr:col>
      <xdr:colOff>18470</xdr:colOff>
      <xdr:row>5</xdr:row>
      <xdr:rowOff>148478</xdr:rowOff>
    </xdr:to>
    <xdr:pic>
      <xdr:nvPicPr>
        <xdr:cNvPr id="6514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559" y="268942"/>
          <a:ext cx="3077676" cy="843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1</xdr:col>
      <xdr:colOff>1495425</xdr:colOff>
      <xdr:row>5</xdr:row>
      <xdr:rowOff>19050</xdr:rowOff>
    </xdr:to>
    <xdr:pic>
      <xdr:nvPicPr>
        <xdr:cNvPr id="6556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20574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419100</xdr:colOff>
      <xdr:row>11</xdr:row>
      <xdr:rowOff>66675</xdr:rowOff>
    </xdr:from>
    <xdr:to>
      <xdr:col>5</xdr:col>
      <xdr:colOff>1133968</xdr:colOff>
      <xdr:row>13</xdr:row>
      <xdr:rowOff>133350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419100" y="2095500"/>
          <a:ext cx="7706218" cy="4000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/>
          <a:r>
            <a:rPr lang="es-ES" sz="3600" b="1" kern="10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Calibri"/>
            </a:rPr>
            <a:t>SIN PERSONAL EN ESTE RENGLON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T34"/>
  <sheetViews>
    <sheetView tabSelected="1" topLeftCell="A3" zoomScale="85" zoomScaleNormal="85" workbookViewId="0">
      <pane ySplit="8" topLeftCell="A11" activePane="bottomLeft" state="frozen"/>
      <selection activeCell="A3" sqref="A3"/>
      <selection pane="bottomLeft" activeCell="B12" sqref="B12"/>
    </sheetView>
  </sheetViews>
  <sheetFormatPr baseColWidth="10" defaultRowHeight="12.75" x14ac:dyDescent="0.2"/>
  <cols>
    <col min="1" max="1" width="4.28515625" style="1" customWidth="1"/>
    <col min="2" max="2" width="29.28515625" style="2" customWidth="1"/>
    <col min="3" max="3" width="27.85546875" style="2" customWidth="1"/>
    <col min="4" max="4" width="12.7109375" style="2" customWidth="1"/>
    <col min="5" max="5" width="14.7109375" style="2" customWidth="1"/>
    <col min="6" max="6" width="17.42578125" style="2" customWidth="1"/>
    <col min="7" max="7" width="12.7109375" style="2" customWidth="1"/>
    <col min="8" max="8" width="6.28515625" style="2" customWidth="1"/>
    <col min="9" max="9" width="7" style="2" customWidth="1"/>
    <col min="10" max="10" width="12.7109375" style="2" customWidth="1"/>
    <col min="11" max="11" width="11.85546875" style="2" customWidth="1"/>
    <col min="12" max="12" width="8.140625" style="2" customWidth="1"/>
    <col min="13" max="13" width="10.28515625" style="2" customWidth="1"/>
    <col min="14" max="14" width="11.140625" style="2" customWidth="1"/>
    <col min="15" max="15" width="9.85546875" style="2" customWidth="1"/>
    <col min="16" max="16" width="15.42578125" customWidth="1"/>
    <col min="17" max="17" width="12.85546875" customWidth="1"/>
    <col min="18" max="18" width="12" customWidth="1"/>
    <col min="20" max="20" width="17.85546875" customWidth="1"/>
  </cols>
  <sheetData>
    <row r="1" spans="1:20" ht="27.75" customHeight="1" x14ac:dyDescent="0.3">
      <c r="A1"/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20" ht="19.5" x14ac:dyDescent="0.3">
      <c r="A2" s="6"/>
      <c r="B2" s="79" t="s">
        <v>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20" ht="14.25" customHeight="1" x14ac:dyDescent="0.25">
      <c r="A3" s="80" t="s">
        <v>13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1:20" ht="14.25" customHeight="1" x14ac:dyDescent="0.2">
      <c r="A4" s="81" t="s">
        <v>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1:20" ht="14.25" customHeight="1" x14ac:dyDescent="0.2">
      <c r="A5" s="81" t="s">
        <v>20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1:20" ht="14.25" customHeight="1" x14ac:dyDescent="0.2">
      <c r="A6" s="67">
        <v>43830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</row>
    <row r="7" spans="1:20" ht="14.25" customHeight="1" x14ac:dyDescent="0.2">
      <c r="A7" s="3" t="s">
        <v>24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20" ht="13.5" thickBot="1" x14ac:dyDescent="0.25"/>
    <row r="9" spans="1:20" s="4" customFormat="1" ht="12.95" customHeight="1" thickBot="1" x14ac:dyDescent="0.25">
      <c r="A9" s="68" t="s">
        <v>3</v>
      </c>
      <c r="B9" s="70" t="s">
        <v>100</v>
      </c>
      <c r="C9" s="71" t="s">
        <v>15</v>
      </c>
      <c r="D9" s="72" t="s">
        <v>16</v>
      </c>
      <c r="E9" s="74" t="s">
        <v>32</v>
      </c>
      <c r="F9" s="75"/>
      <c r="G9" s="75"/>
      <c r="H9" s="75"/>
      <c r="I9" s="75"/>
      <c r="J9" s="75"/>
      <c r="K9" s="75"/>
      <c r="L9" s="75"/>
      <c r="M9" s="75"/>
      <c r="N9" s="76"/>
      <c r="O9" s="73" t="s">
        <v>5</v>
      </c>
      <c r="P9" s="82" t="s">
        <v>23</v>
      </c>
      <c r="Q9" s="73" t="s">
        <v>21</v>
      </c>
      <c r="R9" s="77" t="s">
        <v>22</v>
      </c>
      <c r="S9" s="77" t="s">
        <v>132</v>
      </c>
      <c r="T9" s="77" t="s">
        <v>133</v>
      </c>
    </row>
    <row r="10" spans="1:20" s="4" customFormat="1" ht="26.25" thickBot="1" x14ac:dyDescent="0.25">
      <c r="A10" s="69"/>
      <c r="B10" s="115"/>
      <c r="C10" s="116"/>
      <c r="D10" s="117"/>
      <c r="E10" s="118" t="s">
        <v>17</v>
      </c>
      <c r="F10" s="118" t="s">
        <v>98</v>
      </c>
      <c r="G10" s="118" t="s">
        <v>6</v>
      </c>
      <c r="H10" s="118" t="s">
        <v>7</v>
      </c>
      <c r="I10" s="118" t="s">
        <v>8</v>
      </c>
      <c r="J10" s="118" t="s">
        <v>18</v>
      </c>
      <c r="K10" s="119" t="s">
        <v>19</v>
      </c>
      <c r="L10" s="120" t="s">
        <v>9</v>
      </c>
      <c r="M10" s="120" t="s">
        <v>1420</v>
      </c>
      <c r="N10" s="120" t="s">
        <v>1421</v>
      </c>
      <c r="O10" s="121"/>
      <c r="P10" s="122"/>
      <c r="Q10" s="123"/>
      <c r="R10" s="124"/>
      <c r="S10" s="124"/>
      <c r="T10" s="124"/>
    </row>
    <row r="11" spans="1:20" s="28" customFormat="1" ht="35.1" customHeight="1" thickBot="1" x14ac:dyDescent="0.25">
      <c r="A11" s="113">
        <v>1</v>
      </c>
      <c r="B11" s="125" t="s">
        <v>112</v>
      </c>
      <c r="C11" s="125" t="s">
        <v>125</v>
      </c>
      <c r="D11" s="126">
        <v>5835</v>
      </c>
      <c r="E11" s="126">
        <v>3000</v>
      </c>
      <c r="F11" s="126">
        <v>0</v>
      </c>
      <c r="G11" s="126">
        <v>3000</v>
      </c>
      <c r="H11" s="126">
        <v>0</v>
      </c>
      <c r="I11" s="126">
        <v>0</v>
      </c>
      <c r="J11" s="126">
        <v>375</v>
      </c>
      <c r="K11" s="126">
        <v>0</v>
      </c>
      <c r="L11" s="126">
        <v>250</v>
      </c>
      <c r="M11" s="126">
        <v>6105</v>
      </c>
      <c r="N11" s="126">
        <v>200</v>
      </c>
      <c r="O11" s="126">
        <f>SUM(D11:N11)</f>
        <v>18765</v>
      </c>
      <c r="P11" s="126">
        <v>3061.51</v>
      </c>
      <c r="Q11" s="126">
        <f t="shared" ref="Q11:Q19" si="0">+O11-P11</f>
        <v>15703.49</v>
      </c>
      <c r="R11" s="127">
        <v>23323.71</v>
      </c>
      <c r="S11" s="128"/>
      <c r="T11" s="128"/>
    </row>
    <row r="12" spans="1:20" s="28" customFormat="1" ht="35.1" customHeight="1" thickBot="1" x14ac:dyDescent="0.25">
      <c r="A12" s="114">
        <v>2</v>
      </c>
      <c r="B12" s="125" t="s">
        <v>97</v>
      </c>
      <c r="C12" s="125" t="s">
        <v>296</v>
      </c>
      <c r="D12" s="126">
        <v>6759</v>
      </c>
      <c r="E12" s="126">
        <v>4000</v>
      </c>
      <c r="F12" s="126">
        <v>0</v>
      </c>
      <c r="G12" s="126">
        <v>4000</v>
      </c>
      <c r="H12" s="126">
        <v>0</v>
      </c>
      <c r="I12" s="126">
        <v>0</v>
      </c>
      <c r="J12" s="126">
        <v>375</v>
      </c>
      <c r="K12" s="126">
        <v>0</v>
      </c>
      <c r="L12" s="126">
        <v>250</v>
      </c>
      <c r="M12" s="126">
        <v>7567</v>
      </c>
      <c r="N12" s="126">
        <v>200</v>
      </c>
      <c r="O12" s="126">
        <f>SUM(D12:N12)</f>
        <v>23151</v>
      </c>
      <c r="P12" s="126">
        <f>5133.49-1294.12</f>
        <v>3839.37</v>
      </c>
      <c r="Q12" s="126">
        <f>O12-P12</f>
        <v>19311.63</v>
      </c>
      <c r="R12" s="127">
        <v>432</v>
      </c>
      <c r="S12" s="128"/>
      <c r="T12" s="128"/>
    </row>
    <row r="13" spans="1:20" s="28" customFormat="1" ht="35.1" customHeight="1" thickBot="1" x14ac:dyDescent="0.25">
      <c r="A13" s="114">
        <v>3</v>
      </c>
      <c r="B13" s="125" t="s">
        <v>46</v>
      </c>
      <c r="C13" s="125" t="s">
        <v>124</v>
      </c>
      <c r="D13" s="126">
        <v>5835</v>
      </c>
      <c r="E13" s="126">
        <v>4000</v>
      </c>
      <c r="F13" s="126">
        <v>0</v>
      </c>
      <c r="G13" s="126">
        <v>3000</v>
      </c>
      <c r="H13" s="126">
        <v>0</v>
      </c>
      <c r="I13" s="126">
        <v>0</v>
      </c>
      <c r="J13" s="126">
        <v>0</v>
      </c>
      <c r="K13" s="126">
        <v>0</v>
      </c>
      <c r="L13" s="126">
        <v>250</v>
      </c>
      <c r="M13" s="126">
        <v>6417.5</v>
      </c>
      <c r="N13" s="126">
        <v>200</v>
      </c>
      <c r="O13" s="126">
        <f t="shared" ref="O13:O19" si="1">SUM(D13:N13)</f>
        <v>19702.5</v>
      </c>
      <c r="P13" s="126">
        <v>3227.77</v>
      </c>
      <c r="Q13" s="126">
        <f t="shared" si="0"/>
        <v>16474.73</v>
      </c>
      <c r="R13" s="127"/>
      <c r="S13" s="128"/>
      <c r="T13" s="128"/>
    </row>
    <row r="14" spans="1:20" s="28" customFormat="1" ht="35.1" customHeight="1" thickBot="1" x14ac:dyDescent="0.25">
      <c r="A14" s="114">
        <v>4</v>
      </c>
      <c r="B14" s="125" t="s">
        <v>129</v>
      </c>
      <c r="C14" s="125" t="s">
        <v>518</v>
      </c>
      <c r="D14" s="126">
        <v>10949</v>
      </c>
      <c r="E14" s="126">
        <v>4000</v>
      </c>
      <c r="F14" s="126">
        <v>6000</v>
      </c>
      <c r="G14" s="126">
        <v>5000</v>
      </c>
      <c r="H14" s="126">
        <v>0</v>
      </c>
      <c r="I14" s="126">
        <v>0</v>
      </c>
      <c r="J14" s="126">
        <v>0</v>
      </c>
      <c r="K14" s="126">
        <v>0</v>
      </c>
      <c r="L14" s="126">
        <v>250</v>
      </c>
      <c r="M14" s="126">
        <v>9974.5</v>
      </c>
      <c r="N14" s="126">
        <v>200</v>
      </c>
      <c r="O14" s="126">
        <f t="shared" si="1"/>
        <v>36373.5</v>
      </c>
      <c r="P14" s="126">
        <v>5278.76</v>
      </c>
      <c r="Q14" s="126">
        <f t="shared" si="0"/>
        <v>31094.739999999998</v>
      </c>
      <c r="R14" s="127"/>
      <c r="S14" s="128"/>
      <c r="T14" s="128"/>
    </row>
    <row r="15" spans="1:20" s="28" customFormat="1" ht="35.1" customHeight="1" thickBot="1" x14ac:dyDescent="0.25">
      <c r="A15" s="114">
        <v>5</v>
      </c>
      <c r="B15" s="125" t="s">
        <v>141</v>
      </c>
      <c r="C15" s="125" t="s">
        <v>140</v>
      </c>
      <c r="D15" s="126">
        <v>9581</v>
      </c>
      <c r="E15" s="126">
        <v>4000</v>
      </c>
      <c r="F15" s="126">
        <v>0</v>
      </c>
      <c r="G15" s="126">
        <v>5000</v>
      </c>
      <c r="H15" s="126">
        <v>0</v>
      </c>
      <c r="I15" s="126">
        <v>0</v>
      </c>
      <c r="J15" s="126">
        <v>375</v>
      </c>
      <c r="K15" s="126">
        <v>0</v>
      </c>
      <c r="L15" s="126">
        <v>250</v>
      </c>
      <c r="M15" s="126">
        <v>9478</v>
      </c>
      <c r="N15" s="126">
        <v>200</v>
      </c>
      <c r="O15" s="126">
        <f t="shared" si="1"/>
        <v>28884</v>
      </c>
      <c r="P15" s="126">
        <f>6393.54-1698.73</f>
        <v>4694.8099999999995</v>
      </c>
      <c r="Q15" s="126">
        <f t="shared" si="0"/>
        <v>24189.190000000002</v>
      </c>
      <c r="R15" s="127"/>
      <c r="S15" s="128"/>
      <c r="T15" s="128"/>
    </row>
    <row r="16" spans="1:20" s="28" customFormat="1" ht="35.1" customHeight="1" thickBot="1" x14ac:dyDescent="0.25">
      <c r="A16" s="114">
        <v>6</v>
      </c>
      <c r="B16" s="125" t="s">
        <v>151</v>
      </c>
      <c r="C16" s="125" t="s">
        <v>152</v>
      </c>
      <c r="D16" s="126">
        <v>5373</v>
      </c>
      <c r="E16" s="126">
        <v>3000</v>
      </c>
      <c r="F16" s="126">
        <v>0</v>
      </c>
      <c r="G16" s="126">
        <v>3000</v>
      </c>
      <c r="H16" s="126">
        <v>0</v>
      </c>
      <c r="I16" s="126">
        <v>0</v>
      </c>
      <c r="J16" s="126">
        <v>375</v>
      </c>
      <c r="K16" s="126">
        <v>0</v>
      </c>
      <c r="L16" s="126">
        <v>250</v>
      </c>
      <c r="M16" s="126">
        <v>5874</v>
      </c>
      <c r="N16" s="126">
        <v>200</v>
      </c>
      <c r="O16" s="126">
        <f t="shared" si="1"/>
        <v>18072</v>
      </c>
      <c r="P16" s="126">
        <v>2817.62</v>
      </c>
      <c r="Q16" s="126">
        <f t="shared" si="0"/>
        <v>15254.380000000001</v>
      </c>
      <c r="R16" s="127">
        <f>630+630+630</f>
        <v>1890</v>
      </c>
      <c r="S16" s="128"/>
      <c r="T16" s="128"/>
    </row>
    <row r="17" spans="1:20" s="28" customFormat="1" ht="35.1" customHeight="1" thickBot="1" x14ac:dyDescent="0.25">
      <c r="A17" s="114">
        <v>7</v>
      </c>
      <c r="B17" s="125" t="s">
        <v>516</v>
      </c>
      <c r="C17" s="125" t="s">
        <v>517</v>
      </c>
      <c r="D17" s="126">
        <v>10261</v>
      </c>
      <c r="E17" s="126">
        <v>4000</v>
      </c>
      <c r="F17" s="126">
        <v>0</v>
      </c>
      <c r="G17" s="126">
        <v>5000</v>
      </c>
      <c r="H17" s="126">
        <v>0</v>
      </c>
      <c r="I17" s="126">
        <v>0</v>
      </c>
      <c r="J17" s="126">
        <v>0</v>
      </c>
      <c r="K17" s="126">
        <v>0</v>
      </c>
      <c r="L17" s="126">
        <v>250</v>
      </c>
      <c r="M17" s="126">
        <f>4390.15+169.87</f>
        <v>4560.0199999999995</v>
      </c>
      <c r="N17" s="126">
        <v>115.07</v>
      </c>
      <c r="O17" s="126">
        <f t="shared" si="1"/>
        <v>24186.09</v>
      </c>
      <c r="P17" s="126">
        <v>4698.5600000000004</v>
      </c>
      <c r="Q17" s="126">
        <f t="shared" si="0"/>
        <v>19487.53</v>
      </c>
      <c r="R17" s="127"/>
      <c r="S17" s="128"/>
      <c r="T17" s="128"/>
    </row>
    <row r="18" spans="1:20" s="28" customFormat="1" ht="35.1" customHeight="1" thickBot="1" x14ac:dyDescent="0.25">
      <c r="A18" s="114">
        <v>8</v>
      </c>
      <c r="B18" s="125" t="s">
        <v>315</v>
      </c>
      <c r="C18" s="125" t="s">
        <v>152</v>
      </c>
      <c r="D18" s="126">
        <v>5373</v>
      </c>
      <c r="E18" s="126">
        <v>3000</v>
      </c>
      <c r="F18" s="126">
        <v>0</v>
      </c>
      <c r="G18" s="126">
        <v>3000</v>
      </c>
      <c r="H18" s="126">
        <v>0</v>
      </c>
      <c r="I18" s="126">
        <v>0</v>
      </c>
      <c r="J18" s="126">
        <v>375</v>
      </c>
      <c r="K18" s="126">
        <v>0</v>
      </c>
      <c r="L18" s="126">
        <v>250</v>
      </c>
      <c r="M18" s="126">
        <v>5375.11</v>
      </c>
      <c r="N18" s="126">
        <v>183.01</v>
      </c>
      <c r="O18" s="126">
        <f t="shared" si="1"/>
        <v>17556.12</v>
      </c>
      <c r="P18" s="126">
        <v>2814.07</v>
      </c>
      <c r="Q18" s="126">
        <f>+O18-P18</f>
        <v>14742.05</v>
      </c>
      <c r="R18" s="127">
        <v>1468</v>
      </c>
      <c r="S18" s="128"/>
      <c r="T18" s="128"/>
    </row>
    <row r="19" spans="1:20" s="28" customFormat="1" ht="35.1" customHeight="1" thickBot="1" x14ac:dyDescent="0.25">
      <c r="A19" s="114">
        <v>9</v>
      </c>
      <c r="B19" s="125" t="s">
        <v>1217</v>
      </c>
      <c r="C19" s="125" t="s">
        <v>1218</v>
      </c>
      <c r="D19" s="126">
        <v>5835</v>
      </c>
      <c r="E19" s="126">
        <v>0</v>
      </c>
      <c r="F19" s="126">
        <v>0</v>
      </c>
      <c r="G19" s="126">
        <v>3000</v>
      </c>
      <c r="H19" s="126">
        <v>0</v>
      </c>
      <c r="I19" s="126">
        <v>0</v>
      </c>
      <c r="J19" s="126">
        <v>375</v>
      </c>
      <c r="K19" s="126"/>
      <c r="L19" s="126">
        <v>250</v>
      </c>
      <c r="M19" s="126">
        <v>1930.32</v>
      </c>
      <c r="N19" s="126">
        <v>83.84</v>
      </c>
      <c r="O19" s="126">
        <f t="shared" si="1"/>
        <v>11474.16</v>
      </c>
      <c r="P19" s="126">
        <v>1986.58</v>
      </c>
      <c r="Q19" s="126">
        <f t="shared" si="0"/>
        <v>9487.58</v>
      </c>
      <c r="R19" s="127">
        <f>630+210</f>
        <v>840</v>
      </c>
      <c r="S19" s="128"/>
      <c r="T19" s="128"/>
    </row>
    <row r="20" spans="1:20" x14ac:dyDescent="0.2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28"/>
      <c r="Q20" s="28"/>
      <c r="R20" s="28"/>
      <c r="S20" s="28"/>
      <c r="T20" s="28"/>
    </row>
    <row r="21" spans="1:20" x14ac:dyDescent="0.2"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28"/>
      <c r="Q21" s="28"/>
      <c r="R21" s="28"/>
      <c r="S21" s="28"/>
      <c r="T21" s="28"/>
    </row>
    <row r="22" spans="1:20" x14ac:dyDescent="0.2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28"/>
      <c r="Q22" s="28"/>
      <c r="R22" s="28"/>
      <c r="S22" s="28"/>
      <c r="T22" s="28"/>
    </row>
    <row r="23" spans="1:20" x14ac:dyDescent="0.2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28"/>
      <c r="Q23" s="28"/>
      <c r="R23" s="28"/>
      <c r="S23" s="28"/>
      <c r="T23" s="28"/>
    </row>
    <row r="24" spans="1:20" x14ac:dyDescent="0.2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28"/>
      <c r="Q24" s="28"/>
      <c r="R24" s="28"/>
      <c r="S24" s="28"/>
      <c r="T24" s="28"/>
    </row>
    <row r="25" spans="1:20" x14ac:dyDescent="0.2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28"/>
      <c r="Q25" s="28"/>
      <c r="R25" s="28"/>
      <c r="S25" s="28"/>
      <c r="T25" s="28"/>
    </row>
    <row r="26" spans="1:20" x14ac:dyDescent="0.2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28"/>
      <c r="Q26" s="28"/>
      <c r="R26" s="28"/>
      <c r="S26" s="28"/>
      <c r="T26" s="28"/>
    </row>
    <row r="27" spans="1:20" x14ac:dyDescent="0.2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28"/>
      <c r="Q27" s="28"/>
      <c r="R27" s="28"/>
      <c r="S27" s="28"/>
      <c r="T27" s="28"/>
    </row>
    <row r="28" spans="1:20" x14ac:dyDescent="0.2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28"/>
      <c r="Q28" s="28"/>
      <c r="R28" s="28"/>
      <c r="S28" s="28"/>
      <c r="T28" s="28"/>
    </row>
    <row r="29" spans="1:20" x14ac:dyDescent="0.2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28"/>
      <c r="Q29" s="28"/>
      <c r="R29" s="28"/>
      <c r="S29" s="28"/>
      <c r="T29" s="28"/>
    </row>
    <row r="30" spans="1:20" x14ac:dyDescent="0.2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28"/>
      <c r="Q30" s="28"/>
      <c r="R30" s="28"/>
      <c r="S30" s="28"/>
      <c r="T30" s="28"/>
    </row>
    <row r="31" spans="1:20" x14ac:dyDescent="0.2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28"/>
      <c r="Q31" s="28"/>
      <c r="R31" s="28"/>
      <c r="S31" s="28"/>
      <c r="T31" s="28"/>
    </row>
    <row r="32" spans="1:20" x14ac:dyDescent="0.2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28"/>
      <c r="Q32" s="28"/>
      <c r="R32" s="28"/>
      <c r="S32" s="28"/>
      <c r="T32" s="28"/>
    </row>
    <row r="33" spans="2:20" x14ac:dyDescent="0.2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28"/>
      <c r="Q33" s="28"/>
      <c r="R33" s="28"/>
      <c r="S33" s="28"/>
      <c r="T33" s="28"/>
    </row>
    <row r="34" spans="2:20" x14ac:dyDescent="0.2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28"/>
      <c r="Q34" s="28"/>
      <c r="R34" s="28"/>
      <c r="S34" s="28"/>
      <c r="T34" s="28"/>
    </row>
  </sheetData>
  <mergeCells count="17">
    <mergeCell ref="S9:S10"/>
    <mergeCell ref="T9:T10"/>
    <mergeCell ref="B1:Q1"/>
    <mergeCell ref="B2:Q2"/>
    <mergeCell ref="A3:R3"/>
    <mergeCell ref="A4:R4"/>
    <mergeCell ref="A5:R5"/>
    <mergeCell ref="P9:P10"/>
    <mergeCell ref="Q9:Q10"/>
    <mergeCell ref="R9:R10"/>
    <mergeCell ref="A6:R6"/>
    <mergeCell ref="A9:A10"/>
    <mergeCell ref="B9:B10"/>
    <mergeCell ref="C9:C10"/>
    <mergeCell ref="D9:D10"/>
    <mergeCell ref="O9:O10"/>
    <mergeCell ref="E9:N9"/>
  </mergeCells>
  <conditionalFormatting sqref="B12">
    <cfRule type="duplicateValues" dxfId="34" priority="21"/>
  </conditionalFormatting>
  <conditionalFormatting sqref="B12">
    <cfRule type="duplicateValues" dxfId="33" priority="22"/>
  </conditionalFormatting>
  <conditionalFormatting sqref="B11">
    <cfRule type="duplicateValues" dxfId="32" priority="771"/>
  </conditionalFormatting>
  <conditionalFormatting sqref="B13">
    <cfRule type="duplicateValues" dxfId="31" priority="799"/>
  </conditionalFormatting>
  <conditionalFormatting sqref="B14:B19">
    <cfRule type="duplicateValues" dxfId="30" priority="1"/>
  </conditionalFormatting>
  <printOptions horizontalCentered="1"/>
  <pageMargins left="1.01" right="0.38" top="0.65486111111111112" bottom="0.3527777777777778" header="0.38958333333333334" footer="0.51180555555555551"/>
  <pageSetup paperSize="5" orientation="landscape" useFirstPageNumber="1" horizontalDpi="300" verticalDpi="300" r:id="rId1"/>
  <headerFooter alignWithMargins="0">
    <oddHeader>&amp;C&amp;"Times New Roman,Normal"&amp;12&amp;D&amp;R&amp;"Times New Roman,Normal"&amp;12Página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V131"/>
  <sheetViews>
    <sheetView zoomScale="85" zoomScaleNormal="85" workbookViewId="0">
      <pane ySplit="9" topLeftCell="A10" activePane="bottomLeft" state="frozen"/>
      <selection activeCell="A9" sqref="A9"/>
      <selection pane="bottomLeft" activeCell="C131" sqref="C131"/>
    </sheetView>
  </sheetViews>
  <sheetFormatPr baseColWidth="10" defaultColWidth="11.5703125" defaultRowHeight="12.75" x14ac:dyDescent="0.2"/>
  <cols>
    <col min="1" max="1" width="5.140625" style="12" customWidth="1"/>
    <col min="2" max="2" width="37.5703125" style="19" customWidth="1"/>
    <col min="3" max="3" width="27" style="45" customWidth="1"/>
    <col min="4" max="4" width="9.85546875" style="12" customWidth="1"/>
    <col min="5" max="6" width="10.42578125" style="12" customWidth="1"/>
    <col min="7" max="7" width="12.85546875" style="12" customWidth="1"/>
    <col min="8" max="8" width="9" style="12" customWidth="1"/>
    <col min="9" max="9" width="10.5703125" style="19" customWidth="1"/>
    <col min="10" max="10" width="12" style="19" customWidth="1"/>
    <col min="11" max="11" width="9" style="19" customWidth="1"/>
    <col min="12" max="12" width="9.85546875" style="12" customWidth="1"/>
    <col min="13" max="13" width="8" style="12" customWidth="1"/>
    <col min="14" max="14" width="9" style="12" customWidth="1"/>
    <col min="15" max="15" width="10.85546875" style="12" customWidth="1"/>
    <col min="16" max="17" width="9.28515625" style="12" customWidth="1"/>
    <col min="18" max="18" width="13.7109375" style="19" customWidth="1"/>
    <col min="19" max="21" width="12" style="12" customWidth="1"/>
    <col min="22" max="22" width="17.7109375" style="10" bestFit="1" customWidth="1"/>
    <col min="23" max="16384" width="11.5703125" style="10"/>
  </cols>
  <sheetData>
    <row r="1" spans="1:22" ht="19.5" x14ac:dyDescent="0.2">
      <c r="A1" s="10"/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9.5" x14ac:dyDescent="0.2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22" ht="15" x14ac:dyDescent="0.2">
      <c r="A3" s="90" t="s">
        <v>13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pans="1:22" x14ac:dyDescent="0.2">
      <c r="A4" s="86" t="s">
        <v>10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</row>
    <row r="5" spans="1:22" x14ac:dyDescent="0.2">
      <c r="A5" s="86" t="s">
        <v>20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</row>
    <row r="6" spans="1:22" x14ac:dyDescent="0.2">
      <c r="A6" s="87">
        <v>43830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</row>
    <row r="7" spans="1:22" ht="13.5" thickBot="1" x14ac:dyDescent="0.25">
      <c r="A7" s="11"/>
      <c r="B7" s="35"/>
      <c r="C7" s="35"/>
      <c r="D7" s="11"/>
      <c r="E7" s="11"/>
      <c r="F7" s="11"/>
      <c r="G7" s="11"/>
      <c r="H7" s="11"/>
      <c r="I7" s="35"/>
      <c r="J7" s="35"/>
      <c r="K7" s="35"/>
      <c r="L7" s="11"/>
      <c r="M7" s="11"/>
      <c r="N7" s="11"/>
      <c r="O7" s="11"/>
      <c r="P7" s="11"/>
      <c r="Q7" s="11"/>
      <c r="R7" s="35"/>
      <c r="S7" s="11"/>
      <c r="T7" s="11"/>
      <c r="U7" s="11"/>
    </row>
    <row r="8" spans="1:22" ht="13.5" customHeight="1" thickBot="1" x14ac:dyDescent="0.25">
      <c r="A8" s="11"/>
      <c r="B8" s="35"/>
      <c r="C8" s="35"/>
      <c r="D8" s="11"/>
      <c r="E8" s="83" t="s">
        <v>32</v>
      </c>
      <c r="F8" s="84"/>
      <c r="G8" s="84"/>
      <c r="H8" s="84"/>
      <c r="I8" s="84"/>
      <c r="J8" s="84"/>
      <c r="K8" s="84"/>
      <c r="L8" s="85"/>
      <c r="M8" s="11"/>
      <c r="N8" s="11"/>
      <c r="O8" s="11"/>
      <c r="P8" s="11"/>
      <c r="Q8" s="11"/>
      <c r="R8" s="35"/>
      <c r="S8" s="11"/>
      <c r="T8" s="11"/>
      <c r="U8" s="11"/>
    </row>
    <row r="9" spans="1:22" s="13" customFormat="1" ht="39" thickBot="1" x14ac:dyDescent="0.25">
      <c r="A9" s="14" t="s">
        <v>3</v>
      </c>
      <c r="B9" s="66" t="s">
        <v>35</v>
      </c>
      <c r="C9" s="66" t="s">
        <v>15</v>
      </c>
      <c r="D9" s="66" t="s">
        <v>16</v>
      </c>
      <c r="E9" s="66" t="s">
        <v>6</v>
      </c>
      <c r="F9" s="66" t="s">
        <v>299</v>
      </c>
      <c r="G9" s="66" t="s">
        <v>18</v>
      </c>
      <c r="H9" s="66" t="s">
        <v>9</v>
      </c>
      <c r="I9" s="66" t="s">
        <v>1420</v>
      </c>
      <c r="J9" s="66" t="s">
        <v>1421</v>
      </c>
      <c r="K9" s="66" t="s">
        <v>1422</v>
      </c>
      <c r="L9" s="66" t="s">
        <v>5</v>
      </c>
      <c r="M9" s="66" t="s">
        <v>94</v>
      </c>
      <c r="N9" s="66" t="s">
        <v>93</v>
      </c>
      <c r="O9" s="66" t="s">
        <v>95</v>
      </c>
      <c r="P9" s="66" t="s">
        <v>96</v>
      </c>
      <c r="Q9" s="66" t="s">
        <v>1433</v>
      </c>
      <c r="R9" s="130" t="s">
        <v>23</v>
      </c>
      <c r="S9" s="66" t="s">
        <v>21</v>
      </c>
      <c r="T9" s="131" t="s">
        <v>30</v>
      </c>
      <c r="U9" s="131" t="s">
        <v>132</v>
      </c>
      <c r="V9" s="131" t="s">
        <v>133</v>
      </c>
    </row>
    <row r="10" spans="1:22" s="27" customFormat="1" ht="35.1" customHeight="1" thickBot="1" x14ac:dyDescent="0.25">
      <c r="A10" s="16">
        <v>1</v>
      </c>
      <c r="B10" s="125" t="s">
        <v>301</v>
      </c>
      <c r="C10" s="132" t="s">
        <v>492</v>
      </c>
      <c r="D10" s="126">
        <v>3081</v>
      </c>
      <c r="E10" s="126">
        <v>1000</v>
      </c>
      <c r="F10" s="126"/>
      <c r="G10" s="126">
        <v>0</v>
      </c>
      <c r="H10" s="126">
        <v>250</v>
      </c>
      <c r="I10" s="126">
        <v>2739.3</v>
      </c>
      <c r="J10" s="126">
        <v>134.25</v>
      </c>
      <c r="K10" s="126">
        <v>2040.5</v>
      </c>
      <c r="L10" s="126">
        <f>SUM(D10:K10)</f>
        <v>9245.0499999999993</v>
      </c>
      <c r="M10" s="126">
        <v>54.85</v>
      </c>
      <c r="N10" s="126">
        <v>122.43</v>
      </c>
      <c r="O10" s="133">
        <v>489.72</v>
      </c>
      <c r="P10" s="133">
        <v>0</v>
      </c>
      <c r="Q10" s="133">
        <v>131.65</v>
      </c>
      <c r="R10" s="126">
        <f>SUM(M10:Q10)</f>
        <v>798.65</v>
      </c>
      <c r="S10" s="126">
        <f t="shared" ref="S10:S72" si="0">+L10-R10</f>
        <v>8446.4</v>
      </c>
      <c r="T10" s="126"/>
      <c r="U10" s="126"/>
      <c r="V10" s="134"/>
    </row>
    <row r="11" spans="1:22" s="27" customFormat="1" ht="35.1" customHeight="1" thickBot="1" x14ac:dyDescent="0.25">
      <c r="A11" s="16">
        <f>1+A10</f>
        <v>2</v>
      </c>
      <c r="B11" s="125" t="s">
        <v>138</v>
      </c>
      <c r="C11" s="132" t="s">
        <v>139</v>
      </c>
      <c r="D11" s="126">
        <v>6249</v>
      </c>
      <c r="E11" s="126">
        <v>1800</v>
      </c>
      <c r="F11" s="126"/>
      <c r="G11" s="126">
        <v>375</v>
      </c>
      <c r="H11" s="126">
        <v>250</v>
      </c>
      <c r="I11" s="126">
        <v>8424</v>
      </c>
      <c r="J11" s="126">
        <v>200</v>
      </c>
      <c r="K11" s="126">
        <v>4212</v>
      </c>
      <c r="L11" s="126">
        <f t="shared" ref="L11:L74" si="1">SUM(D11:K11)</f>
        <v>21510</v>
      </c>
      <c r="M11" s="126">
        <v>113.22</v>
      </c>
      <c r="N11" s="126">
        <v>252.72</v>
      </c>
      <c r="O11" s="133">
        <v>1179.3599999999999</v>
      </c>
      <c r="P11" s="133">
        <v>162.88999999999999</v>
      </c>
      <c r="Q11" s="133">
        <v>271.74</v>
      </c>
      <c r="R11" s="126">
        <f t="shared" ref="R11:R74" si="2">SUM(M11:Q11)</f>
        <v>1979.93</v>
      </c>
      <c r="S11" s="126">
        <f t="shared" si="0"/>
        <v>19530.07</v>
      </c>
      <c r="T11" s="126"/>
      <c r="U11" s="126"/>
      <c r="V11" s="135"/>
    </row>
    <row r="12" spans="1:22" s="27" customFormat="1" ht="35.1" customHeight="1" thickBot="1" x14ac:dyDescent="0.25">
      <c r="A12" s="16">
        <f t="shared" ref="A12:A74" si="3">1+A11</f>
        <v>3</v>
      </c>
      <c r="B12" s="125" t="s">
        <v>80</v>
      </c>
      <c r="C12" s="132" t="s">
        <v>167</v>
      </c>
      <c r="D12" s="126">
        <v>2920</v>
      </c>
      <c r="E12" s="126">
        <v>1000</v>
      </c>
      <c r="F12" s="126"/>
      <c r="G12" s="126">
        <v>0</v>
      </c>
      <c r="H12" s="126">
        <v>250</v>
      </c>
      <c r="I12" s="126">
        <v>3920</v>
      </c>
      <c r="J12" s="126">
        <v>200</v>
      </c>
      <c r="K12" s="126">
        <v>1960</v>
      </c>
      <c r="L12" s="126">
        <f t="shared" si="1"/>
        <v>10250</v>
      </c>
      <c r="M12" s="126">
        <v>52.68</v>
      </c>
      <c r="N12" s="126">
        <v>117.6</v>
      </c>
      <c r="O12" s="136">
        <v>431.2</v>
      </c>
      <c r="P12" s="133">
        <v>0</v>
      </c>
      <c r="Q12" s="133">
        <v>126.45</v>
      </c>
      <c r="R12" s="126">
        <f t="shared" si="2"/>
        <v>727.93000000000006</v>
      </c>
      <c r="S12" s="126">
        <f t="shared" si="0"/>
        <v>9522.07</v>
      </c>
      <c r="T12" s="126"/>
      <c r="U12" s="126"/>
      <c r="V12" s="135"/>
    </row>
    <row r="13" spans="1:22" s="27" customFormat="1" ht="35.1" customHeight="1" thickBot="1" x14ac:dyDescent="0.25">
      <c r="A13" s="16">
        <f t="shared" si="3"/>
        <v>4</v>
      </c>
      <c r="B13" s="125" t="s">
        <v>122</v>
      </c>
      <c r="C13" s="132" t="s">
        <v>121</v>
      </c>
      <c r="D13" s="126">
        <v>6249</v>
      </c>
      <c r="E13" s="126">
        <v>1800</v>
      </c>
      <c r="F13" s="126"/>
      <c r="G13" s="126">
        <v>375</v>
      </c>
      <c r="H13" s="126">
        <v>250</v>
      </c>
      <c r="I13" s="126">
        <v>8424</v>
      </c>
      <c r="J13" s="126">
        <v>200</v>
      </c>
      <c r="K13" s="126">
        <v>4212</v>
      </c>
      <c r="L13" s="126">
        <f t="shared" si="1"/>
        <v>21510</v>
      </c>
      <c r="M13" s="126">
        <v>113.22</v>
      </c>
      <c r="N13" s="126">
        <v>252.72</v>
      </c>
      <c r="O13" s="136">
        <v>1179.3599999999999</v>
      </c>
      <c r="P13" s="133">
        <v>162.93</v>
      </c>
      <c r="Q13" s="133">
        <v>271.74</v>
      </c>
      <c r="R13" s="126">
        <f t="shared" si="2"/>
        <v>1979.97</v>
      </c>
      <c r="S13" s="126">
        <f t="shared" si="0"/>
        <v>19530.03</v>
      </c>
      <c r="T13" s="126"/>
      <c r="U13" s="126"/>
      <c r="V13" s="135"/>
    </row>
    <row r="14" spans="1:22" s="27" customFormat="1" ht="35.1" customHeight="1" thickBot="1" x14ac:dyDescent="0.25">
      <c r="A14" s="16">
        <f t="shared" si="3"/>
        <v>5</v>
      </c>
      <c r="B14" s="125" t="s">
        <v>144</v>
      </c>
      <c r="C14" s="132" t="s">
        <v>167</v>
      </c>
      <c r="D14" s="126">
        <v>2920</v>
      </c>
      <c r="E14" s="126">
        <v>1000</v>
      </c>
      <c r="F14" s="126"/>
      <c r="G14" s="126">
        <v>0</v>
      </c>
      <c r="H14" s="126">
        <v>250</v>
      </c>
      <c r="I14" s="126">
        <v>1976.11</v>
      </c>
      <c r="J14" s="126">
        <v>100.82</v>
      </c>
      <c r="K14" s="126">
        <v>1960</v>
      </c>
      <c r="L14" s="126">
        <f t="shared" si="1"/>
        <v>8206.93</v>
      </c>
      <c r="M14" s="126">
        <v>52.68</v>
      </c>
      <c r="N14" s="126">
        <v>117.6</v>
      </c>
      <c r="O14" s="133">
        <v>431.2</v>
      </c>
      <c r="P14" s="133">
        <v>0</v>
      </c>
      <c r="Q14" s="133">
        <v>126.45</v>
      </c>
      <c r="R14" s="126">
        <f t="shared" si="2"/>
        <v>727.93000000000006</v>
      </c>
      <c r="S14" s="126">
        <f t="shared" si="0"/>
        <v>7479</v>
      </c>
      <c r="T14" s="126"/>
      <c r="U14" s="126"/>
      <c r="V14" s="135"/>
    </row>
    <row r="15" spans="1:22" s="27" customFormat="1" ht="35.1" customHeight="1" thickBot="1" x14ac:dyDescent="0.25">
      <c r="A15" s="16">
        <f t="shared" si="3"/>
        <v>6</v>
      </c>
      <c r="B15" s="125" t="s">
        <v>25</v>
      </c>
      <c r="C15" s="132" t="s">
        <v>173</v>
      </c>
      <c r="D15" s="126">
        <v>5835</v>
      </c>
      <c r="E15" s="126">
        <v>3000</v>
      </c>
      <c r="F15" s="126"/>
      <c r="G15" s="126">
        <v>0</v>
      </c>
      <c r="H15" s="126">
        <v>250</v>
      </c>
      <c r="I15" s="126">
        <v>8835</v>
      </c>
      <c r="J15" s="126">
        <v>200</v>
      </c>
      <c r="K15" s="126">
        <v>4417.5</v>
      </c>
      <c r="L15" s="126">
        <f t="shared" si="1"/>
        <v>22537.5</v>
      </c>
      <c r="M15" s="126">
        <v>118.74</v>
      </c>
      <c r="N15" s="126">
        <v>265.05</v>
      </c>
      <c r="O15" s="133">
        <v>1236.9000000000001</v>
      </c>
      <c r="P15" s="133">
        <v>179.99</v>
      </c>
      <c r="Q15" s="133">
        <v>285</v>
      </c>
      <c r="R15" s="126">
        <f t="shared" si="2"/>
        <v>2085.6800000000003</v>
      </c>
      <c r="S15" s="126">
        <f t="shared" si="0"/>
        <v>20451.82</v>
      </c>
      <c r="T15" s="126"/>
      <c r="U15" s="126"/>
      <c r="V15" s="135"/>
    </row>
    <row r="16" spans="1:22" s="27" customFormat="1" ht="35.1" customHeight="1" thickBot="1" x14ac:dyDescent="0.25">
      <c r="A16" s="16">
        <f t="shared" si="3"/>
        <v>7</v>
      </c>
      <c r="B16" s="125" t="s">
        <v>120</v>
      </c>
      <c r="C16" s="132" t="s">
        <v>135</v>
      </c>
      <c r="D16" s="126">
        <v>6759</v>
      </c>
      <c r="E16" s="126">
        <v>4000</v>
      </c>
      <c r="F16" s="126"/>
      <c r="G16" s="126"/>
      <c r="H16" s="126">
        <v>250</v>
      </c>
      <c r="I16" s="126">
        <v>10759</v>
      </c>
      <c r="J16" s="126">
        <v>200</v>
      </c>
      <c r="K16" s="126">
        <v>5379.5</v>
      </c>
      <c r="L16" s="126">
        <f t="shared" si="1"/>
        <v>27347.5</v>
      </c>
      <c r="M16" s="126">
        <v>144.6</v>
      </c>
      <c r="N16" s="126">
        <v>322.77</v>
      </c>
      <c r="O16" s="133">
        <v>1613.85</v>
      </c>
      <c r="P16" s="133">
        <v>254.45</v>
      </c>
      <c r="Q16" s="133">
        <v>347.06</v>
      </c>
      <c r="R16" s="126">
        <f t="shared" si="2"/>
        <v>2682.7299999999996</v>
      </c>
      <c r="S16" s="126">
        <f t="shared" si="0"/>
        <v>24664.77</v>
      </c>
      <c r="T16" s="126"/>
      <c r="U16" s="126"/>
      <c r="V16" s="135"/>
    </row>
    <row r="17" spans="1:22" s="27" customFormat="1" ht="35.1" customHeight="1" thickBot="1" x14ac:dyDescent="0.25">
      <c r="A17" s="16">
        <f t="shared" si="3"/>
        <v>8</v>
      </c>
      <c r="B17" s="125" t="s">
        <v>117</v>
      </c>
      <c r="C17" s="132" t="s">
        <v>158</v>
      </c>
      <c r="D17" s="126">
        <v>2920</v>
      </c>
      <c r="E17" s="126">
        <v>1000</v>
      </c>
      <c r="F17" s="126"/>
      <c r="G17" s="126">
        <v>0</v>
      </c>
      <c r="H17" s="126">
        <v>250</v>
      </c>
      <c r="I17" s="126">
        <v>3920</v>
      </c>
      <c r="J17" s="126">
        <v>200</v>
      </c>
      <c r="K17" s="126">
        <v>1960</v>
      </c>
      <c r="L17" s="126">
        <f t="shared" si="1"/>
        <v>10250</v>
      </c>
      <c r="M17" s="126">
        <v>52.68</v>
      </c>
      <c r="N17" s="126">
        <v>117.6</v>
      </c>
      <c r="O17" s="133">
        <v>431.2</v>
      </c>
      <c r="P17" s="133">
        <v>0</v>
      </c>
      <c r="Q17" s="133">
        <v>126.45</v>
      </c>
      <c r="R17" s="126">
        <f t="shared" si="2"/>
        <v>727.93000000000006</v>
      </c>
      <c r="S17" s="126">
        <f t="shared" si="0"/>
        <v>9522.07</v>
      </c>
      <c r="T17" s="126"/>
      <c r="U17" s="126"/>
      <c r="V17" s="135"/>
    </row>
    <row r="18" spans="1:22" s="27" customFormat="1" ht="35.1" customHeight="1" thickBot="1" x14ac:dyDescent="0.25">
      <c r="A18" s="16">
        <f t="shared" si="3"/>
        <v>9</v>
      </c>
      <c r="B18" s="125" t="s">
        <v>36</v>
      </c>
      <c r="C18" s="137" t="s">
        <v>303</v>
      </c>
      <c r="D18" s="126">
        <v>2375</v>
      </c>
      <c r="E18" s="126">
        <v>1000</v>
      </c>
      <c r="F18" s="126"/>
      <c r="G18" s="126">
        <v>0</v>
      </c>
      <c r="H18" s="126">
        <v>250</v>
      </c>
      <c r="I18" s="126">
        <v>3375</v>
      </c>
      <c r="J18" s="126">
        <v>200</v>
      </c>
      <c r="K18" s="126">
        <v>1687.5</v>
      </c>
      <c r="L18" s="126">
        <f t="shared" si="1"/>
        <v>8887.5</v>
      </c>
      <c r="M18" s="126">
        <v>45.36</v>
      </c>
      <c r="N18" s="126">
        <v>101.25</v>
      </c>
      <c r="O18" s="133">
        <v>371.25</v>
      </c>
      <c r="P18" s="133">
        <v>0</v>
      </c>
      <c r="Q18" s="133">
        <v>108.87</v>
      </c>
      <c r="R18" s="126">
        <f t="shared" si="2"/>
        <v>626.73</v>
      </c>
      <c r="S18" s="126">
        <f t="shared" si="0"/>
        <v>8260.77</v>
      </c>
      <c r="T18" s="126">
        <v>1018</v>
      </c>
      <c r="U18" s="126"/>
      <c r="V18" s="135"/>
    </row>
    <row r="19" spans="1:22" s="27" customFormat="1" ht="35.1" customHeight="1" thickBot="1" x14ac:dyDescent="0.25">
      <c r="A19" s="16">
        <f t="shared" si="3"/>
        <v>10</v>
      </c>
      <c r="B19" s="125" t="s">
        <v>395</v>
      </c>
      <c r="C19" s="132" t="s">
        <v>92</v>
      </c>
      <c r="D19" s="126">
        <v>5787</v>
      </c>
      <c r="E19" s="126">
        <v>1800</v>
      </c>
      <c r="F19" s="126"/>
      <c r="G19" s="126">
        <v>375</v>
      </c>
      <c r="H19" s="126">
        <v>250</v>
      </c>
      <c r="I19" s="126">
        <v>4013.72</v>
      </c>
      <c r="J19" s="126">
        <v>100.82</v>
      </c>
      <c r="K19" s="126">
        <v>3981</v>
      </c>
      <c r="L19" s="126">
        <f t="shared" si="1"/>
        <v>16307.539999999999</v>
      </c>
      <c r="M19" s="126">
        <v>107.01</v>
      </c>
      <c r="N19" s="126">
        <v>238.86</v>
      </c>
      <c r="O19" s="133">
        <v>1035.06</v>
      </c>
      <c r="P19" s="133">
        <v>295.47000000000003</v>
      </c>
      <c r="Q19" s="133">
        <v>256.83999999999997</v>
      </c>
      <c r="R19" s="126">
        <f t="shared" si="2"/>
        <v>1933.2399999999998</v>
      </c>
      <c r="S19" s="126">
        <f t="shared" si="0"/>
        <v>14374.3</v>
      </c>
      <c r="T19" s="126"/>
      <c r="U19" s="126"/>
      <c r="V19" s="135"/>
    </row>
    <row r="20" spans="1:22" s="27" customFormat="1" ht="35.1" customHeight="1" thickBot="1" x14ac:dyDescent="0.25">
      <c r="A20" s="16">
        <f t="shared" si="3"/>
        <v>11</v>
      </c>
      <c r="B20" s="125" t="s">
        <v>108</v>
      </c>
      <c r="C20" s="132" t="s">
        <v>109</v>
      </c>
      <c r="D20" s="126">
        <v>5787</v>
      </c>
      <c r="E20" s="126">
        <v>1800</v>
      </c>
      <c r="F20" s="126"/>
      <c r="G20" s="126">
        <v>0</v>
      </c>
      <c r="H20" s="126">
        <v>250</v>
      </c>
      <c r="I20" s="126">
        <v>7587</v>
      </c>
      <c r="J20" s="126">
        <v>200</v>
      </c>
      <c r="K20" s="126">
        <v>3793.5</v>
      </c>
      <c r="L20" s="126">
        <f t="shared" si="1"/>
        <v>19417.5</v>
      </c>
      <c r="M20" s="126">
        <v>101.97</v>
      </c>
      <c r="N20" s="126">
        <v>227.61</v>
      </c>
      <c r="O20" s="133">
        <v>986.31</v>
      </c>
      <c r="P20" s="133">
        <v>131.99</v>
      </c>
      <c r="Q20" s="133">
        <v>244.74</v>
      </c>
      <c r="R20" s="126">
        <f t="shared" si="2"/>
        <v>1692.62</v>
      </c>
      <c r="S20" s="126">
        <f t="shared" si="0"/>
        <v>17724.88</v>
      </c>
      <c r="T20" s="126"/>
      <c r="U20" s="126"/>
      <c r="V20" s="135"/>
    </row>
    <row r="21" spans="1:22" s="27" customFormat="1" ht="35.1" customHeight="1" thickBot="1" x14ac:dyDescent="0.25">
      <c r="A21" s="16">
        <f t="shared" si="3"/>
        <v>12</v>
      </c>
      <c r="B21" s="125" t="s">
        <v>71</v>
      </c>
      <c r="C21" s="132" t="s">
        <v>145</v>
      </c>
      <c r="D21" s="126">
        <v>1668</v>
      </c>
      <c r="E21" s="126">
        <v>1000</v>
      </c>
      <c r="F21" s="126">
        <v>75</v>
      </c>
      <c r="G21" s="126">
        <v>0</v>
      </c>
      <c r="H21" s="126">
        <v>250</v>
      </c>
      <c r="I21" s="126">
        <v>2743</v>
      </c>
      <c r="J21" s="126">
        <v>200</v>
      </c>
      <c r="K21" s="126">
        <v>1371.5</v>
      </c>
      <c r="L21" s="126">
        <f t="shared" si="1"/>
        <v>7307.5</v>
      </c>
      <c r="M21" s="126">
        <v>36.869999999999997</v>
      </c>
      <c r="N21" s="126">
        <v>82.29</v>
      </c>
      <c r="O21" s="133">
        <v>301.73</v>
      </c>
      <c r="P21" s="133">
        <v>0</v>
      </c>
      <c r="Q21" s="133">
        <v>88.48</v>
      </c>
      <c r="R21" s="126">
        <f t="shared" si="2"/>
        <v>509.37</v>
      </c>
      <c r="S21" s="126">
        <v>2572.11</v>
      </c>
      <c r="T21" s="126">
        <f>625+2245</f>
        <v>2870</v>
      </c>
      <c r="U21" s="126"/>
      <c r="V21" s="135"/>
    </row>
    <row r="22" spans="1:22" s="27" customFormat="1" ht="35.1" customHeight="1" thickBot="1" x14ac:dyDescent="0.25">
      <c r="A22" s="16">
        <f t="shared" si="3"/>
        <v>13</v>
      </c>
      <c r="B22" s="125" t="s">
        <v>81</v>
      </c>
      <c r="C22" s="138" t="s">
        <v>14</v>
      </c>
      <c r="D22" s="126">
        <v>1668</v>
      </c>
      <c r="E22" s="126">
        <v>1000</v>
      </c>
      <c r="F22" s="126">
        <v>75</v>
      </c>
      <c r="G22" s="126">
        <v>0</v>
      </c>
      <c r="H22" s="126">
        <v>250</v>
      </c>
      <c r="I22" s="126">
        <v>2743</v>
      </c>
      <c r="J22" s="126">
        <v>200</v>
      </c>
      <c r="K22" s="126">
        <v>1371.5</v>
      </c>
      <c r="L22" s="126">
        <f t="shared" si="1"/>
        <v>7307.5</v>
      </c>
      <c r="M22" s="126">
        <v>36.869999999999997</v>
      </c>
      <c r="N22" s="126">
        <v>82.29</v>
      </c>
      <c r="O22" s="133">
        <v>301.73</v>
      </c>
      <c r="P22" s="133">
        <v>0</v>
      </c>
      <c r="Q22" s="133">
        <v>88.48</v>
      </c>
      <c r="R22" s="126">
        <f t="shared" si="2"/>
        <v>509.37</v>
      </c>
      <c r="S22" s="126">
        <f t="shared" si="0"/>
        <v>6798.13</v>
      </c>
      <c r="T22" s="126"/>
      <c r="U22" s="126"/>
      <c r="V22" s="135"/>
    </row>
    <row r="23" spans="1:22" s="27" customFormat="1" ht="35.1" customHeight="1" thickBot="1" x14ac:dyDescent="0.25">
      <c r="A23" s="16">
        <f t="shared" si="3"/>
        <v>14</v>
      </c>
      <c r="B23" s="125" t="s">
        <v>34</v>
      </c>
      <c r="C23" s="132" t="s">
        <v>14</v>
      </c>
      <c r="D23" s="126">
        <v>1668</v>
      </c>
      <c r="E23" s="126">
        <v>1000</v>
      </c>
      <c r="F23" s="126">
        <v>75</v>
      </c>
      <c r="G23" s="126">
        <v>0</v>
      </c>
      <c r="H23" s="126">
        <v>250</v>
      </c>
      <c r="I23" s="126">
        <v>2743</v>
      </c>
      <c r="J23" s="126">
        <v>200</v>
      </c>
      <c r="K23" s="126">
        <v>1371.5</v>
      </c>
      <c r="L23" s="126">
        <f t="shared" si="1"/>
        <v>7307.5</v>
      </c>
      <c r="M23" s="126">
        <v>36.869999999999997</v>
      </c>
      <c r="N23" s="126">
        <v>82.29</v>
      </c>
      <c r="O23" s="133">
        <v>301.73</v>
      </c>
      <c r="P23" s="133">
        <v>0</v>
      </c>
      <c r="Q23" s="133">
        <v>88.48</v>
      </c>
      <c r="R23" s="126">
        <f t="shared" si="2"/>
        <v>509.37</v>
      </c>
      <c r="S23" s="126">
        <f t="shared" si="0"/>
        <v>6798.13</v>
      </c>
      <c r="T23" s="126"/>
      <c r="U23" s="126"/>
      <c r="V23" s="135"/>
    </row>
    <row r="24" spans="1:22" s="27" customFormat="1" ht="35.1" customHeight="1" thickBot="1" x14ac:dyDescent="0.25">
      <c r="A24" s="16">
        <f t="shared" si="3"/>
        <v>15</v>
      </c>
      <c r="B24" s="125" t="s">
        <v>66</v>
      </c>
      <c r="C24" s="132" t="s">
        <v>174</v>
      </c>
      <c r="D24" s="126">
        <v>3241</v>
      </c>
      <c r="E24" s="126">
        <v>1000</v>
      </c>
      <c r="F24" s="126"/>
      <c r="G24" s="126">
        <v>0</v>
      </c>
      <c r="H24" s="126">
        <v>250</v>
      </c>
      <c r="I24" s="126">
        <v>4241</v>
      </c>
      <c r="J24" s="126">
        <v>200</v>
      </c>
      <c r="K24" s="126">
        <v>2120.5</v>
      </c>
      <c r="L24" s="126">
        <f t="shared" si="1"/>
        <v>11052.5</v>
      </c>
      <c r="M24" s="126">
        <v>57</v>
      </c>
      <c r="N24" s="126">
        <v>127.23</v>
      </c>
      <c r="O24" s="133">
        <v>508.92</v>
      </c>
      <c r="P24" s="133">
        <v>0</v>
      </c>
      <c r="Q24" s="133">
        <v>136.81</v>
      </c>
      <c r="R24" s="126">
        <f t="shared" si="2"/>
        <v>829.96</v>
      </c>
      <c r="S24" s="126">
        <f t="shared" si="0"/>
        <v>10222.540000000001</v>
      </c>
      <c r="T24" s="126"/>
      <c r="U24" s="126"/>
      <c r="V24" s="135"/>
    </row>
    <row r="25" spans="1:22" s="27" customFormat="1" ht="35.1" customHeight="1" thickBot="1" x14ac:dyDescent="0.25">
      <c r="A25" s="16">
        <f t="shared" si="3"/>
        <v>16</v>
      </c>
      <c r="B25" s="125" t="s">
        <v>52</v>
      </c>
      <c r="C25" s="132" t="s">
        <v>174</v>
      </c>
      <c r="D25" s="126">
        <v>3241</v>
      </c>
      <c r="E25" s="126">
        <v>1000</v>
      </c>
      <c r="F25" s="126"/>
      <c r="G25" s="126">
        <v>0</v>
      </c>
      <c r="H25" s="126">
        <v>250</v>
      </c>
      <c r="I25" s="126">
        <v>4241</v>
      </c>
      <c r="J25" s="126">
        <v>200</v>
      </c>
      <c r="K25" s="126">
        <v>2120.5</v>
      </c>
      <c r="L25" s="126">
        <f t="shared" si="1"/>
        <v>11052.5</v>
      </c>
      <c r="M25" s="126">
        <v>57</v>
      </c>
      <c r="N25" s="126">
        <v>127.23</v>
      </c>
      <c r="O25" s="133">
        <v>508.92</v>
      </c>
      <c r="P25" s="133">
        <v>0</v>
      </c>
      <c r="Q25" s="133">
        <v>136.81</v>
      </c>
      <c r="R25" s="126">
        <f t="shared" si="2"/>
        <v>829.96</v>
      </c>
      <c r="S25" s="126">
        <f t="shared" si="0"/>
        <v>10222.540000000001</v>
      </c>
      <c r="T25" s="126"/>
      <c r="U25" s="126"/>
      <c r="V25" s="135"/>
    </row>
    <row r="26" spans="1:22" s="27" customFormat="1" ht="35.1" customHeight="1" thickBot="1" x14ac:dyDescent="0.25">
      <c r="A26" s="16">
        <f t="shared" si="3"/>
        <v>17</v>
      </c>
      <c r="B26" s="125" t="s">
        <v>74</v>
      </c>
      <c r="C26" s="132" t="s">
        <v>14</v>
      </c>
      <c r="D26" s="135">
        <v>1668</v>
      </c>
      <c r="E26" s="135">
        <v>1000</v>
      </c>
      <c r="F26" s="135">
        <v>75</v>
      </c>
      <c r="G26" s="135"/>
      <c r="H26" s="135">
        <v>250</v>
      </c>
      <c r="I26" s="135">
        <v>2743</v>
      </c>
      <c r="J26" s="135">
        <v>200</v>
      </c>
      <c r="K26" s="135">
        <v>1371.5</v>
      </c>
      <c r="L26" s="126">
        <f t="shared" si="1"/>
        <v>7307.5</v>
      </c>
      <c r="M26" s="135">
        <v>36.869999999999997</v>
      </c>
      <c r="N26" s="135">
        <v>82.29</v>
      </c>
      <c r="O26" s="135">
        <v>301.73</v>
      </c>
      <c r="P26" s="135">
        <v>0</v>
      </c>
      <c r="Q26" s="135">
        <v>88.48</v>
      </c>
      <c r="R26" s="126">
        <f t="shared" si="2"/>
        <v>509.37</v>
      </c>
      <c r="S26" s="135">
        <f t="shared" si="0"/>
        <v>6798.13</v>
      </c>
      <c r="T26" s="126"/>
      <c r="U26" s="126"/>
      <c r="V26" s="134"/>
    </row>
    <row r="27" spans="1:22" s="27" customFormat="1" ht="35.1" customHeight="1" thickBot="1" x14ac:dyDescent="0.25">
      <c r="A27" s="16">
        <f t="shared" si="3"/>
        <v>18</v>
      </c>
      <c r="B27" s="125" t="s">
        <v>64</v>
      </c>
      <c r="C27" s="132" t="s">
        <v>91</v>
      </c>
      <c r="D27" s="126">
        <v>5787</v>
      </c>
      <c r="E27" s="126">
        <v>1800</v>
      </c>
      <c r="F27" s="126"/>
      <c r="G27" s="126">
        <v>0</v>
      </c>
      <c r="H27" s="126">
        <v>250</v>
      </c>
      <c r="I27" s="126">
        <v>7587</v>
      </c>
      <c r="J27" s="126">
        <v>200</v>
      </c>
      <c r="K27" s="126">
        <v>3793.5</v>
      </c>
      <c r="L27" s="126">
        <f t="shared" si="1"/>
        <v>19417.5</v>
      </c>
      <c r="M27" s="126">
        <v>101.97</v>
      </c>
      <c r="N27" s="126">
        <v>227.61</v>
      </c>
      <c r="O27" s="133">
        <v>986.31</v>
      </c>
      <c r="P27" s="133">
        <v>131.99</v>
      </c>
      <c r="Q27" s="133">
        <v>244.74</v>
      </c>
      <c r="R27" s="126">
        <f t="shared" si="2"/>
        <v>1692.62</v>
      </c>
      <c r="S27" s="126">
        <f t="shared" si="0"/>
        <v>17724.88</v>
      </c>
      <c r="T27" s="126"/>
      <c r="U27" s="126"/>
      <c r="V27" s="135"/>
    </row>
    <row r="28" spans="1:22" s="27" customFormat="1" ht="35.1" customHeight="1" thickBot="1" x14ac:dyDescent="0.25">
      <c r="A28" s="16">
        <f t="shared" si="3"/>
        <v>19</v>
      </c>
      <c r="B28" s="125" t="s">
        <v>69</v>
      </c>
      <c r="C28" s="132" t="s">
        <v>145</v>
      </c>
      <c r="D28" s="126">
        <v>1668</v>
      </c>
      <c r="E28" s="126">
        <v>1000</v>
      </c>
      <c r="F28" s="126">
        <v>75</v>
      </c>
      <c r="G28" s="126">
        <v>0</v>
      </c>
      <c r="H28" s="126">
        <v>250</v>
      </c>
      <c r="I28" s="126">
        <v>2743</v>
      </c>
      <c r="J28" s="126">
        <v>200</v>
      </c>
      <c r="K28" s="126">
        <v>1371.5</v>
      </c>
      <c r="L28" s="126">
        <f t="shared" si="1"/>
        <v>7307.5</v>
      </c>
      <c r="M28" s="126">
        <v>36.869999999999997</v>
      </c>
      <c r="N28" s="126">
        <v>82.29</v>
      </c>
      <c r="O28" s="133">
        <v>301.73</v>
      </c>
      <c r="P28" s="133">
        <v>0</v>
      </c>
      <c r="Q28" s="133">
        <v>88.48</v>
      </c>
      <c r="R28" s="126">
        <f t="shared" si="2"/>
        <v>509.37</v>
      </c>
      <c r="S28" s="126">
        <f t="shared" si="0"/>
        <v>6798.13</v>
      </c>
      <c r="T28" s="126">
        <f>11510+480</f>
        <v>11990</v>
      </c>
      <c r="U28" s="126"/>
      <c r="V28" s="135"/>
    </row>
    <row r="29" spans="1:22" s="27" customFormat="1" ht="35.1" customHeight="1" thickBot="1" x14ac:dyDescent="0.25">
      <c r="A29" s="16">
        <f t="shared" si="3"/>
        <v>20</v>
      </c>
      <c r="B29" s="125" t="s">
        <v>59</v>
      </c>
      <c r="C29" s="132" t="s">
        <v>304</v>
      </c>
      <c r="D29" s="126">
        <v>2920</v>
      </c>
      <c r="E29" s="126">
        <v>1000</v>
      </c>
      <c r="F29" s="126"/>
      <c r="G29" s="126">
        <v>0</v>
      </c>
      <c r="H29" s="126">
        <v>250</v>
      </c>
      <c r="I29" s="126">
        <v>3920</v>
      </c>
      <c r="J29" s="126">
        <v>200</v>
      </c>
      <c r="K29" s="126">
        <v>1960</v>
      </c>
      <c r="L29" s="126">
        <f t="shared" si="1"/>
        <v>10250</v>
      </c>
      <c r="M29" s="126">
        <v>52.68</v>
      </c>
      <c r="N29" s="126">
        <v>117.6</v>
      </c>
      <c r="O29" s="133">
        <v>431.2</v>
      </c>
      <c r="P29" s="133">
        <v>0</v>
      </c>
      <c r="Q29" s="133">
        <v>126.45</v>
      </c>
      <c r="R29" s="126">
        <f t="shared" si="2"/>
        <v>727.93000000000006</v>
      </c>
      <c r="S29" s="126">
        <f t="shared" si="0"/>
        <v>9522.07</v>
      </c>
      <c r="T29" s="126"/>
      <c r="U29" s="126"/>
      <c r="V29" s="135"/>
    </row>
    <row r="30" spans="1:22" s="27" customFormat="1" ht="35.1" customHeight="1" thickBot="1" x14ac:dyDescent="0.25">
      <c r="A30" s="16">
        <f t="shared" si="3"/>
        <v>21</v>
      </c>
      <c r="B30" s="139" t="s">
        <v>27</v>
      </c>
      <c r="C30" s="140" t="s">
        <v>145</v>
      </c>
      <c r="D30" s="126">
        <v>1668</v>
      </c>
      <c r="E30" s="126">
        <v>1000</v>
      </c>
      <c r="F30" s="126">
        <v>75</v>
      </c>
      <c r="G30" s="126">
        <v>0</v>
      </c>
      <c r="H30" s="126">
        <v>250</v>
      </c>
      <c r="I30" s="126">
        <v>2743</v>
      </c>
      <c r="J30" s="126">
        <v>200</v>
      </c>
      <c r="K30" s="126">
        <v>1371.5</v>
      </c>
      <c r="L30" s="126">
        <f t="shared" si="1"/>
        <v>7307.5</v>
      </c>
      <c r="M30" s="126">
        <v>36.869999999999997</v>
      </c>
      <c r="N30" s="126">
        <v>82.29</v>
      </c>
      <c r="O30" s="141">
        <v>301.73</v>
      </c>
      <c r="P30" s="133">
        <v>0</v>
      </c>
      <c r="Q30" s="133">
        <v>88.48</v>
      </c>
      <c r="R30" s="126">
        <f t="shared" si="2"/>
        <v>509.37</v>
      </c>
      <c r="S30" s="126">
        <f t="shared" si="0"/>
        <v>6798.13</v>
      </c>
      <c r="T30" s="126">
        <f>2305+630+1000+2560+1435</f>
        <v>7930</v>
      </c>
      <c r="U30" s="126"/>
      <c r="V30" s="135"/>
    </row>
    <row r="31" spans="1:22" s="27" customFormat="1" ht="35.1" customHeight="1" thickBot="1" x14ac:dyDescent="0.25">
      <c r="A31" s="16">
        <f t="shared" si="3"/>
        <v>22</v>
      </c>
      <c r="B31" s="125" t="s">
        <v>77</v>
      </c>
      <c r="C31" s="132" t="s">
        <v>14</v>
      </c>
      <c r="D31" s="135">
        <v>1668</v>
      </c>
      <c r="E31" s="135">
        <v>1000</v>
      </c>
      <c r="F31" s="135">
        <v>75</v>
      </c>
      <c r="G31" s="135"/>
      <c r="H31" s="135">
        <v>250</v>
      </c>
      <c r="I31" s="135">
        <v>2743</v>
      </c>
      <c r="J31" s="135">
        <v>200</v>
      </c>
      <c r="K31" s="135">
        <v>1371.5</v>
      </c>
      <c r="L31" s="126">
        <f t="shared" si="1"/>
        <v>7307.5</v>
      </c>
      <c r="M31" s="135">
        <v>36.869999999999997</v>
      </c>
      <c r="N31" s="135">
        <v>82.29</v>
      </c>
      <c r="O31" s="135">
        <v>301.73</v>
      </c>
      <c r="P31" s="135">
        <v>0</v>
      </c>
      <c r="Q31" s="135">
        <v>88.48</v>
      </c>
      <c r="R31" s="126">
        <f t="shared" si="2"/>
        <v>509.37</v>
      </c>
      <c r="S31" s="135">
        <f>+L31-R31</f>
        <v>6798.13</v>
      </c>
      <c r="T31" s="126"/>
      <c r="U31" s="126"/>
      <c r="V31" s="134"/>
    </row>
    <row r="32" spans="1:22" s="27" customFormat="1" ht="35.1" customHeight="1" thickBot="1" x14ac:dyDescent="0.25">
      <c r="A32" s="16">
        <f t="shared" si="3"/>
        <v>23</v>
      </c>
      <c r="B32" s="125" t="s">
        <v>37</v>
      </c>
      <c r="C32" s="132" t="s">
        <v>14</v>
      </c>
      <c r="D32" s="126">
        <v>1668</v>
      </c>
      <c r="E32" s="126">
        <v>1000</v>
      </c>
      <c r="F32" s="126">
        <v>75</v>
      </c>
      <c r="G32" s="126">
        <v>0</v>
      </c>
      <c r="H32" s="126">
        <v>250</v>
      </c>
      <c r="I32" s="126">
        <v>2743</v>
      </c>
      <c r="J32" s="126">
        <v>200</v>
      </c>
      <c r="K32" s="126">
        <v>1371.5</v>
      </c>
      <c r="L32" s="126">
        <f t="shared" si="1"/>
        <v>7307.5</v>
      </c>
      <c r="M32" s="126">
        <v>36.869999999999997</v>
      </c>
      <c r="N32" s="126">
        <v>82.29</v>
      </c>
      <c r="O32" s="133">
        <v>301.73</v>
      </c>
      <c r="P32" s="133">
        <v>0</v>
      </c>
      <c r="Q32" s="133">
        <v>88.48</v>
      </c>
      <c r="R32" s="126">
        <f t="shared" si="2"/>
        <v>509.37</v>
      </c>
      <c r="S32" s="126">
        <f t="shared" si="0"/>
        <v>6798.13</v>
      </c>
      <c r="T32" s="126"/>
      <c r="U32" s="126"/>
      <c r="V32" s="135"/>
    </row>
    <row r="33" spans="1:22" s="27" customFormat="1" ht="35.1" customHeight="1" thickBot="1" x14ac:dyDescent="0.25">
      <c r="A33" s="16">
        <f t="shared" si="3"/>
        <v>24</v>
      </c>
      <c r="B33" s="125" t="s">
        <v>28</v>
      </c>
      <c r="C33" s="140" t="s">
        <v>145</v>
      </c>
      <c r="D33" s="126">
        <v>1668</v>
      </c>
      <c r="E33" s="126">
        <v>1000</v>
      </c>
      <c r="F33" s="126">
        <v>75</v>
      </c>
      <c r="G33" s="126">
        <v>0</v>
      </c>
      <c r="H33" s="126">
        <v>250</v>
      </c>
      <c r="I33" s="126">
        <v>2743</v>
      </c>
      <c r="J33" s="126">
        <v>200</v>
      </c>
      <c r="K33" s="126">
        <v>1371.5</v>
      </c>
      <c r="L33" s="126">
        <f t="shared" si="1"/>
        <v>7307.5</v>
      </c>
      <c r="M33" s="126">
        <v>36.869999999999997</v>
      </c>
      <c r="N33" s="126">
        <v>82.29</v>
      </c>
      <c r="O33" s="133">
        <v>301.73</v>
      </c>
      <c r="P33" s="133">
        <v>0</v>
      </c>
      <c r="Q33" s="133">
        <v>88.48</v>
      </c>
      <c r="R33" s="126">
        <f t="shared" si="2"/>
        <v>509.37</v>
      </c>
      <c r="S33" s="126">
        <f t="shared" si="0"/>
        <v>6798.13</v>
      </c>
      <c r="T33" s="126"/>
      <c r="U33" s="126"/>
      <c r="V33" s="134"/>
    </row>
    <row r="34" spans="1:22" s="27" customFormat="1" ht="35.1" customHeight="1" thickBot="1" x14ac:dyDescent="0.25">
      <c r="A34" s="16">
        <f t="shared" si="3"/>
        <v>25</v>
      </c>
      <c r="B34" s="125" t="s">
        <v>70</v>
      </c>
      <c r="C34" s="132" t="s">
        <v>145</v>
      </c>
      <c r="D34" s="126">
        <v>1668</v>
      </c>
      <c r="E34" s="126">
        <v>1000</v>
      </c>
      <c r="F34" s="126">
        <v>75</v>
      </c>
      <c r="G34" s="126">
        <v>0</v>
      </c>
      <c r="H34" s="126">
        <v>250</v>
      </c>
      <c r="I34" s="126">
        <v>2743</v>
      </c>
      <c r="J34" s="126">
        <v>200</v>
      </c>
      <c r="K34" s="126">
        <v>1371.5</v>
      </c>
      <c r="L34" s="126">
        <f t="shared" si="1"/>
        <v>7307.5</v>
      </c>
      <c r="M34" s="126">
        <v>36.869999999999997</v>
      </c>
      <c r="N34" s="126">
        <v>82.29</v>
      </c>
      <c r="O34" s="133">
        <v>301.73</v>
      </c>
      <c r="P34" s="133">
        <v>0</v>
      </c>
      <c r="Q34" s="133">
        <v>88.48</v>
      </c>
      <c r="R34" s="126">
        <f t="shared" si="2"/>
        <v>509.37</v>
      </c>
      <c r="S34" s="126">
        <f t="shared" si="0"/>
        <v>6798.13</v>
      </c>
      <c r="T34" s="126">
        <f>630+460+460+885</f>
        <v>2435</v>
      </c>
      <c r="U34" s="126"/>
      <c r="V34" s="135"/>
    </row>
    <row r="35" spans="1:22" s="27" customFormat="1" ht="35.1" customHeight="1" thickBot="1" x14ac:dyDescent="0.25">
      <c r="A35" s="16">
        <f t="shared" si="3"/>
        <v>26</v>
      </c>
      <c r="B35" s="125" t="s">
        <v>82</v>
      </c>
      <c r="C35" s="132" t="s">
        <v>45</v>
      </c>
      <c r="D35" s="126">
        <v>1668</v>
      </c>
      <c r="E35" s="126">
        <v>1000</v>
      </c>
      <c r="F35" s="126">
        <v>75</v>
      </c>
      <c r="G35" s="126">
        <v>0</v>
      </c>
      <c r="H35" s="126">
        <v>250</v>
      </c>
      <c r="I35" s="126">
        <v>2743</v>
      </c>
      <c r="J35" s="126">
        <v>200</v>
      </c>
      <c r="K35" s="126">
        <v>1371.5</v>
      </c>
      <c r="L35" s="126">
        <f t="shared" si="1"/>
        <v>7307.5</v>
      </c>
      <c r="M35" s="126">
        <v>36.869999999999997</v>
      </c>
      <c r="N35" s="126">
        <v>82.29</v>
      </c>
      <c r="O35" s="133">
        <v>301.73</v>
      </c>
      <c r="P35" s="133">
        <v>0</v>
      </c>
      <c r="Q35" s="133">
        <v>88.48</v>
      </c>
      <c r="R35" s="126">
        <f t="shared" si="2"/>
        <v>509.37</v>
      </c>
      <c r="S35" s="126">
        <f t="shared" si="0"/>
        <v>6798.13</v>
      </c>
      <c r="T35" s="126"/>
      <c r="U35" s="126"/>
      <c r="V35" s="135"/>
    </row>
    <row r="36" spans="1:22" s="27" customFormat="1" ht="35.1" customHeight="1" thickBot="1" x14ac:dyDescent="0.25">
      <c r="A36" s="16">
        <f t="shared" si="3"/>
        <v>27</v>
      </c>
      <c r="B36" s="125" t="s">
        <v>26</v>
      </c>
      <c r="C36" s="132" t="s">
        <v>148</v>
      </c>
      <c r="D36" s="126">
        <v>3241</v>
      </c>
      <c r="E36" s="126">
        <v>1000</v>
      </c>
      <c r="F36" s="126"/>
      <c r="G36" s="126">
        <v>0</v>
      </c>
      <c r="H36" s="126">
        <v>250</v>
      </c>
      <c r="I36" s="126">
        <v>4241</v>
      </c>
      <c r="J36" s="126">
        <v>200</v>
      </c>
      <c r="K36" s="126">
        <v>2120.5</v>
      </c>
      <c r="L36" s="126">
        <f t="shared" si="1"/>
        <v>11052.5</v>
      </c>
      <c r="M36" s="126">
        <v>57</v>
      </c>
      <c r="N36" s="126">
        <v>127.23</v>
      </c>
      <c r="O36" s="133">
        <v>508.92</v>
      </c>
      <c r="P36" s="133">
        <v>0</v>
      </c>
      <c r="Q36" s="133">
        <v>136.81</v>
      </c>
      <c r="R36" s="126">
        <f t="shared" si="2"/>
        <v>829.96</v>
      </c>
      <c r="S36" s="126">
        <f t="shared" si="0"/>
        <v>10222.540000000001</v>
      </c>
      <c r="T36" s="126"/>
      <c r="U36" s="126"/>
      <c r="V36" s="135"/>
    </row>
    <row r="37" spans="1:22" s="27" customFormat="1" ht="35.1" customHeight="1" thickBot="1" x14ac:dyDescent="0.25">
      <c r="A37" s="16">
        <f t="shared" si="3"/>
        <v>28</v>
      </c>
      <c r="B37" s="125" t="s">
        <v>79</v>
      </c>
      <c r="C37" s="132" t="s">
        <v>304</v>
      </c>
      <c r="D37" s="126">
        <v>2920</v>
      </c>
      <c r="E37" s="126">
        <v>1000</v>
      </c>
      <c r="F37" s="126"/>
      <c r="G37" s="126">
        <v>0</v>
      </c>
      <c r="H37" s="126">
        <v>250</v>
      </c>
      <c r="I37" s="126">
        <v>3920</v>
      </c>
      <c r="J37" s="126">
        <v>200</v>
      </c>
      <c r="K37" s="126">
        <v>1960</v>
      </c>
      <c r="L37" s="126">
        <f t="shared" si="1"/>
        <v>10250</v>
      </c>
      <c r="M37" s="126">
        <v>52.68</v>
      </c>
      <c r="N37" s="126">
        <v>117.6</v>
      </c>
      <c r="O37" s="133">
        <v>431.2</v>
      </c>
      <c r="P37" s="133">
        <v>0</v>
      </c>
      <c r="Q37" s="133">
        <v>126.45</v>
      </c>
      <c r="R37" s="126">
        <f t="shared" si="2"/>
        <v>727.93000000000006</v>
      </c>
      <c r="S37" s="126">
        <f t="shared" si="0"/>
        <v>9522.07</v>
      </c>
      <c r="T37" s="126"/>
      <c r="U37" s="126"/>
      <c r="V37" s="135"/>
    </row>
    <row r="38" spans="1:22" s="27" customFormat="1" ht="35.1" customHeight="1" thickBot="1" x14ac:dyDescent="0.25">
      <c r="A38" s="16">
        <f t="shared" si="3"/>
        <v>29</v>
      </c>
      <c r="B38" s="125" t="s">
        <v>123</v>
      </c>
      <c r="C38" s="132" t="s">
        <v>99</v>
      </c>
      <c r="D38" s="126">
        <v>5835</v>
      </c>
      <c r="E38" s="126">
        <v>3000</v>
      </c>
      <c r="F38" s="126"/>
      <c r="G38" s="126">
        <v>0</v>
      </c>
      <c r="H38" s="126">
        <v>250</v>
      </c>
      <c r="I38" s="126">
        <v>8835</v>
      </c>
      <c r="J38" s="126">
        <v>200</v>
      </c>
      <c r="K38" s="126">
        <v>4417.5</v>
      </c>
      <c r="L38" s="126">
        <f t="shared" si="1"/>
        <v>22537.5</v>
      </c>
      <c r="M38" s="126">
        <v>118.74</v>
      </c>
      <c r="N38" s="126">
        <v>265.05</v>
      </c>
      <c r="O38" s="133">
        <v>1236.9000000000001</v>
      </c>
      <c r="P38" s="133">
        <v>179.99</v>
      </c>
      <c r="Q38" s="133"/>
      <c r="R38" s="126">
        <f t="shared" si="2"/>
        <v>1800.68</v>
      </c>
      <c r="S38" s="126">
        <f t="shared" si="0"/>
        <v>20736.82</v>
      </c>
      <c r="T38" s="126"/>
      <c r="U38" s="126"/>
      <c r="V38" s="135"/>
    </row>
    <row r="39" spans="1:22" s="27" customFormat="1" ht="35.1" customHeight="1" thickBot="1" x14ac:dyDescent="0.25">
      <c r="A39" s="16">
        <f t="shared" si="3"/>
        <v>30</v>
      </c>
      <c r="B39" s="142" t="s">
        <v>89</v>
      </c>
      <c r="C39" s="142" t="s">
        <v>174</v>
      </c>
      <c r="D39" s="126">
        <v>3241</v>
      </c>
      <c r="E39" s="126">
        <v>1000</v>
      </c>
      <c r="F39" s="126"/>
      <c r="G39" s="126">
        <v>0</v>
      </c>
      <c r="H39" s="126">
        <v>250</v>
      </c>
      <c r="I39" s="126">
        <v>4241</v>
      </c>
      <c r="J39" s="126">
        <v>200</v>
      </c>
      <c r="K39" s="126">
        <v>2120.5</v>
      </c>
      <c r="L39" s="126">
        <f t="shared" si="1"/>
        <v>11052.5</v>
      </c>
      <c r="M39" s="126">
        <v>57</v>
      </c>
      <c r="N39" s="126">
        <v>127.23</v>
      </c>
      <c r="O39" s="133">
        <v>508.92</v>
      </c>
      <c r="P39" s="133">
        <v>0</v>
      </c>
      <c r="Q39" s="133">
        <v>136.81</v>
      </c>
      <c r="R39" s="126">
        <f t="shared" si="2"/>
        <v>829.96</v>
      </c>
      <c r="S39" s="126">
        <f t="shared" si="0"/>
        <v>10222.540000000001</v>
      </c>
      <c r="T39" s="126"/>
      <c r="U39" s="126"/>
      <c r="V39" s="135"/>
    </row>
    <row r="40" spans="1:22" s="27" customFormat="1" ht="35.1" customHeight="1" thickBot="1" x14ac:dyDescent="0.25">
      <c r="A40" s="16">
        <f t="shared" si="3"/>
        <v>31</v>
      </c>
      <c r="B40" s="125" t="s">
        <v>38</v>
      </c>
      <c r="C40" s="132" t="s">
        <v>145</v>
      </c>
      <c r="D40" s="126">
        <v>1668</v>
      </c>
      <c r="E40" s="126">
        <v>1000</v>
      </c>
      <c r="F40" s="126">
        <v>75</v>
      </c>
      <c r="G40" s="126">
        <v>0</v>
      </c>
      <c r="H40" s="126">
        <v>250</v>
      </c>
      <c r="I40" s="126">
        <v>2743</v>
      </c>
      <c r="J40" s="126">
        <v>200</v>
      </c>
      <c r="K40" s="126">
        <v>1371.5</v>
      </c>
      <c r="L40" s="126">
        <f t="shared" si="1"/>
        <v>7307.5</v>
      </c>
      <c r="M40" s="126">
        <v>36.869999999999997</v>
      </c>
      <c r="N40" s="126">
        <v>82.29</v>
      </c>
      <c r="O40" s="133">
        <v>301.73</v>
      </c>
      <c r="P40" s="133">
        <v>0</v>
      </c>
      <c r="Q40" s="133">
        <v>88.48</v>
      </c>
      <c r="R40" s="126">
        <f t="shared" si="2"/>
        <v>509.37</v>
      </c>
      <c r="S40" s="126">
        <f t="shared" si="0"/>
        <v>6798.13</v>
      </c>
      <c r="T40" s="126">
        <f>185+1890+1470</f>
        <v>3545</v>
      </c>
      <c r="U40" s="126"/>
      <c r="V40" s="135"/>
    </row>
    <row r="41" spans="1:22" s="27" customFormat="1" ht="35.1" customHeight="1" thickBot="1" x14ac:dyDescent="0.25">
      <c r="A41" s="16">
        <f t="shared" si="3"/>
        <v>32</v>
      </c>
      <c r="B41" s="125" t="s">
        <v>102</v>
      </c>
      <c r="C41" s="140" t="s">
        <v>131</v>
      </c>
      <c r="D41" s="126">
        <v>2920</v>
      </c>
      <c r="E41" s="126">
        <v>1000</v>
      </c>
      <c r="F41" s="126"/>
      <c r="G41" s="126">
        <v>0</v>
      </c>
      <c r="H41" s="126">
        <v>250</v>
      </c>
      <c r="I41" s="126">
        <v>3920</v>
      </c>
      <c r="J41" s="126">
        <v>200</v>
      </c>
      <c r="K41" s="126">
        <v>1960</v>
      </c>
      <c r="L41" s="126">
        <f t="shared" si="1"/>
        <v>10250</v>
      </c>
      <c r="M41" s="126">
        <v>52.68</v>
      </c>
      <c r="N41" s="126">
        <v>117.6</v>
      </c>
      <c r="O41" s="133">
        <v>431.2</v>
      </c>
      <c r="P41" s="133">
        <v>0</v>
      </c>
      <c r="Q41" s="133">
        <v>126.45</v>
      </c>
      <c r="R41" s="126">
        <f t="shared" si="2"/>
        <v>727.93000000000006</v>
      </c>
      <c r="S41" s="126">
        <f t="shared" si="0"/>
        <v>9522.07</v>
      </c>
      <c r="T41" s="126"/>
      <c r="U41" s="126"/>
      <c r="V41" s="135"/>
    </row>
    <row r="42" spans="1:22" s="27" customFormat="1" ht="35.1" customHeight="1" thickBot="1" x14ac:dyDescent="0.25">
      <c r="A42" s="16">
        <f t="shared" si="3"/>
        <v>33</v>
      </c>
      <c r="B42" s="139" t="s">
        <v>39</v>
      </c>
      <c r="C42" s="140" t="s">
        <v>1216</v>
      </c>
      <c r="D42" s="126">
        <v>5095</v>
      </c>
      <c r="E42" s="126">
        <v>1800</v>
      </c>
      <c r="F42" s="126"/>
      <c r="G42" s="126">
        <v>0</v>
      </c>
      <c r="H42" s="126">
        <v>250</v>
      </c>
      <c r="I42" s="126">
        <v>6895</v>
      </c>
      <c r="J42" s="126">
        <v>200</v>
      </c>
      <c r="K42" s="126">
        <v>3447.5</v>
      </c>
      <c r="L42" s="126">
        <f t="shared" si="1"/>
        <v>17687.5</v>
      </c>
      <c r="M42" s="126">
        <v>92.67</v>
      </c>
      <c r="N42" s="126">
        <v>206.85</v>
      </c>
      <c r="O42" s="133">
        <v>896.35</v>
      </c>
      <c r="P42" s="133">
        <v>102.92</v>
      </c>
      <c r="Q42" s="133">
        <v>222.42</v>
      </c>
      <c r="R42" s="126">
        <f t="shared" si="2"/>
        <v>1521.21</v>
      </c>
      <c r="S42" s="126">
        <f t="shared" si="0"/>
        <v>16166.29</v>
      </c>
      <c r="T42" s="126"/>
      <c r="U42" s="126"/>
      <c r="V42" s="135"/>
    </row>
    <row r="43" spans="1:22" s="27" customFormat="1" ht="35.1" customHeight="1" thickBot="1" x14ac:dyDescent="0.25">
      <c r="A43" s="16">
        <f t="shared" si="3"/>
        <v>34</v>
      </c>
      <c r="B43" s="125" t="s">
        <v>40</v>
      </c>
      <c r="C43" s="132" t="s">
        <v>162</v>
      </c>
      <c r="D43" s="126">
        <v>2920</v>
      </c>
      <c r="E43" s="126">
        <v>1000</v>
      </c>
      <c r="F43" s="126"/>
      <c r="G43" s="126">
        <v>0</v>
      </c>
      <c r="H43" s="126">
        <v>250</v>
      </c>
      <c r="I43" s="126">
        <v>3920</v>
      </c>
      <c r="J43" s="126">
        <v>200</v>
      </c>
      <c r="K43" s="126">
        <v>1960</v>
      </c>
      <c r="L43" s="126">
        <f t="shared" si="1"/>
        <v>10250</v>
      </c>
      <c r="M43" s="126">
        <v>52.68</v>
      </c>
      <c r="N43" s="126">
        <v>117.6</v>
      </c>
      <c r="O43" s="133">
        <v>431.2</v>
      </c>
      <c r="P43" s="133">
        <v>0</v>
      </c>
      <c r="Q43" s="133">
        <v>126.45</v>
      </c>
      <c r="R43" s="126">
        <f t="shared" si="2"/>
        <v>727.93000000000006</v>
      </c>
      <c r="S43" s="126">
        <f t="shared" si="0"/>
        <v>9522.07</v>
      </c>
      <c r="T43" s="126"/>
      <c r="U43" s="126"/>
      <c r="V43" s="135"/>
    </row>
    <row r="44" spans="1:22" s="27" customFormat="1" ht="35.1" customHeight="1" thickBot="1" x14ac:dyDescent="0.25">
      <c r="A44" s="16">
        <f t="shared" si="3"/>
        <v>35</v>
      </c>
      <c r="B44" s="125" t="s">
        <v>490</v>
      </c>
      <c r="C44" s="132" t="s">
        <v>14</v>
      </c>
      <c r="D44" s="126">
        <v>1668</v>
      </c>
      <c r="E44" s="126">
        <v>1000</v>
      </c>
      <c r="F44" s="126">
        <v>75</v>
      </c>
      <c r="G44" s="126">
        <v>0</v>
      </c>
      <c r="H44" s="126">
        <v>250</v>
      </c>
      <c r="I44" s="126">
        <v>2743</v>
      </c>
      <c r="J44" s="126">
        <v>200</v>
      </c>
      <c r="K44" s="126">
        <v>1371.5</v>
      </c>
      <c r="L44" s="126">
        <f t="shared" si="1"/>
        <v>7307.5</v>
      </c>
      <c r="M44" s="126">
        <v>36.869999999999997</v>
      </c>
      <c r="N44" s="126">
        <v>82.29</v>
      </c>
      <c r="O44" s="133">
        <v>301.73</v>
      </c>
      <c r="P44" s="133">
        <v>0</v>
      </c>
      <c r="Q44" s="133">
        <v>88.48</v>
      </c>
      <c r="R44" s="126">
        <f t="shared" si="2"/>
        <v>509.37</v>
      </c>
      <c r="S44" s="126">
        <f t="shared" si="0"/>
        <v>6798.13</v>
      </c>
      <c r="T44" s="126"/>
      <c r="U44" s="126"/>
      <c r="V44" s="135"/>
    </row>
    <row r="45" spans="1:22" s="27" customFormat="1" ht="35.1" customHeight="1" thickBot="1" x14ac:dyDescent="0.25">
      <c r="A45" s="16">
        <f t="shared" si="3"/>
        <v>36</v>
      </c>
      <c r="B45" s="125" t="s">
        <v>50</v>
      </c>
      <c r="C45" s="132" t="s">
        <v>131</v>
      </c>
      <c r="D45" s="126">
        <v>2920</v>
      </c>
      <c r="E45" s="126">
        <v>1000</v>
      </c>
      <c r="F45" s="126"/>
      <c r="G45" s="126">
        <v>0</v>
      </c>
      <c r="H45" s="126">
        <v>250</v>
      </c>
      <c r="I45" s="126">
        <v>3920</v>
      </c>
      <c r="J45" s="126">
        <v>200</v>
      </c>
      <c r="K45" s="126">
        <v>1960</v>
      </c>
      <c r="L45" s="126">
        <f t="shared" si="1"/>
        <v>10250</v>
      </c>
      <c r="M45" s="126">
        <v>52.68</v>
      </c>
      <c r="N45" s="126">
        <v>117.6</v>
      </c>
      <c r="O45" s="133">
        <v>431.2</v>
      </c>
      <c r="P45" s="133">
        <v>0</v>
      </c>
      <c r="Q45" s="133">
        <v>126.45</v>
      </c>
      <c r="R45" s="126">
        <f t="shared" si="2"/>
        <v>727.93000000000006</v>
      </c>
      <c r="S45" s="126">
        <f t="shared" si="0"/>
        <v>9522.07</v>
      </c>
      <c r="T45" s="126"/>
      <c r="U45" s="126"/>
      <c r="V45" s="135"/>
    </row>
    <row r="46" spans="1:22" s="27" customFormat="1" ht="35.1" customHeight="1" thickBot="1" x14ac:dyDescent="0.25">
      <c r="A46" s="16">
        <f t="shared" si="3"/>
        <v>37</v>
      </c>
      <c r="B46" s="142" t="s">
        <v>57</v>
      </c>
      <c r="C46" s="142" t="s">
        <v>148</v>
      </c>
      <c r="D46" s="126">
        <v>3241</v>
      </c>
      <c r="E46" s="126">
        <v>1000</v>
      </c>
      <c r="F46" s="126"/>
      <c r="G46" s="126">
        <v>0</v>
      </c>
      <c r="H46" s="126">
        <v>250</v>
      </c>
      <c r="I46" s="126">
        <v>4241</v>
      </c>
      <c r="J46" s="126">
        <v>200</v>
      </c>
      <c r="K46" s="126">
        <v>2120.5</v>
      </c>
      <c r="L46" s="126">
        <f t="shared" si="1"/>
        <v>11052.5</v>
      </c>
      <c r="M46" s="126">
        <v>57</v>
      </c>
      <c r="N46" s="126">
        <v>127.23</v>
      </c>
      <c r="O46" s="133">
        <v>508.92</v>
      </c>
      <c r="P46" s="133">
        <v>0</v>
      </c>
      <c r="Q46" s="133">
        <v>136.81</v>
      </c>
      <c r="R46" s="126">
        <f t="shared" si="2"/>
        <v>829.96</v>
      </c>
      <c r="S46" s="126">
        <f t="shared" si="0"/>
        <v>10222.540000000001</v>
      </c>
      <c r="T46" s="126">
        <v>2235</v>
      </c>
      <c r="U46" s="126"/>
      <c r="V46" s="135"/>
    </row>
    <row r="47" spans="1:22" s="27" customFormat="1" ht="35.1" customHeight="1" thickBot="1" x14ac:dyDescent="0.25">
      <c r="A47" s="16">
        <f t="shared" si="3"/>
        <v>38</v>
      </c>
      <c r="B47" s="125" t="s">
        <v>113</v>
      </c>
      <c r="C47" s="132" t="s">
        <v>167</v>
      </c>
      <c r="D47" s="126">
        <v>2920</v>
      </c>
      <c r="E47" s="126">
        <v>1000</v>
      </c>
      <c r="F47" s="126"/>
      <c r="G47" s="126">
        <v>0</v>
      </c>
      <c r="H47" s="126">
        <v>250</v>
      </c>
      <c r="I47" s="126">
        <v>3920</v>
      </c>
      <c r="J47" s="126">
        <v>200</v>
      </c>
      <c r="K47" s="126">
        <v>1960</v>
      </c>
      <c r="L47" s="126">
        <f t="shared" si="1"/>
        <v>10250</v>
      </c>
      <c r="M47" s="126">
        <v>52.68</v>
      </c>
      <c r="N47" s="126">
        <v>117.6</v>
      </c>
      <c r="O47" s="133">
        <v>431.2</v>
      </c>
      <c r="P47" s="133">
        <v>0</v>
      </c>
      <c r="Q47" s="133">
        <v>126.45</v>
      </c>
      <c r="R47" s="126">
        <f t="shared" si="2"/>
        <v>727.93000000000006</v>
      </c>
      <c r="S47" s="126">
        <f t="shared" si="0"/>
        <v>9522.07</v>
      </c>
      <c r="T47" s="126"/>
      <c r="U47" s="126"/>
      <c r="V47" s="135"/>
    </row>
    <row r="48" spans="1:22" s="27" customFormat="1" ht="35.1" customHeight="1" thickBot="1" x14ac:dyDescent="0.25">
      <c r="A48" s="16">
        <f t="shared" si="3"/>
        <v>39</v>
      </c>
      <c r="B48" s="125" t="s">
        <v>103</v>
      </c>
      <c r="C48" s="132" t="s">
        <v>519</v>
      </c>
      <c r="D48" s="126">
        <v>5095</v>
      </c>
      <c r="E48" s="126">
        <v>1800</v>
      </c>
      <c r="F48" s="126"/>
      <c r="G48" s="126">
        <v>0</v>
      </c>
      <c r="H48" s="126">
        <v>250</v>
      </c>
      <c r="I48" s="126">
        <v>3721.41</v>
      </c>
      <c r="J48" s="126">
        <v>107.95</v>
      </c>
      <c r="K48" s="126">
        <v>3447.51</v>
      </c>
      <c r="L48" s="126">
        <f t="shared" si="1"/>
        <v>14421.87</v>
      </c>
      <c r="M48" s="126">
        <v>92.67</v>
      </c>
      <c r="N48" s="126">
        <v>206.85</v>
      </c>
      <c r="O48" s="133">
        <v>896.35</v>
      </c>
      <c r="P48" s="133">
        <v>105.05</v>
      </c>
      <c r="Q48" s="133">
        <v>222.42</v>
      </c>
      <c r="R48" s="126">
        <f t="shared" si="2"/>
        <v>1523.34</v>
      </c>
      <c r="S48" s="126">
        <f t="shared" si="0"/>
        <v>12898.53</v>
      </c>
      <c r="T48" s="126"/>
      <c r="U48" s="126"/>
      <c r="V48" s="135"/>
    </row>
    <row r="49" spans="1:22" s="27" customFormat="1" ht="35.1" customHeight="1" thickBot="1" x14ac:dyDescent="0.25">
      <c r="A49" s="16">
        <f t="shared" si="3"/>
        <v>40</v>
      </c>
      <c r="B49" s="125" t="s">
        <v>118</v>
      </c>
      <c r="C49" s="132" t="s">
        <v>137</v>
      </c>
      <c r="D49" s="126">
        <v>2760</v>
      </c>
      <c r="E49" s="126">
        <v>1000</v>
      </c>
      <c r="F49" s="126"/>
      <c r="G49" s="126">
        <v>0</v>
      </c>
      <c r="H49" s="126">
        <v>250</v>
      </c>
      <c r="I49" s="126">
        <v>3760</v>
      </c>
      <c r="J49" s="126">
        <v>200</v>
      </c>
      <c r="K49" s="126">
        <v>1880</v>
      </c>
      <c r="L49" s="126">
        <f t="shared" si="1"/>
        <v>9850</v>
      </c>
      <c r="M49" s="126">
        <v>50.53</v>
      </c>
      <c r="N49" s="126">
        <v>112.8</v>
      </c>
      <c r="O49" s="133">
        <v>413.6</v>
      </c>
      <c r="P49" s="133">
        <v>0</v>
      </c>
      <c r="Q49" s="133">
        <v>121.29</v>
      </c>
      <c r="R49" s="126">
        <f t="shared" si="2"/>
        <v>698.22</v>
      </c>
      <c r="S49" s="126">
        <f t="shared" si="0"/>
        <v>9151.7800000000007</v>
      </c>
      <c r="T49" s="126"/>
      <c r="U49" s="126"/>
      <c r="V49" s="135"/>
    </row>
    <row r="50" spans="1:22" s="27" customFormat="1" ht="35.1" customHeight="1" thickBot="1" x14ac:dyDescent="0.25">
      <c r="A50" s="16">
        <f t="shared" si="3"/>
        <v>41</v>
      </c>
      <c r="B50" s="125" t="s">
        <v>56</v>
      </c>
      <c r="C50" s="132" t="s">
        <v>176</v>
      </c>
      <c r="D50" s="126">
        <v>3241</v>
      </c>
      <c r="E50" s="126">
        <v>1000</v>
      </c>
      <c r="F50" s="126"/>
      <c r="G50" s="126">
        <v>0</v>
      </c>
      <c r="H50" s="126">
        <v>250</v>
      </c>
      <c r="I50" s="126">
        <v>4241</v>
      </c>
      <c r="J50" s="126">
        <v>200</v>
      </c>
      <c r="K50" s="126">
        <v>2120.5</v>
      </c>
      <c r="L50" s="126">
        <f t="shared" si="1"/>
        <v>11052.5</v>
      </c>
      <c r="M50" s="126">
        <v>57</v>
      </c>
      <c r="N50" s="126">
        <v>127.23</v>
      </c>
      <c r="O50" s="133">
        <v>508.92</v>
      </c>
      <c r="P50" s="133">
        <v>0</v>
      </c>
      <c r="Q50" s="133">
        <v>136.81</v>
      </c>
      <c r="R50" s="126">
        <f t="shared" si="2"/>
        <v>829.96</v>
      </c>
      <c r="S50" s="126">
        <f t="shared" si="0"/>
        <v>10222.540000000001</v>
      </c>
      <c r="T50" s="126"/>
      <c r="U50" s="126"/>
      <c r="V50" s="135"/>
    </row>
    <row r="51" spans="1:22" s="27" customFormat="1" ht="35.1" customHeight="1" thickBot="1" x14ac:dyDescent="0.25">
      <c r="A51" s="16">
        <f t="shared" si="3"/>
        <v>42</v>
      </c>
      <c r="B51" s="125" t="s">
        <v>63</v>
      </c>
      <c r="C51" s="132" t="s">
        <v>101</v>
      </c>
      <c r="D51" s="126">
        <v>5787</v>
      </c>
      <c r="E51" s="126">
        <v>1800</v>
      </c>
      <c r="F51" s="126"/>
      <c r="G51" s="126">
        <v>0</v>
      </c>
      <c r="H51" s="126">
        <v>250</v>
      </c>
      <c r="I51" s="126">
        <v>7587</v>
      </c>
      <c r="J51" s="126">
        <v>200</v>
      </c>
      <c r="K51" s="126">
        <v>3793.5</v>
      </c>
      <c r="L51" s="126">
        <f t="shared" si="1"/>
        <v>19417.5</v>
      </c>
      <c r="M51" s="126">
        <v>101.97</v>
      </c>
      <c r="N51" s="126">
        <v>227.61</v>
      </c>
      <c r="O51" s="133">
        <v>986.31</v>
      </c>
      <c r="P51" s="133">
        <v>131.99</v>
      </c>
      <c r="Q51" s="133">
        <v>244.74</v>
      </c>
      <c r="R51" s="126">
        <f t="shared" si="2"/>
        <v>1692.62</v>
      </c>
      <c r="S51" s="126">
        <f t="shared" si="0"/>
        <v>17724.88</v>
      </c>
      <c r="T51" s="126"/>
      <c r="U51" s="126"/>
      <c r="V51" s="135"/>
    </row>
    <row r="52" spans="1:22" s="27" customFormat="1" ht="35.1" customHeight="1" thickBot="1" x14ac:dyDescent="0.25">
      <c r="A52" s="16">
        <f t="shared" si="3"/>
        <v>43</v>
      </c>
      <c r="B52" s="125" t="s">
        <v>54</v>
      </c>
      <c r="C52" s="132" t="s">
        <v>47</v>
      </c>
      <c r="D52" s="126">
        <v>6249</v>
      </c>
      <c r="E52" s="126">
        <v>1800</v>
      </c>
      <c r="F52" s="126"/>
      <c r="G52" s="126">
        <v>375</v>
      </c>
      <c r="H52" s="126">
        <v>250</v>
      </c>
      <c r="I52" s="126">
        <v>4246.62</v>
      </c>
      <c r="J52" s="126">
        <v>100.82</v>
      </c>
      <c r="K52" s="126">
        <v>4212</v>
      </c>
      <c r="L52" s="126">
        <f t="shared" si="1"/>
        <v>17233.439999999999</v>
      </c>
      <c r="M52" s="126">
        <v>113.22</v>
      </c>
      <c r="N52" s="126">
        <v>252.72</v>
      </c>
      <c r="O52" s="133">
        <v>1179.3599999999999</v>
      </c>
      <c r="P52" s="133">
        <v>325.86</v>
      </c>
      <c r="Q52" s="133">
        <v>271.74</v>
      </c>
      <c r="R52" s="126">
        <f t="shared" si="2"/>
        <v>2142.8999999999996</v>
      </c>
      <c r="S52" s="126">
        <f t="shared" si="0"/>
        <v>15090.539999999999</v>
      </c>
      <c r="T52" s="126"/>
      <c r="U52" s="126"/>
      <c r="V52" s="135"/>
    </row>
    <row r="53" spans="1:22" s="27" customFormat="1" ht="35.1" customHeight="1" thickBot="1" x14ac:dyDescent="0.25">
      <c r="A53" s="16">
        <f t="shared" si="3"/>
        <v>44</v>
      </c>
      <c r="B53" s="125" t="s">
        <v>73</v>
      </c>
      <c r="C53" s="132" t="s">
        <v>48</v>
      </c>
      <c r="D53" s="126">
        <v>1668</v>
      </c>
      <c r="E53" s="126">
        <v>1000</v>
      </c>
      <c r="F53" s="126">
        <v>75</v>
      </c>
      <c r="G53" s="126">
        <v>0</v>
      </c>
      <c r="H53" s="126">
        <v>250</v>
      </c>
      <c r="I53" s="126">
        <v>2743</v>
      </c>
      <c r="J53" s="126">
        <v>200</v>
      </c>
      <c r="K53" s="126">
        <v>1371.5</v>
      </c>
      <c r="L53" s="126">
        <f t="shared" si="1"/>
        <v>7307.5</v>
      </c>
      <c r="M53" s="126">
        <v>36.869999999999997</v>
      </c>
      <c r="N53" s="126">
        <v>82.29</v>
      </c>
      <c r="O53" s="133">
        <v>301.73</v>
      </c>
      <c r="P53" s="133">
        <v>0</v>
      </c>
      <c r="Q53" s="133">
        <v>88.48</v>
      </c>
      <c r="R53" s="126">
        <f t="shared" si="2"/>
        <v>509.37</v>
      </c>
      <c r="S53" s="126">
        <f t="shared" si="0"/>
        <v>6798.13</v>
      </c>
      <c r="T53" s="126"/>
      <c r="U53" s="126"/>
      <c r="V53" s="135"/>
    </row>
    <row r="54" spans="1:22" s="27" customFormat="1" ht="35.1" customHeight="1" thickBot="1" x14ac:dyDescent="0.25">
      <c r="A54" s="16">
        <f t="shared" si="3"/>
        <v>45</v>
      </c>
      <c r="B54" s="142" t="s">
        <v>62</v>
      </c>
      <c r="C54" s="142" t="s">
        <v>159</v>
      </c>
      <c r="D54" s="126">
        <v>2920</v>
      </c>
      <c r="E54" s="126">
        <v>1000</v>
      </c>
      <c r="F54" s="126"/>
      <c r="G54" s="126">
        <v>0</v>
      </c>
      <c r="H54" s="126">
        <v>250</v>
      </c>
      <c r="I54" s="126">
        <v>3920</v>
      </c>
      <c r="J54" s="126">
        <v>200</v>
      </c>
      <c r="K54" s="126">
        <v>1960</v>
      </c>
      <c r="L54" s="126">
        <f t="shared" si="1"/>
        <v>10250</v>
      </c>
      <c r="M54" s="126">
        <v>52.68</v>
      </c>
      <c r="N54" s="126">
        <v>117.6</v>
      </c>
      <c r="O54" s="133">
        <v>431.2</v>
      </c>
      <c r="P54" s="133">
        <v>0</v>
      </c>
      <c r="Q54" s="133">
        <v>126.45</v>
      </c>
      <c r="R54" s="126">
        <f t="shared" si="2"/>
        <v>727.93000000000006</v>
      </c>
      <c r="S54" s="126">
        <f t="shared" si="0"/>
        <v>9522.07</v>
      </c>
      <c r="T54" s="126"/>
      <c r="U54" s="126"/>
      <c r="V54" s="135"/>
    </row>
    <row r="55" spans="1:22" s="27" customFormat="1" ht="35.1" customHeight="1" thickBot="1" x14ac:dyDescent="0.25">
      <c r="A55" s="16">
        <f t="shared" si="3"/>
        <v>46</v>
      </c>
      <c r="B55" s="125" t="s">
        <v>72</v>
      </c>
      <c r="C55" s="132" t="s">
        <v>145</v>
      </c>
      <c r="D55" s="126">
        <v>1668</v>
      </c>
      <c r="E55" s="126">
        <v>1000</v>
      </c>
      <c r="F55" s="126">
        <v>75</v>
      </c>
      <c r="G55" s="126">
        <v>0</v>
      </c>
      <c r="H55" s="126">
        <v>250</v>
      </c>
      <c r="I55" s="126">
        <v>2743</v>
      </c>
      <c r="J55" s="126">
        <v>200</v>
      </c>
      <c r="K55" s="126">
        <v>1371.5</v>
      </c>
      <c r="L55" s="126">
        <f t="shared" si="1"/>
        <v>7307.5</v>
      </c>
      <c r="M55" s="126">
        <v>36.869999999999997</v>
      </c>
      <c r="N55" s="126">
        <v>82.29</v>
      </c>
      <c r="O55" s="133">
        <v>301.73</v>
      </c>
      <c r="P55" s="133">
        <v>0</v>
      </c>
      <c r="Q55" s="133">
        <v>88.48</v>
      </c>
      <c r="R55" s="126">
        <f t="shared" si="2"/>
        <v>509.37</v>
      </c>
      <c r="S55" s="126">
        <f t="shared" si="0"/>
        <v>6798.13</v>
      </c>
      <c r="T55" s="126"/>
      <c r="U55" s="126"/>
      <c r="V55" s="135"/>
    </row>
    <row r="56" spans="1:22" s="27" customFormat="1" ht="35.1" customHeight="1" thickBot="1" x14ac:dyDescent="0.25">
      <c r="A56" s="16">
        <f t="shared" si="3"/>
        <v>47</v>
      </c>
      <c r="B56" s="125" t="s">
        <v>41</v>
      </c>
      <c r="C56" s="132" t="s">
        <v>163</v>
      </c>
      <c r="D56" s="126">
        <v>2920</v>
      </c>
      <c r="E56" s="126">
        <v>1000</v>
      </c>
      <c r="F56" s="126"/>
      <c r="G56" s="126">
        <v>0</v>
      </c>
      <c r="H56" s="126">
        <v>250</v>
      </c>
      <c r="I56" s="126">
        <v>3920</v>
      </c>
      <c r="J56" s="126">
        <v>200</v>
      </c>
      <c r="K56" s="126">
        <v>1960</v>
      </c>
      <c r="L56" s="126">
        <f t="shared" si="1"/>
        <v>10250</v>
      </c>
      <c r="M56" s="126">
        <v>52.68</v>
      </c>
      <c r="N56" s="126">
        <v>117.6</v>
      </c>
      <c r="O56" s="133">
        <v>431.2</v>
      </c>
      <c r="P56" s="133">
        <v>0</v>
      </c>
      <c r="Q56" s="133">
        <v>126.45</v>
      </c>
      <c r="R56" s="126">
        <f t="shared" si="2"/>
        <v>727.93000000000006</v>
      </c>
      <c r="S56" s="126">
        <f t="shared" si="0"/>
        <v>9522.07</v>
      </c>
      <c r="T56" s="126"/>
      <c r="U56" s="126"/>
      <c r="V56" s="134"/>
    </row>
    <row r="57" spans="1:22" s="27" customFormat="1" ht="35.1" customHeight="1" thickBot="1" x14ac:dyDescent="0.25">
      <c r="A57" s="16">
        <f t="shared" si="3"/>
        <v>48</v>
      </c>
      <c r="B57" s="125" t="s">
        <v>83</v>
      </c>
      <c r="C57" s="132" t="s">
        <v>14</v>
      </c>
      <c r="D57" s="126">
        <v>1668</v>
      </c>
      <c r="E57" s="126">
        <v>1000</v>
      </c>
      <c r="F57" s="126">
        <v>75</v>
      </c>
      <c r="G57" s="126">
        <v>0</v>
      </c>
      <c r="H57" s="126">
        <v>250</v>
      </c>
      <c r="I57" s="126">
        <v>2743</v>
      </c>
      <c r="J57" s="126">
        <v>200</v>
      </c>
      <c r="K57" s="126">
        <v>1371.5</v>
      </c>
      <c r="L57" s="126">
        <f t="shared" si="1"/>
        <v>7307.5</v>
      </c>
      <c r="M57" s="126">
        <v>36.869999999999997</v>
      </c>
      <c r="N57" s="126">
        <v>82.29</v>
      </c>
      <c r="O57" s="133">
        <v>301.73</v>
      </c>
      <c r="P57" s="133">
        <v>0</v>
      </c>
      <c r="Q57" s="133">
        <v>88.48</v>
      </c>
      <c r="R57" s="126">
        <f t="shared" si="2"/>
        <v>509.37</v>
      </c>
      <c r="S57" s="126">
        <f t="shared" si="0"/>
        <v>6798.13</v>
      </c>
      <c r="T57" s="126"/>
      <c r="U57" s="126"/>
      <c r="V57" s="135"/>
    </row>
    <row r="58" spans="1:22" s="27" customFormat="1" ht="35.1" customHeight="1" thickBot="1" x14ac:dyDescent="0.25">
      <c r="A58" s="16">
        <f t="shared" si="3"/>
        <v>49</v>
      </c>
      <c r="B58" s="125" t="s">
        <v>106</v>
      </c>
      <c r="C58" s="142" t="s">
        <v>300</v>
      </c>
      <c r="D58" s="126">
        <v>1668</v>
      </c>
      <c r="E58" s="126">
        <v>1000</v>
      </c>
      <c r="F58" s="126">
        <v>75</v>
      </c>
      <c r="G58" s="126">
        <v>0</v>
      </c>
      <c r="H58" s="126">
        <v>250</v>
      </c>
      <c r="I58" s="126">
        <v>2743</v>
      </c>
      <c r="J58" s="126">
        <v>200</v>
      </c>
      <c r="K58" s="126">
        <v>1371.5</v>
      </c>
      <c r="L58" s="126">
        <f t="shared" si="1"/>
        <v>7307.5</v>
      </c>
      <c r="M58" s="126">
        <v>36.869999999999997</v>
      </c>
      <c r="N58" s="126">
        <v>82.29</v>
      </c>
      <c r="O58" s="133">
        <v>301.73</v>
      </c>
      <c r="P58" s="133">
        <v>0</v>
      </c>
      <c r="Q58" s="133">
        <v>88.48</v>
      </c>
      <c r="R58" s="126">
        <f t="shared" si="2"/>
        <v>509.37</v>
      </c>
      <c r="S58" s="126">
        <f>+L58-R58</f>
        <v>6798.13</v>
      </c>
      <c r="T58" s="126"/>
      <c r="U58" s="126"/>
      <c r="V58" s="134"/>
    </row>
    <row r="59" spans="1:22" s="27" customFormat="1" ht="35.1" customHeight="1" thickBot="1" x14ac:dyDescent="0.25">
      <c r="A59" s="16">
        <f t="shared" si="3"/>
        <v>50</v>
      </c>
      <c r="B59" s="125" t="s">
        <v>87</v>
      </c>
      <c r="C59" s="132" t="s">
        <v>167</v>
      </c>
      <c r="D59" s="126">
        <v>2920</v>
      </c>
      <c r="E59" s="126">
        <v>1000</v>
      </c>
      <c r="F59" s="126"/>
      <c r="G59" s="126">
        <v>0</v>
      </c>
      <c r="H59" s="126">
        <v>250</v>
      </c>
      <c r="I59" s="126">
        <v>3920</v>
      </c>
      <c r="J59" s="126">
        <v>200</v>
      </c>
      <c r="K59" s="126">
        <v>1960</v>
      </c>
      <c r="L59" s="126">
        <f t="shared" si="1"/>
        <v>10250</v>
      </c>
      <c r="M59" s="126">
        <v>52.68</v>
      </c>
      <c r="N59" s="126">
        <v>117.6</v>
      </c>
      <c r="O59" s="133">
        <v>431.2</v>
      </c>
      <c r="P59" s="133">
        <v>0</v>
      </c>
      <c r="Q59" s="133">
        <v>126.45</v>
      </c>
      <c r="R59" s="126">
        <f t="shared" si="2"/>
        <v>727.93000000000006</v>
      </c>
      <c r="S59" s="126">
        <f t="shared" si="0"/>
        <v>9522.07</v>
      </c>
      <c r="T59" s="126"/>
      <c r="U59" s="126"/>
      <c r="V59" s="135"/>
    </row>
    <row r="60" spans="1:22" s="27" customFormat="1" ht="35.1" customHeight="1" thickBot="1" x14ac:dyDescent="0.25">
      <c r="A60" s="16">
        <f t="shared" si="3"/>
        <v>51</v>
      </c>
      <c r="B60" s="125" t="s">
        <v>60</v>
      </c>
      <c r="C60" s="132" t="s">
        <v>164</v>
      </c>
      <c r="D60" s="126">
        <v>5787</v>
      </c>
      <c r="E60" s="126">
        <v>1800</v>
      </c>
      <c r="F60" s="126"/>
      <c r="G60" s="126">
        <v>0</v>
      </c>
      <c r="H60" s="126">
        <v>250</v>
      </c>
      <c r="I60" s="126">
        <v>7587</v>
      </c>
      <c r="J60" s="126">
        <v>200</v>
      </c>
      <c r="K60" s="126">
        <v>3793.5</v>
      </c>
      <c r="L60" s="126">
        <f t="shared" si="1"/>
        <v>19417.5</v>
      </c>
      <c r="M60" s="126">
        <v>101.97</v>
      </c>
      <c r="N60" s="126">
        <v>227.61</v>
      </c>
      <c r="O60" s="133">
        <v>986.31</v>
      </c>
      <c r="P60" s="133">
        <v>131.99</v>
      </c>
      <c r="Q60" s="133">
        <v>244.74</v>
      </c>
      <c r="R60" s="126">
        <f t="shared" si="2"/>
        <v>1692.62</v>
      </c>
      <c r="S60" s="126">
        <f t="shared" si="0"/>
        <v>17724.88</v>
      </c>
      <c r="T60" s="126"/>
      <c r="U60" s="126"/>
      <c r="V60" s="135"/>
    </row>
    <row r="61" spans="1:22" s="27" customFormat="1" ht="35.1" customHeight="1" thickBot="1" x14ac:dyDescent="0.25">
      <c r="A61" s="16">
        <f t="shared" si="3"/>
        <v>52</v>
      </c>
      <c r="B61" s="125" t="s">
        <v>75</v>
      </c>
      <c r="C61" s="132" t="s">
        <v>300</v>
      </c>
      <c r="D61" s="126">
        <v>1668</v>
      </c>
      <c r="E61" s="126">
        <v>1000</v>
      </c>
      <c r="F61" s="126">
        <v>75</v>
      </c>
      <c r="G61" s="126">
        <v>0</v>
      </c>
      <c r="H61" s="126">
        <v>250</v>
      </c>
      <c r="I61" s="126">
        <v>2743</v>
      </c>
      <c r="J61" s="126">
        <v>200</v>
      </c>
      <c r="K61" s="126">
        <v>1371.5</v>
      </c>
      <c r="L61" s="126">
        <f t="shared" si="1"/>
        <v>7307.5</v>
      </c>
      <c r="M61" s="126">
        <v>36.869999999999997</v>
      </c>
      <c r="N61" s="126">
        <v>82.29</v>
      </c>
      <c r="O61" s="133">
        <v>301.73</v>
      </c>
      <c r="P61" s="133"/>
      <c r="Q61" s="133">
        <v>88.48</v>
      </c>
      <c r="R61" s="126">
        <f t="shared" si="2"/>
        <v>509.37</v>
      </c>
      <c r="S61" s="126">
        <f t="shared" si="0"/>
        <v>6798.13</v>
      </c>
      <c r="T61" s="126"/>
      <c r="U61" s="126"/>
      <c r="V61" s="135"/>
    </row>
    <row r="62" spans="1:22" s="27" customFormat="1" ht="35.1" customHeight="1" thickBot="1" x14ac:dyDescent="0.25">
      <c r="A62" s="16">
        <f t="shared" si="3"/>
        <v>53</v>
      </c>
      <c r="B62" s="140" t="s">
        <v>31</v>
      </c>
      <c r="C62" s="125" t="s">
        <v>148</v>
      </c>
      <c r="D62" s="126">
        <v>3241</v>
      </c>
      <c r="E62" s="126">
        <v>1000</v>
      </c>
      <c r="F62" s="126"/>
      <c r="G62" s="126">
        <v>0</v>
      </c>
      <c r="H62" s="126">
        <v>250</v>
      </c>
      <c r="I62" s="126">
        <v>4241</v>
      </c>
      <c r="J62" s="126">
        <v>200</v>
      </c>
      <c r="K62" s="126">
        <v>2120.5</v>
      </c>
      <c r="L62" s="126">
        <f t="shared" si="1"/>
        <v>11052.5</v>
      </c>
      <c r="M62" s="126">
        <v>57</v>
      </c>
      <c r="N62" s="126">
        <v>127.23</v>
      </c>
      <c r="O62" s="141">
        <v>508.92</v>
      </c>
      <c r="P62" s="133">
        <v>0</v>
      </c>
      <c r="Q62" s="133">
        <v>136.81</v>
      </c>
      <c r="R62" s="126">
        <f t="shared" si="2"/>
        <v>829.96</v>
      </c>
      <c r="S62" s="126">
        <f t="shared" si="0"/>
        <v>10222.540000000001</v>
      </c>
      <c r="T62" s="126"/>
      <c r="U62" s="126"/>
      <c r="V62" s="135"/>
    </row>
    <row r="63" spans="1:22" s="27" customFormat="1" ht="35.1" customHeight="1" thickBot="1" x14ac:dyDescent="0.25">
      <c r="A63" s="16">
        <f t="shared" si="3"/>
        <v>54</v>
      </c>
      <c r="B63" s="142" t="s">
        <v>104</v>
      </c>
      <c r="C63" s="142" t="s">
        <v>158</v>
      </c>
      <c r="D63" s="126">
        <v>2920</v>
      </c>
      <c r="E63" s="126">
        <v>1000</v>
      </c>
      <c r="F63" s="126"/>
      <c r="G63" s="126">
        <v>0</v>
      </c>
      <c r="H63" s="126">
        <v>250</v>
      </c>
      <c r="I63" s="126">
        <v>3920</v>
      </c>
      <c r="J63" s="126">
        <v>200</v>
      </c>
      <c r="K63" s="126">
        <v>1960</v>
      </c>
      <c r="L63" s="126">
        <f t="shared" si="1"/>
        <v>10250</v>
      </c>
      <c r="M63" s="126">
        <v>52.68</v>
      </c>
      <c r="N63" s="126">
        <v>117.6</v>
      </c>
      <c r="O63" s="133">
        <v>431.2</v>
      </c>
      <c r="P63" s="133">
        <v>0</v>
      </c>
      <c r="Q63" s="133">
        <v>126.45</v>
      </c>
      <c r="R63" s="126">
        <f t="shared" si="2"/>
        <v>727.93000000000006</v>
      </c>
      <c r="S63" s="126">
        <f t="shared" si="0"/>
        <v>9522.07</v>
      </c>
      <c r="T63" s="126"/>
      <c r="U63" s="126"/>
      <c r="V63" s="135"/>
    </row>
    <row r="64" spans="1:22" s="27" customFormat="1" ht="35.1" customHeight="1" thickBot="1" x14ac:dyDescent="0.25">
      <c r="A64" s="16">
        <f t="shared" si="3"/>
        <v>55</v>
      </c>
      <c r="B64" s="125" t="s">
        <v>85</v>
      </c>
      <c r="C64" s="132" t="s">
        <v>1281</v>
      </c>
      <c r="D64" s="126">
        <v>2920</v>
      </c>
      <c r="E64" s="126">
        <v>1000</v>
      </c>
      <c r="F64" s="126"/>
      <c r="G64" s="126">
        <v>0</v>
      </c>
      <c r="H64" s="126">
        <v>250</v>
      </c>
      <c r="I64" s="126">
        <v>1310.25</v>
      </c>
      <c r="J64" s="126">
        <v>66.849999999999994</v>
      </c>
      <c r="K64" s="126">
        <v>1306.67</v>
      </c>
      <c r="L64" s="126">
        <f t="shared" si="1"/>
        <v>6853.77</v>
      </c>
      <c r="M64" s="126">
        <v>52.68</v>
      </c>
      <c r="N64" s="126">
        <v>117.6</v>
      </c>
      <c r="O64" s="133">
        <v>431.2</v>
      </c>
      <c r="P64" s="133">
        <v>0</v>
      </c>
      <c r="Q64" s="133">
        <v>126.45</v>
      </c>
      <c r="R64" s="126">
        <f t="shared" si="2"/>
        <v>727.93000000000006</v>
      </c>
      <c r="S64" s="126">
        <f t="shared" si="0"/>
        <v>6125.84</v>
      </c>
      <c r="T64" s="126"/>
      <c r="U64" s="126"/>
      <c r="V64" s="134"/>
    </row>
    <row r="65" spans="1:22" s="27" customFormat="1" ht="35.1" customHeight="1" thickBot="1" x14ac:dyDescent="0.25">
      <c r="A65" s="16">
        <f t="shared" si="3"/>
        <v>56</v>
      </c>
      <c r="B65" s="125" t="s">
        <v>42</v>
      </c>
      <c r="C65" s="142" t="s">
        <v>167</v>
      </c>
      <c r="D65" s="126">
        <v>2920</v>
      </c>
      <c r="E65" s="126">
        <v>1000</v>
      </c>
      <c r="F65" s="126"/>
      <c r="G65" s="126">
        <v>0</v>
      </c>
      <c r="H65" s="126">
        <v>250</v>
      </c>
      <c r="I65" s="126">
        <v>3920</v>
      </c>
      <c r="J65" s="126">
        <v>200</v>
      </c>
      <c r="K65" s="126">
        <v>1960</v>
      </c>
      <c r="L65" s="126">
        <f t="shared" si="1"/>
        <v>10250</v>
      </c>
      <c r="M65" s="126">
        <v>52.68</v>
      </c>
      <c r="N65" s="126">
        <v>117.6</v>
      </c>
      <c r="O65" s="133">
        <v>431.2</v>
      </c>
      <c r="P65" s="133">
        <v>0</v>
      </c>
      <c r="Q65" s="133">
        <v>126.45</v>
      </c>
      <c r="R65" s="126">
        <f t="shared" si="2"/>
        <v>727.93000000000006</v>
      </c>
      <c r="S65" s="126">
        <f t="shared" si="0"/>
        <v>9522.07</v>
      </c>
      <c r="T65" s="126"/>
      <c r="U65" s="126"/>
      <c r="V65" s="135"/>
    </row>
    <row r="66" spans="1:22" s="27" customFormat="1" ht="35.1" customHeight="1" thickBot="1" x14ac:dyDescent="0.25">
      <c r="A66" s="16">
        <f t="shared" si="3"/>
        <v>57</v>
      </c>
      <c r="B66" s="125" t="s">
        <v>107</v>
      </c>
      <c r="C66" s="142" t="s">
        <v>298</v>
      </c>
      <c r="D66" s="126">
        <v>2375</v>
      </c>
      <c r="E66" s="126">
        <v>1000</v>
      </c>
      <c r="F66" s="126"/>
      <c r="G66" s="126">
        <v>0</v>
      </c>
      <c r="H66" s="126">
        <v>250</v>
      </c>
      <c r="I66" s="126">
        <v>3375</v>
      </c>
      <c r="J66" s="126">
        <v>200</v>
      </c>
      <c r="K66" s="126">
        <v>1687.5</v>
      </c>
      <c r="L66" s="126">
        <f t="shared" si="1"/>
        <v>8887.5</v>
      </c>
      <c r="M66" s="126">
        <v>45.36</v>
      </c>
      <c r="N66" s="126">
        <v>101.25</v>
      </c>
      <c r="O66" s="133">
        <v>371.25</v>
      </c>
      <c r="P66" s="133">
        <v>0</v>
      </c>
      <c r="Q66" s="133">
        <v>108.87</v>
      </c>
      <c r="R66" s="126">
        <f t="shared" si="2"/>
        <v>626.73</v>
      </c>
      <c r="S66" s="126">
        <f t="shared" si="0"/>
        <v>8260.77</v>
      </c>
      <c r="T66" s="126"/>
      <c r="U66" s="126"/>
      <c r="V66" s="135"/>
    </row>
    <row r="67" spans="1:22" s="27" customFormat="1" ht="35.1" customHeight="1" thickBot="1" x14ac:dyDescent="0.25">
      <c r="A67" s="16">
        <f t="shared" si="3"/>
        <v>58</v>
      </c>
      <c r="B67" s="125" t="s">
        <v>61</v>
      </c>
      <c r="C67" s="132" t="s">
        <v>137</v>
      </c>
      <c r="D67" s="126">
        <v>2760</v>
      </c>
      <c r="E67" s="126">
        <v>1000</v>
      </c>
      <c r="F67" s="126"/>
      <c r="G67" s="126">
        <v>0</v>
      </c>
      <c r="H67" s="126">
        <v>250</v>
      </c>
      <c r="I67" s="126">
        <v>3760</v>
      </c>
      <c r="J67" s="126">
        <v>200</v>
      </c>
      <c r="K67" s="126">
        <v>1880</v>
      </c>
      <c r="L67" s="126">
        <f t="shared" si="1"/>
        <v>9850</v>
      </c>
      <c r="M67" s="126">
        <v>50.53</v>
      </c>
      <c r="N67" s="126">
        <v>112.8</v>
      </c>
      <c r="O67" s="133">
        <v>413.6</v>
      </c>
      <c r="P67" s="133">
        <v>0</v>
      </c>
      <c r="Q67" s="133">
        <v>121.29</v>
      </c>
      <c r="R67" s="126">
        <f t="shared" si="2"/>
        <v>698.22</v>
      </c>
      <c r="S67" s="126">
        <f t="shared" si="0"/>
        <v>9151.7800000000007</v>
      </c>
      <c r="T67" s="126"/>
      <c r="U67" s="126"/>
      <c r="V67" s="135"/>
    </row>
    <row r="68" spans="1:22" s="27" customFormat="1" ht="35.1" customHeight="1" thickBot="1" x14ac:dyDescent="0.25">
      <c r="A68" s="16">
        <f t="shared" si="3"/>
        <v>59</v>
      </c>
      <c r="B68" s="125" t="s">
        <v>115</v>
      </c>
      <c r="C68" s="132" t="s">
        <v>116</v>
      </c>
      <c r="D68" s="126">
        <v>6759</v>
      </c>
      <c r="E68" s="126">
        <v>4000</v>
      </c>
      <c r="F68" s="126"/>
      <c r="G68" s="126">
        <v>375</v>
      </c>
      <c r="H68" s="126">
        <v>250</v>
      </c>
      <c r="I68" s="126">
        <v>11134</v>
      </c>
      <c r="J68" s="126">
        <v>200</v>
      </c>
      <c r="K68" s="126">
        <v>5567</v>
      </c>
      <c r="L68" s="126">
        <f t="shared" si="1"/>
        <v>28285</v>
      </c>
      <c r="M68" s="126">
        <v>149.63999999999999</v>
      </c>
      <c r="N68" s="126">
        <v>334.02</v>
      </c>
      <c r="O68" s="133">
        <v>1670.1</v>
      </c>
      <c r="P68" s="133">
        <v>269.83</v>
      </c>
      <c r="Q68" s="133">
        <v>359.16</v>
      </c>
      <c r="R68" s="126">
        <f t="shared" si="2"/>
        <v>2782.7499999999995</v>
      </c>
      <c r="S68" s="126">
        <f t="shared" si="0"/>
        <v>25502.25</v>
      </c>
      <c r="T68" s="126"/>
      <c r="U68" s="126"/>
      <c r="V68" s="135"/>
    </row>
    <row r="69" spans="1:22" s="27" customFormat="1" ht="35.1" customHeight="1" thickBot="1" x14ac:dyDescent="0.25">
      <c r="A69" s="16">
        <f t="shared" si="3"/>
        <v>60</v>
      </c>
      <c r="B69" s="139" t="s">
        <v>53</v>
      </c>
      <c r="C69" s="139" t="s">
        <v>168</v>
      </c>
      <c r="D69" s="126">
        <v>2920</v>
      </c>
      <c r="E69" s="126">
        <v>1000</v>
      </c>
      <c r="F69" s="126"/>
      <c r="G69" s="126">
        <v>0</v>
      </c>
      <c r="H69" s="126">
        <v>250</v>
      </c>
      <c r="I69" s="126">
        <v>3920</v>
      </c>
      <c r="J69" s="126">
        <v>200</v>
      </c>
      <c r="K69" s="126">
        <v>1960</v>
      </c>
      <c r="L69" s="126">
        <f t="shared" si="1"/>
        <v>10250</v>
      </c>
      <c r="M69" s="126">
        <v>52.68</v>
      </c>
      <c r="N69" s="126">
        <v>117.6</v>
      </c>
      <c r="O69" s="133">
        <v>431.2</v>
      </c>
      <c r="P69" s="133">
        <v>0</v>
      </c>
      <c r="Q69" s="133">
        <v>126.45</v>
      </c>
      <c r="R69" s="126">
        <f t="shared" si="2"/>
        <v>727.93000000000006</v>
      </c>
      <c r="S69" s="126">
        <f t="shared" si="0"/>
        <v>9522.07</v>
      </c>
      <c r="T69" s="126"/>
      <c r="U69" s="126"/>
      <c r="V69" s="135"/>
    </row>
    <row r="70" spans="1:22" s="27" customFormat="1" ht="35.1" customHeight="1" thickBot="1" x14ac:dyDescent="0.25">
      <c r="A70" s="16">
        <f t="shared" si="3"/>
        <v>61</v>
      </c>
      <c r="B70" s="125" t="s">
        <v>76</v>
      </c>
      <c r="C70" s="132" t="s">
        <v>14</v>
      </c>
      <c r="D70" s="126">
        <v>1668</v>
      </c>
      <c r="E70" s="126">
        <v>1000</v>
      </c>
      <c r="F70" s="126">
        <v>75</v>
      </c>
      <c r="G70" s="126">
        <v>0</v>
      </c>
      <c r="H70" s="126">
        <v>250</v>
      </c>
      <c r="I70" s="126">
        <v>2743</v>
      </c>
      <c r="J70" s="126">
        <v>200</v>
      </c>
      <c r="K70" s="126">
        <v>1371.5</v>
      </c>
      <c r="L70" s="126">
        <f t="shared" si="1"/>
        <v>7307.5</v>
      </c>
      <c r="M70" s="126">
        <v>36.869999999999997</v>
      </c>
      <c r="N70" s="126">
        <v>82.29</v>
      </c>
      <c r="O70" s="133">
        <v>301.73</v>
      </c>
      <c r="P70" s="133">
        <v>0</v>
      </c>
      <c r="Q70" s="133">
        <v>88.48</v>
      </c>
      <c r="R70" s="126">
        <f t="shared" si="2"/>
        <v>509.37</v>
      </c>
      <c r="S70" s="126">
        <f t="shared" si="0"/>
        <v>6798.13</v>
      </c>
      <c r="T70" s="126"/>
      <c r="U70" s="126"/>
      <c r="V70" s="134"/>
    </row>
    <row r="71" spans="1:22" s="27" customFormat="1" ht="35.1" customHeight="1" thickBot="1" x14ac:dyDescent="0.25">
      <c r="A71" s="16">
        <f t="shared" si="3"/>
        <v>62</v>
      </c>
      <c r="B71" s="142" t="s">
        <v>67</v>
      </c>
      <c r="C71" s="142" t="s">
        <v>159</v>
      </c>
      <c r="D71" s="126">
        <v>2920</v>
      </c>
      <c r="E71" s="126">
        <v>1000</v>
      </c>
      <c r="F71" s="126"/>
      <c r="G71" s="126">
        <v>0</v>
      </c>
      <c r="H71" s="126">
        <v>250</v>
      </c>
      <c r="I71" s="126">
        <v>3920</v>
      </c>
      <c r="J71" s="126">
        <v>200</v>
      </c>
      <c r="K71" s="126">
        <v>1960</v>
      </c>
      <c r="L71" s="126">
        <f t="shared" si="1"/>
        <v>10250</v>
      </c>
      <c r="M71" s="126">
        <v>52.68</v>
      </c>
      <c r="N71" s="126">
        <v>117.6</v>
      </c>
      <c r="O71" s="133">
        <v>431.2</v>
      </c>
      <c r="P71" s="133">
        <v>0</v>
      </c>
      <c r="Q71" s="133">
        <v>126.45</v>
      </c>
      <c r="R71" s="126">
        <f t="shared" si="2"/>
        <v>727.93000000000006</v>
      </c>
      <c r="S71" s="126">
        <f t="shared" si="0"/>
        <v>9522.07</v>
      </c>
      <c r="T71" s="126"/>
      <c r="U71" s="126"/>
      <c r="V71" s="135"/>
    </row>
    <row r="72" spans="1:22" s="27" customFormat="1" ht="35.1" customHeight="1" thickBot="1" x14ac:dyDescent="0.25">
      <c r="A72" s="16">
        <f t="shared" si="3"/>
        <v>63</v>
      </c>
      <c r="B72" s="125" t="s">
        <v>68</v>
      </c>
      <c r="C72" s="132" t="s">
        <v>158</v>
      </c>
      <c r="D72" s="126">
        <v>2920</v>
      </c>
      <c r="E72" s="126">
        <v>1000</v>
      </c>
      <c r="F72" s="126"/>
      <c r="G72" s="126">
        <v>0</v>
      </c>
      <c r="H72" s="126">
        <v>250</v>
      </c>
      <c r="I72" s="126">
        <v>3920</v>
      </c>
      <c r="J72" s="126">
        <v>200</v>
      </c>
      <c r="K72" s="126">
        <v>1960</v>
      </c>
      <c r="L72" s="126">
        <f t="shared" si="1"/>
        <v>10250</v>
      </c>
      <c r="M72" s="126">
        <v>52.68</v>
      </c>
      <c r="N72" s="126">
        <v>117.6</v>
      </c>
      <c r="O72" s="133">
        <v>431.2</v>
      </c>
      <c r="P72" s="133">
        <v>0</v>
      </c>
      <c r="Q72" s="133">
        <v>126.45</v>
      </c>
      <c r="R72" s="126">
        <f t="shared" si="2"/>
        <v>727.93000000000006</v>
      </c>
      <c r="S72" s="126">
        <f t="shared" si="0"/>
        <v>9522.07</v>
      </c>
      <c r="T72" s="126"/>
      <c r="U72" s="126"/>
      <c r="V72" s="135"/>
    </row>
    <row r="73" spans="1:22" s="27" customFormat="1" ht="35.1" customHeight="1" thickBot="1" x14ac:dyDescent="0.25">
      <c r="A73" s="16">
        <f t="shared" si="3"/>
        <v>64</v>
      </c>
      <c r="B73" s="125" t="s">
        <v>127</v>
      </c>
      <c r="C73" s="132" t="s">
        <v>1273</v>
      </c>
      <c r="D73" s="126">
        <v>5835</v>
      </c>
      <c r="E73" s="126">
        <v>3000</v>
      </c>
      <c r="F73" s="126"/>
      <c r="G73" s="126">
        <v>0</v>
      </c>
      <c r="H73" s="126">
        <v>250</v>
      </c>
      <c r="I73" s="126">
        <v>8835</v>
      </c>
      <c r="J73" s="126">
        <v>200</v>
      </c>
      <c r="K73" s="126">
        <v>4417.5</v>
      </c>
      <c r="L73" s="126">
        <f t="shared" si="1"/>
        <v>22537.5</v>
      </c>
      <c r="M73" s="126">
        <v>118.74</v>
      </c>
      <c r="N73" s="126">
        <v>265.05</v>
      </c>
      <c r="O73" s="133">
        <v>1236.9000000000001</v>
      </c>
      <c r="P73" s="133">
        <v>195.55</v>
      </c>
      <c r="Q73" s="133">
        <v>285</v>
      </c>
      <c r="R73" s="126">
        <f t="shared" si="2"/>
        <v>2101.2399999999998</v>
      </c>
      <c r="S73" s="126">
        <f t="shared" ref="S73:S105" si="4">+L73-R73</f>
        <v>20436.260000000002</v>
      </c>
      <c r="T73" s="126"/>
      <c r="U73" s="126"/>
      <c r="V73" s="135"/>
    </row>
    <row r="74" spans="1:22" s="27" customFormat="1" ht="35.1" customHeight="1" thickBot="1" x14ac:dyDescent="0.25">
      <c r="A74" s="16">
        <f t="shared" si="3"/>
        <v>65</v>
      </c>
      <c r="B74" s="125" t="s">
        <v>78</v>
      </c>
      <c r="C74" s="132" t="s">
        <v>128</v>
      </c>
      <c r="D74" s="126">
        <v>6297</v>
      </c>
      <c r="E74" s="126">
        <v>4000</v>
      </c>
      <c r="F74" s="126"/>
      <c r="G74" s="126">
        <v>0</v>
      </c>
      <c r="H74" s="126">
        <v>250</v>
      </c>
      <c r="I74" s="126">
        <v>10297</v>
      </c>
      <c r="J74" s="126">
        <v>200</v>
      </c>
      <c r="K74" s="126">
        <v>5148.5</v>
      </c>
      <c r="L74" s="126">
        <f t="shared" si="1"/>
        <v>26192.5</v>
      </c>
      <c r="M74" s="126">
        <v>138.38999999999999</v>
      </c>
      <c r="N74" s="126">
        <v>308.91000000000003</v>
      </c>
      <c r="O74" s="133">
        <v>1544.55</v>
      </c>
      <c r="P74" s="133">
        <v>235.51</v>
      </c>
      <c r="Q74" s="133">
        <v>332.16</v>
      </c>
      <c r="R74" s="126">
        <f t="shared" si="2"/>
        <v>2559.5199999999995</v>
      </c>
      <c r="S74" s="126">
        <f t="shared" si="4"/>
        <v>23632.98</v>
      </c>
      <c r="T74" s="126"/>
      <c r="U74" s="126"/>
      <c r="V74" s="135"/>
    </row>
    <row r="75" spans="1:22" s="27" customFormat="1" ht="35.1" customHeight="1" thickBot="1" x14ac:dyDescent="0.25">
      <c r="A75" s="16">
        <f t="shared" ref="A75:A131" si="5">1+A74</f>
        <v>66</v>
      </c>
      <c r="B75" s="125" t="s">
        <v>114</v>
      </c>
      <c r="C75" s="137" t="s">
        <v>137</v>
      </c>
      <c r="D75" s="126">
        <v>2760</v>
      </c>
      <c r="E75" s="126">
        <v>1000</v>
      </c>
      <c r="F75" s="126"/>
      <c r="G75" s="126">
        <v>0</v>
      </c>
      <c r="H75" s="126">
        <v>250</v>
      </c>
      <c r="I75" s="126">
        <v>3760</v>
      </c>
      <c r="J75" s="126">
        <v>200</v>
      </c>
      <c r="K75" s="126">
        <v>1880</v>
      </c>
      <c r="L75" s="126">
        <f t="shared" ref="L75:L131" si="6">SUM(D75:K75)</f>
        <v>9850</v>
      </c>
      <c r="M75" s="126">
        <v>50.53</v>
      </c>
      <c r="N75" s="126">
        <v>112.8</v>
      </c>
      <c r="O75" s="133">
        <v>413.6</v>
      </c>
      <c r="P75" s="133">
        <v>0</v>
      </c>
      <c r="Q75" s="133">
        <v>121.29</v>
      </c>
      <c r="R75" s="126">
        <f t="shared" ref="R75:R131" si="7">SUM(M75:Q75)</f>
        <v>698.22</v>
      </c>
      <c r="S75" s="126">
        <f t="shared" si="4"/>
        <v>9151.7800000000007</v>
      </c>
      <c r="T75" s="126"/>
      <c r="U75" s="126"/>
      <c r="V75" s="135"/>
    </row>
    <row r="76" spans="1:22" s="27" customFormat="1" ht="35.1" customHeight="1" thickBot="1" x14ac:dyDescent="0.25">
      <c r="A76" s="16">
        <f t="shared" si="5"/>
        <v>67</v>
      </c>
      <c r="B76" s="125" t="s">
        <v>65</v>
      </c>
      <c r="C76" s="132" t="s">
        <v>302</v>
      </c>
      <c r="D76" s="126">
        <v>2375</v>
      </c>
      <c r="E76" s="126">
        <v>1000</v>
      </c>
      <c r="F76" s="126"/>
      <c r="G76" s="126">
        <v>0</v>
      </c>
      <c r="H76" s="126">
        <v>250</v>
      </c>
      <c r="I76" s="126">
        <v>3375</v>
      </c>
      <c r="J76" s="126">
        <v>200</v>
      </c>
      <c r="K76" s="126">
        <v>1687.5</v>
      </c>
      <c r="L76" s="126">
        <f t="shared" si="6"/>
        <v>8887.5</v>
      </c>
      <c r="M76" s="126">
        <v>45.36</v>
      </c>
      <c r="N76" s="126">
        <v>101.25</v>
      </c>
      <c r="O76" s="133">
        <v>371.25</v>
      </c>
      <c r="P76" s="133">
        <v>0</v>
      </c>
      <c r="Q76" s="133">
        <v>108.87</v>
      </c>
      <c r="R76" s="126">
        <f t="shared" si="7"/>
        <v>626.73</v>
      </c>
      <c r="S76" s="126">
        <f t="shared" si="4"/>
        <v>8260.77</v>
      </c>
      <c r="T76" s="126"/>
      <c r="U76" s="126"/>
      <c r="V76" s="135"/>
    </row>
    <row r="77" spans="1:22" s="27" customFormat="1" ht="35.1" customHeight="1" thickBot="1" x14ac:dyDescent="0.25">
      <c r="A77" s="16">
        <f t="shared" si="5"/>
        <v>68</v>
      </c>
      <c r="B77" s="125" t="s">
        <v>136</v>
      </c>
      <c r="C77" s="132" t="s">
        <v>137</v>
      </c>
      <c r="D77" s="126">
        <v>2760</v>
      </c>
      <c r="E77" s="126">
        <v>1000</v>
      </c>
      <c r="F77" s="126"/>
      <c r="G77" s="126">
        <v>0</v>
      </c>
      <c r="H77" s="126">
        <v>250</v>
      </c>
      <c r="I77" s="126">
        <v>3760</v>
      </c>
      <c r="J77" s="126">
        <v>200</v>
      </c>
      <c r="K77" s="126">
        <v>1880</v>
      </c>
      <c r="L77" s="126">
        <f t="shared" si="6"/>
        <v>9850</v>
      </c>
      <c r="M77" s="126">
        <v>50.53</v>
      </c>
      <c r="N77" s="126">
        <v>112.8</v>
      </c>
      <c r="O77" s="133">
        <v>413.6</v>
      </c>
      <c r="P77" s="133">
        <v>0</v>
      </c>
      <c r="Q77" s="133">
        <v>121.29</v>
      </c>
      <c r="R77" s="126">
        <f t="shared" si="7"/>
        <v>698.22</v>
      </c>
      <c r="S77" s="126">
        <f t="shared" si="4"/>
        <v>9151.7800000000007</v>
      </c>
      <c r="T77" s="126"/>
      <c r="U77" s="126"/>
      <c r="V77" s="135"/>
    </row>
    <row r="78" spans="1:22" s="27" customFormat="1" ht="35.1" customHeight="1" thickBot="1" x14ac:dyDescent="0.25">
      <c r="A78" s="16">
        <f t="shared" si="5"/>
        <v>69</v>
      </c>
      <c r="B78" s="125" t="s">
        <v>51</v>
      </c>
      <c r="C78" s="132" t="s">
        <v>131</v>
      </c>
      <c r="D78" s="126">
        <v>2920</v>
      </c>
      <c r="E78" s="126">
        <v>1000</v>
      </c>
      <c r="F78" s="126"/>
      <c r="G78" s="126">
        <v>0</v>
      </c>
      <c r="H78" s="126">
        <v>250</v>
      </c>
      <c r="I78" s="126">
        <v>3920</v>
      </c>
      <c r="J78" s="126">
        <v>200</v>
      </c>
      <c r="K78" s="126">
        <v>1960</v>
      </c>
      <c r="L78" s="126">
        <f t="shared" si="6"/>
        <v>10250</v>
      </c>
      <c r="M78" s="126">
        <v>52.68</v>
      </c>
      <c r="N78" s="126">
        <v>117.6</v>
      </c>
      <c r="O78" s="133">
        <v>431.2</v>
      </c>
      <c r="P78" s="133">
        <v>0</v>
      </c>
      <c r="Q78" s="133">
        <v>126.45</v>
      </c>
      <c r="R78" s="126">
        <f t="shared" si="7"/>
        <v>727.93000000000006</v>
      </c>
      <c r="S78" s="126">
        <f t="shared" si="4"/>
        <v>9522.07</v>
      </c>
      <c r="T78" s="126"/>
      <c r="U78" s="126"/>
      <c r="V78" s="135"/>
    </row>
    <row r="79" spans="1:22" s="27" customFormat="1" ht="35.1" customHeight="1" thickBot="1" x14ac:dyDescent="0.25">
      <c r="A79" s="16">
        <f t="shared" si="5"/>
        <v>70</v>
      </c>
      <c r="B79" s="125" t="s">
        <v>130</v>
      </c>
      <c r="C79" s="132" t="s">
        <v>131</v>
      </c>
      <c r="D79" s="126">
        <v>2920</v>
      </c>
      <c r="E79" s="126">
        <v>1000</v>
      </c>
      <c r="F79" s="126"/>
      <c r="G79" s="126">
        <v>0</v>
      </c>
      <c r="H79" s="126">
        <v>250</v>
      </c>
      <c r="I79" s="126">
        <v>3920</v>
      </c>
      <c r="J79" s="126">
        <v>200</v>
      </c>
      <c r="K79" s="126">
        <v>1960</v>
      </c>
      <c r="L79" s="126">
        <f t="shared" si="6"/>
        <v>10250</v>
      </c>
      <c r="M79" s="126">
        <v>52.68</v>
      </c>
      <c r="N79" s="126">
        <v>117.6</v>
      </c>
      <c r="O79" s="133">
        <v>431.2</v>
      </c>
      <c r="P79" s="133">
        <v>0</v>
      </c>
      <c r="Q79" s="133">
        <v>126.45</v>
      </c>
      <c r="R79" s="126">
        <f t="shared" si="7"/>
        <v>727.93000000000006</v>
      </c>
      <c r="S79" s="126">
        <f t="shared" si="4"/>
        <v>9522.07</v>
      </c>
      <c r="T79" s="126"/>
      <c r="U79" s="126"/>
      <c r="V79" s="135"/>
    </row>
    <row r="80" spans="1:22" s="27" customFormat="1" ht="35.1" customHeight="1" thickBot="1" x14ac:dyDescent="0.25">
      <c r="A80" s="16">
        <f t="shared" si="5"/>
        <v>71</v>
      </c>
      <c r="B80" s="125" t="s">
        <v>29</v>
      </c>
      <c r="C80" s="132" t="s">
        <v>14</v>
      </c>
      <c r="D80" s="126">
        <v>1668</v>
      </c>
      <c r="E80" s="126">
        <v>1000</v>
      </c>
      <c r="F80" s="126">
        <v>75</v>
      </c>
      <c r="G80" s="126">
        <v>0</v>
      </c>
      <c r="H80" s="126">
        <v>250</v>
      </c>
      <c r="I80" s="126">
        <v>2743</v>
      </c>
      <c r="J80" s="126">
        <v>200</v>
      </c>
      <c r="K80" s="126">
        <v>1371.5</v>
      </c>
      <c r="L80" s="126">
        <f t="shared" si="6"/>
        <v>7307.5</v>
      </c>
      <c r="M80" s="126">
        <v>36.869999999999997</v>
      </c>
      <c r="N80" s="126">
        <v>82.29</v>
      </c>
      <c r="O80" s="133">
        <v>301.73</v>
      </c>
      <c r="P80" s="133">
        <v>0</v>
      </c>
      <c r="Q80" s="133">
        <v>88.48</v>
      </c>
      <c r="R80" s="126">
        <f t="shared" si="7"/>
        <v>509.37</v>
      </c>
      <c r="S80" s="126">
        <f t="shared" si="4"/>
        <v>6798.13</v>
      </c>
      <c r="T80" s="126"/>
      <c r="U80" s="126"/>
      <c r="V80" s="135"/>
    </row>
    <row r="81" spans="1:22" s="27" customFormat="1" ht="35.1" customHeight="1" thickBot="1" x14ac:dyDescent="0.25">
      <c r="A81" s="16">
        <f t="shared" si="5"/>
        <v>72</v>
      </c>
      <c r="B81" s="125" t="s">
        <v>134</v>
      </c>
      <c r="C81" s="132" t="s">
        <v>135</v>
      </c>
      <c r="D81" s="126">
        <v>6759</v>
      </c>
      <c r="E81" s="126">
        <v>4000</v>
      </c>
      <c r="F81" s="126"/>
      <c r="G81" s="126">
        <v>0</v>
      </c>
      <c r="H81" s="126">
        <v>250</v>
      </c>
      <c r="I81" s="126">
        <v>10759</v>
      </c>
      <c r="J81" s="126">
        <v>200</v>
      </c>
      <c r="K81" s="126">
        <v>5379.5</v>
      </c>
      <c r="L81" s="126">
        <f t="shared" si="6"/>
        <v>27347.5</v>
      </c>
      <c r="M81" s="126">
        <v>144.6</v>
      </c>
      <c r="N81" s="126">
        <v>322.77</v>
      </c>
      <c r="O81" s="133">
        <v>1613.85</v>
      </c>
      <c r="P81" s="133">
        <v>254.45</v>
      </c>
      <c r="Q81" s="133">
        <v>347.06</v>
      </c>
      <c r="R81" s="126">
        <f t="shared" si="7"/>
        <v>2682.7299999999996</v>
      </c>
      <c r="S81" s="126">
        <f t="shared" si="4"/>
        <v>24664.77</v>
      </c>
      <c r="T81" s="126"/>
      <c r="U81" s="126"/>
      <c r="V81" s="135"/>
    </row>
    <row r="82" spans="1:22" s="27" customFormat="1" ht="35.1" customHeight="1" thickBot="1" x14ac:dyDescent="0.25">
      <c r="A82" s="16">
        <f t="shared" si="5"/>
        <v>73</v>
      </c>
      <c r="B82" s="125" t="s">
        <v>84</v>
      </c>
      <c r="C82" s="132" t="s">
        <v>121</v>
      </c>
      <c r="D82" s="126">
        <v>6249</v>
      </c>
      <c r="E82" s="126">
        <v>1800</v>
      </c>
      <c r="F82" s="126"/>
      <c r="G82" s="126">
        <v>0</v>
      </c>
      <c r="H82" s="126">
        <v>250</v>
      </c>
      <c r="I82" s="126">
        <v>8049</v>
      </c>
      <c r="J82" s="126">
        <v>200</v>
      </c>
      <c r="K82" s="126">
        <v>4024.5</v>
      </c>
      <c r="L82" s="126">
        <f t="shared" si="6"/>
        <v>20572.5</v>
      </c>
      <c r="M82" s="126">
        <v>108.18</v>
      </c>
      <c r="N82" s="126">
        <v>241.47</v>
      </c>
      <c r="O82" s="133">
        <v>1126.8599999999999</v>
      </c>
      <c r="P82" s="133">
        <v>147.37</v>
      </c>
      <c r="Q82" s="133">
        <v>259.64999999999998</v>
      </c>
      <c r="R82" s="126">
        <f t="shared" si="7"/>
        <v>1883.5299999999997</v>
      </c>
      <c r="S82" s="126">
        <f t="shared" si="4"/>
        <v>18688.97</v>
      </c>
      <c r="T82" s="126"/>
      <c r="U82" s="126"/>
      <c r="V82" s="135"/>
    </row>
    <row r="83" spans="1:22" s="27" customFormat="1" ht="35.1" customHeight="1" thickBot="1" x14ac:dyDescent="0.25">
      <c r="A83" s="16">
        <f t="shared" si="5"/>
        <v>74</v>
      </c>
      <c r="B83" s="142" t="s">
        <v>43</v>
      </c>
      <c r="C83" s="142" t="s">
        <v>143</v>
      </c>
      <c r="D83" s="126">
        <v>5835</v>
      </c>
      <c r="E83" s="126">
        <v>3000</v>
      </c>
      <c r="F83" s="126"/>
      <c r="G83" s="126">
        <v>0</v>
      </c>
      <c r="H83" s="126">
        <v>250</v>
      </c>
      <c r="I83" s="126">
        <v>8835</v>
      </c>
      <c r="J83" s="126">
        <v>200</v>
      </c>
      <c r="K83" s="126">
        <v>4417.5</v>
      </c>
      <c r="L83" s="126">
        <f t="shared" si="6"/>
        <v>22537.5</v>
      </c>
      <c r="M83" s="126">
        <v>118.74</v>
      </c>
      <c r="N83" s="126">
        <v>265.05</v>
      </c>
      <c r="O83" s="133">
        <v>1236.9000000000001</v>
      </c>
      <c r="P83" s="133">
        <v>179.99</v>
      </c>
      <c r="Q83" s="133">
        <v>285</v>
      </c>
      <c r="R83" s="126">
        <f t="shared" si="7"/>
        <v>2085.6800000000003</v>
      </c>
      <c r="S83" s="126">
        <f t="shared" si="4"/>
        <v>20451.82</v>
      </c>
      <c r="T83" s="126"/>
      <c r="U83" s="126"/>
      <c r="V83" s="135"/>
    </row>
    <row r="84" spans="1:22" s="27" customFormat="1" ht="35.1" customHeight="1" thickBot="1" x14ac:dyDescent="0.25">
      <c r="A84" s="16">
        <f t="shared" si="5"/>
        <v>75</v>
      </c>
      <c r="B84" s="125" t="s">
        <v>55</v>
      </c>
      <c r="C84" s="132" t="s">
        <v>174</v>
      </c>
      <c r="D84" s="126">
        <v>3241</v>
      </c>
      <c r="E84" s="126">
        <v>1000</v>
      </c>
      <c r="F84" s="126"/>
      <c r="G84" s="126">
        <v>0</v>
      </c>
      <c r="H84" s="126">
        <v>250</v>
      </c>
      <c r="I84" s="126">
        <v>4241</v>
      </c>
      <c r="J84" s="126">
        <v>200</v>
      </c>
      <c r="K84" s="126">
        <v>2120.5</v>
      </c>
      <c r="L84" s="126">
        <f t="shared" si="6"/>
        <v>11052.5</v>
      </c>
      <c r="M84" s="126">
        <v>57</v>
      </c>
      <c r="N84" s="126">
        <v>127.23</v>
      </c>
      <c r="O84" s="133">
        <v>508.92</v>
      </c>
      <c r="P84" s="133">
        <v>0</v>
      </c>
      <c r="Q84" s="133">
        <v>136.81</v>
      </c>
      <c r="R84" s="126">
        <f t="shared" si="7"/>
        <v>829.96</v>
      </c>
      <c r="S84" s="126">
        <f t="shared" si="4"/>
        <v>10222.540000000001</v>
      </c>
      <c r="T84" s="126"/>
      <c r="U84" s="126"/>
      <c r="V84" s="135"/>
    </row>
    <row r="85" spans="1:22" s="27" customFormat="1" ht="35.1" customHeight="1" thickBot="1" x14ac:dyDescent="0.25">
      <c r="A85" s="16">
        <f t="shared" si="5"/>
        <v>76</v>
      </c>
      <c r="B85" s="125" t="s">
        <v>119</v>
      </c>
      <c r="C85" s="132" t="s">
        <v>137</v>
      </c>
      <c r="D85" s="126">
        <v>2760</v>
      </c>
      <c r="E85" s="126">
        <v>1000</v>
      </c>
      <c r="F85" s="126"/>
      <c r="G85" s="126">
        <v>0</v>
      </c>
      <c r="H85" s="126">
        <v>250</v>
      </c>
      <c r="I85" s="126">
        <v>1895.45</v>
      </c>
      <c r="J85" s="126">
        <v>100.82</v>
      </c>
      <c r="K85" s="126">
        <v>1880</v>
      </c>
      <c r="L85" s="126">
        <f t="shared" si="6"/>
        <v>7886.2699999999995</v>
      </c>
      <c r="M85" s="126">
        <v>50.53</v>
      </c>
      <c r="N85" s="126">
        <v>112.8</v>
      </c>
      <c r="O85" s="133">
        <v>413.6</v>
      </c>
      <c r="P85" s="133">
        <v>0</v>
      </c>
      <c r="Q85" s="133">
        <v>121.29</v>
      </c>
      <c r="R85" s="126">
        <f t="shared" si="7"/>
        <v>698.22</v>
      </c>
      <c r="S85" s="126">
        <f t="shared" si="4"/>
        <v>7188.0499999999993</v>
      </c>
      <c r="T85" s="126"/>
      <c r="U85" s="126"/>
      <c r="V85" s="135"/>
    </row>
    <row r="86" spans="1:22" s="27" customFormat="1" ht="35.1" customHeight="1" thickBot="1" x14ac:dyDescent="0.25">
      <c r="A86" s="16">
        <f t="shared" si="5"/>
        <v>77</v>
      </c>
      <c r="B86" s="125" t="s">
        <v>44</v>
      </c>
      <c r="C86" s="132" t="s">
        <v>145</v>
      </c>
      <c r="D86" s="126">
        <v>1668</v>
      </c>
      <c r="E86" s="126">
        <v>1000</v>
      </c>
      <c r="F86" s="126">
        <v>75</v>
      </c>
      <c r="G86" s="126">
        <v>0</v>
      </c>
      <c r="H86" s="126">
        <v>250</v>
      </c>
      <c r="I86" s="126">
        <v>2743</v>
      </c>
      <c r="J86" s="126">
        <v>200</v>
      </c>
      <c r="K86" s="126">
        <v>1371.5</v>
      </c>
      <c r="L86" s="126">
        <f t="shared" si="6"/>
        <v>7307.5</v>
      </c>
      <c r="M86" s="126">
        <v>36.869999999999997</v>
      </c>
      <c r="N86" s="126">
        <v>82.29</v>
      </c>
      <c r="O86" s="133">
        <v>301.73</v>
      </c>
      <c r="P86" s="133">
        <v>0</v>
      </c>
      <c r="Q86" s="133">
        <v>88.48</v>
      </c>
      <c r="R86" s="126">
        <f t="shared" si="7"/>
        <v>509.37</v>
      </c>
      <c r="S86" s="126">
        <f t="shared" si="4"/>
        <v>6798.13</v>
      </c>
      <c r="T86" s="126">
        <f>1873+2225+1040+2280</f>
        <v>7418</v>
      </c>
      <c r="U86" s="126"/>
      <c r="V86" s="135"/>
    </row>
    <row r="87" spans="1:22" s="27" customFormat="1" ht="35.1" customHeight="1" thickBot="1" x14ac:dyDescent="0.25">
      <c r="A87" s="16">
        <f t="shared" si="5"/>
        <v>78</v>
      </c>
      <c r="B87" s="125" t="s">
        <v>142</v>
      </c>
      <c r="C87" s="132" t="s">
        <v>172</v>
      </c>
      <c r="D87" s="126">
        <v>5373</v>
      </c>
      <c r="E87" s="126">
        <v>3000</v>
      </c>
      <c r="F87" s="126"/>
      <c r="G87" s="126">
        <v>375</v>
      </c>
      <c r="H87" s="126">
        <v>250</v>
      </c>
      <c r="I87" s="126">
        <v>8748</v>
      </c>
      <c r="J87" s="126">
        <v>200</v>
      </c>
      <c r="K87" s="126">
        <v>4374</v>
      </c>
      <c r="L87" s="126">
        <f t="shared" si="6"/>
        <v>22320</v>
      </c>
      <c r="M87" s="126">
        <v>117.57</v>
      </c>
      <c r="N87" s="126">
        <v>262.44</v>
      </c>
      <c r="O87" s="133">
        <v>1224.72</v>
      </c>
      <c r="P87" s="133">
        <v>176.38</v>
      </c>
      <c r="Q87" s="133">
        <v>282.19</v>
      </c>
      <c r="R87" s="126">
        <f t="shared" si="7"/>
        <v>2063.3000000000002</v>
      </c>
      <c r="S87" s="126">
        <f t="shared" si="4"/>
        <v>20256.7</v>
      </c>
      <c r="T87" s="126"/>
      <c r="U87" s="126"/>
      <c r="V87" s="135"/>
    </row>
    <row r="88" spans="1:22" s="27" customFormat="1" ht="35.1" customHeight="1" thickBot="1" x14ac:dyDescent="0.25">
      <c r="A88" s="16">
        <f t="shared" si="5"/>
        <v>79</v>
      </c>
      <c r="B88" s="139" t="s">
        <v>105</v>
      </c>
      <c r="C88" s="139" t="s">
        <v>165</v>
      </c>
      <c r="D88" s="126">
        <v>2920</v>
      </c>
      <c r="E88" s="126">
        <v>1000</v>
      </c>
      <c r="F88" s="126"/>
      <c r="G88" s="126">
        <v>0</v>
      </c>
      <c r="H88" s="126">
        <v>250</v>
      </c>
      <c r="I88" s="126">
        <v>3920</v>
      </c>
      <c r="J88" s="126">
        <v>200</v>
      </c>
      <c r="K88" s="126">
        <v>1960</v>
      </c>
      <c r="L88" s="126">
        <f t="shared" si="6"/>
        <v>10250</v>
      </c>
      <c r="M88" s="126">
        <v>52.68</v>
      </c>
      <c r="N88" s="126">
        <v>117.6</v>
      </c>
      <c r="O88" s="143">
        <v>431.2</v>
      </c>
      <c r="P88" s="133">
        <v>0</v>
      </c>
      <c r="Q88" s="133">
        <v>126.45</v>
      </c>
      <c r="R88" s="126">
        <f t="shared" si="7"/>
        <v>727.93000000000006</v>
      </c>
      <c r="S88" s="126">
        <f t="shared" si="4"/>
        <v>9522.07</v>
      </c>
      <c r="T88" s="126"/>
      <c r="U88" s="126"/>
      <c r="V88" s="135"/>
    </row>
    <row r="89" spans="1:22" s="27" customFormat="1" ht="35.1" customHeight="1" thickBot="1" x14ac:dyDescent="0.25">
      <c r="A89" s="16">
        <f t="shared" si="5"/>
        <v>80</v>
      </c>
      <c r="B89" s="125" t="s">
        <v>58</v>
      </c>
      <c r="C89" s="132" t="s">
        <v>297</v>
      </c>
      <c r="D89" s="126">
        <v>3404</v>
      </c>
      <c r="E89" s="126">
        <v>1000</v>
      </c>
      <c r="F89" s="126"/>
      <c r="G89" s="126">
        <v>0</v>
      </c>
      <c r="H89" s="126">
        <v>250</v>
      </c>
      <c r="I89" s="126">
        <v>4404</v>
      </c>
      <c r="J89" s="126">
        <v>200</v>
      </c>
      <c r="K89" s="126">
        <v>2202</v>
      </c>
      <c r="L89" s="126">
        <f t="shared" si="6"/>
        <v>11460</v>
      </c>
      <c r="M89" s="126">
        <v>59.19</v>
      </c>
      <c r="N89" s="126">
        <v>132.12</v>
      </c>
      <c r="O89" s="133">
        <v>528.48</v>
      </c>
      <c r="P89" s="133">
        <v>0.5</v>
      </c>
      <c r="Q89" s="133">
        <v>142.06</v>
      </c>
      <c r="R89" s="126">
        <f t="shared" si="7"/>
        <v>862.34999999999991</v>
      </c>
      <c r="S89" s="126">
        <f t="shared" si="4"/>
        <v>10597.65</v>
      </c>
      <c r="T89" s="126"/>
      <c r="U89" s="126"/>
      <c r="V89" s="135"/>
    </row>
    <row r="90" spans="1:22" s="27" customFormat="1" ht="35.1" customHeight="1" thickBot="1" x14ac:dyDescent="0.25">
      <c r="A90" s="16">
        <f t="shared" si="5"/>
        <v>81</v>
      </c>
      <c r="B90" s="125" t="s">
        <v>88</v>
      </c>
      <c r="C90" s="132" t="s">
        <v>90</v>
      </c>
      <c r="D90" s="126">
        <v>1668</v>
      </c>
      <c r="E90" s="126">
        <v>1000</v>
      </c>
      <c r="F90" s="126">
        <v>75</v>
      </c>
      <c r="G90" s="126">
        <v>0</v>
      </c>
      <c r="H90" s="126">
        <v>250</v>
      </c>
      <c r="I90" s="126">
        <v>2743</v>
      </c>
      <c r="J90" s="126">
        <v>200</v>
      </c>
      <c r="K90" s="126">
        <v>1371.5</v>
      </c>
      <c r="L90" s="126">
        <f t="shared" si="6"/>
        <v>7307.5</v>
      </c>
      <c r="M90" s="126">
        <v>36.869999999999997</v>
      </c>
      <c r="N90" s="126">
        <v>82.29</v>
      </c>
      <c r="O90" s="133">
        <v>301.73</v>
      </c>
      <c r="P90" s="133">
        <v>0</v>
      </c>
      <c r="Q90" s="133">
        <v>88.48</v>
      </c>
      <c r="R90" s="126">
        <f t="shared" si="7"/>
        <v>509.37</v>
      </c>
      <c r="S90" s="126">
        <f t="shared" si="4"/>
        <v>6798.13</v>
      </c>
      <c r="T90" s="126"/>
      <c r="U90" s="126"/>
      <c r="V90" s="135"/>
    </row>
    <row r="91" spans="1:22" s="27" customFormat="1" ht="35.1" customHeight="1" thickBot="1" x14ac:dyDescent="0.25">
      <c r="A91" s="16">
        <f t="shared" si="5"/>
        <v>82</v>
      </c>
      <c r="B91" s="142" t="s">
        <v>86</v>
      </c>
      <c r="C91" s="142" t="s">
        <v>45</v>
      </c>
      <c r="D91" s="126">
        <v>1668</v>
      </c>
      <c r="E91" s="126">
        <v>1000</v>
      </c>
      <c r="F91" s="126">
        <v>75</v>
      </c>
      <c r="G91" s="126">
        <v>0</v>
      </c>
      <c r="H91" s="126">
        <v>250</v>
      </c>
      <c r="I91" s="126">
        <v>2743</v>
      </c>
      <c r="J91" s="126">
        <v>200</v>
      </c>
      <c r="K91" s="126">
        <v>1371.5</v>
      </c>
      <c r="L91" s="126">
        <f t="shared" si="6"/>
        <v>7307.5</v>
      </c>
      <c r="M91" s="126">
        <v>36.869999999999997</v>
      </c>
      <c r="N91" s="126">
        <v>82.29</v>
      </c>
      <c r="O91" s="133">
        <v>301.73</v>
      </c>
      <c r="P91" s="133">
        <v>0</v>
      </c>
      <c r="Q91" s="133">
        <v>88.48</v>
      </c>
      <c r="R91" s="126">
        <f t="shared" si="7"/>
        <v>509.37</v>
      </c>
      <c r="S91" s="126">
        <f t="shared" si="4"/>
        <v>6798.13</v>
      </c>
      <c r="T91" s="126"/>
      <c r="U91" s="126"/>
      <c r="V91" s="135"/>
    </row>
    <row r="92" spans="1:22" s="27" customFormat="1" ht="35.1" customHeight="1" thickBot="1" x14ac:dyDescent="0.25">
      <c r="A92" s="16">
        <f t="shared" si="5"/>
        <v>83</v>
      </c>
      <c r="B92" s="125" t="s">
        <v>49</v>
      </c>
      <c r="C92" s="132" t="s">
        <v>297</v>
      </c>
      <c r="D92" s="126">
        <v>3404</v>
      </c>
      <c r="E92" s="126">
        <v>1000</v>
      </c>
      <c r="F92" s="126"/>
      <c r="G92" s="126">
        <v>0</v>
      </c>
      <c r="H92" s="126">
        <v>250</v>
      </c>
      <c r="I92" s="126">
        <v>4404</v>
      </c>
      <c r="J92" s="126">
        <v>200</v>
      </c>
      <c r="K92" s="126">
        <v>2202</v>
      </c>
      <c r="L92" s="126">
        <f t="shared" si="6"/>
        <v>11460</v>
      </c>
      <c r="M92" s="126">
        <v>59.19</v>
      </c>
      <c r="N92" s="126">
        <v>132.12</v>
      </c>
      <c r="O92" s="133">
        <v>528.48</v>
      </c>
      <c r="P92" s="133">
        <v>0.5</v>
      </c>
      <c r="Q92" s="133">
        <v>142.06</v>
      </c>
      <c r="R92" s="126">
        <f t="shared" si="7"/>
        <v>862.34999999999991</v>
      </c>
      <c r="S92" s="126">
        <f t="shared" si="4"/>
        <v>10597.65</v>
      </c>
      <c r="T92" s="126"/>
      <c r="U92" s="126"/>
      <c r="V92" s="135"/>
    </row>
    <row r="93" spans="1:22" s="27" customFormat="1" ht="35.1" customHeight="1" thickBot="1" x14ac:dyDescent="0.25">
      <c r="A93" s="16">
        <f t="shared" si="5"/>
        <v>84</v>
      </c>
      <c r="B93" s="125" t="s">
        <v>146</v>
      </c>
      <c r="C93" s="132" t="s">
        <v>145</v>
      </c>
      <c r="D93" s="126">
        <v>1668</v>
      </c>
      <c r="E93" s="126">
        <v>1000</v>
      </c>
      <c r="F93" s="126">
        <v>75</v>
      </c>
      <c r="G93" s="126">
        <v>0</v>
      </c>
      <c r="H93" s="126">
        <v>250</v>
      </c>
      <c r="I93" s="126">
        <v>1382.77</v>
      </c>
      <c r="J93" s="126">
        <v>100.82</v>
      </c>
      <c r="K93" s="126">
        <v>1371.5</v>
      </c>
      <c r="L93" s="126">
        <f t="shared" si="6"/>
        <v>5848.09</v>
      </c>
      <c r="M93" s="126">
        <v>36.869999999999997</v>
      </c>
      <c r="N93" s="126">
        <v>82.29</v>
      </c>
      <c r="O93" s="133">
        <v>301.73</v>
      </c>
      <c r="P93" s="133">
        <v>0</v>
      </c>
      <c r="Q93" s="133">
        <v>88.48</v>
      </c>
      <c r="R93" s="126">
        <f t="shared" si="7"/>
        <v>509.37</v>
      </c>
      <c r="S93" s="126">
        <f t="shared" si="4"/>
        <v>5338.72</v>
      </c>
      <c r="T93" s="126">
        <f>1775+470</f>
        <v>2245</v>
      </c>
      <c r="U93" s="126"/>
      <c r="V93" s="135"/>
    </row>
    <row r="94" spans="1:22" s="27" customFormat="1" ht="35.1" customHeight="1" thickBot="1" x14ac:dyDescent="0.25">
      <c r="A94" s="16">
        <f t="shared" si="5"/>
        <v>85</v>
      </c>
      <c r="B94" s="125" t="s">
        <v>147</v>
      </c>
      <c r="C94" s="132" t="s">
        <v>148</v>
      </c>
      <c r="D94" s="126">
        <v>3241</v>
      </c>
      <c r="E94" s="126">
        <v>1000</v>
      </c>
      <c r="F94" s="126"/>
      <c r="G94" s="126">
        <v>0</v>
      </c>
      <c r="H94" s="126">
        <v>250</v>
      </c>
      <c r="I94" s="126">
        <v>2137.9299999999998</v>
      </c>
      <c r="J94" s="126">
        <v>100.82</v>
      </c>
      <c r="K94" s="126">
        <v>2120.5</v>
      </c>
      <c r="L94" s="126">
        <f t="shared" si="6"/>
        <v>8850.25</v>
      </c>
      <c r="M94" s="126">
        <v>57</v>
      </c>
      <c r="N94" s="126">
        <v>127.23</v>
      </c>
      <c r="O94" s="133">
        <v>508.92</v>
      </c>
      <c r="P94" s="133">
        <v>0</v>
      </c>
      <c r="Q94" s="133">
        <v>136.81</v>
      </c>
      <c r="R94" s="126">
        <f t="shared" si="7"/>
        <v>829.96</v>
      </c>
      <c r="S94" s="126">
        <f t="shared" si="4"/>
        <v>8020.29</v>
      </c>
      <c r="T94" s="126"/>
      <c r="U94" s="126"/>
      <c r="V94" s="135"/>
    </row>
    <row r="95" spans="1:22" s="27" customFormat="1" ht="35.1" customHeight="1" thickBot="1" x14ac:dyDescent="0.25">
      <c r="A95" s="16">
        <f t="shared" si="5"/>
        <v>86</v>
      </c>
      <c r="B95" s="125" t="s">
        <v>149</v>
      </c>
      <c r="C95" s="132" t="s">
        <v>150</v>
      </c>
      <c r="D95" s="126">
        <v>5787</v>
      </c>
      <c r="E95" s="126">
        <v>1800</v>
      </c>
      <c r="F95" s="126"/>
      <c r="G95" s="126">
        <v>0</v>
      </c>
      <c r="H95" s="126">
        <v>250</v>
      </c>
      <c r="I95" s="126">
        <v>3824.68</v>
      </c>
      <c r="J95" s="126">
        <v>100.82</v>
      </c>
      <c r="K95" s="126">
        <v>3793.5</v>
      </c>
      <c r="L95" s="126">
        <f t="shared" si="6"/>
        <v>15556</v>
      </c>
      <c r="M95" s="126">
        <v>101.97</v>
      </c>
      <c r="N95" s="126">
        <v>227.61</v>
      </c>
      <c r="O95" s="133">
        <v>986.31</v>
      </c>
      <c r="P95" s="133">
        <v>263.97000000000003</v>
      </c>
      <c r="Q95" s="133">
        <v>244.74</v>
      </c>
      <c r="R95" s="126">
        <f t="shared" si="7"/>
        <v>1824.6</v>
      </c>
      <c r="S95" s="126">
        <f t="shared" si="4"/>
        <v>13731.4</v>
      </c>
      <c r="T95" s="126"/>
      <c r="U95" s="126"/>
      <c r="V95" s="135"/>
    </row>
    <row r="96" spans="1:22" s="27" customFormat="1" ht="35.1" customHeight="1" thickBot="1" x14ac:dyDescent="0.25">
      <c r="A96" s="16">
        <f t="shared" si="5"/>
        <v>87</v>
      </c>
      <c r="B96" s="125" t="s">
        <v>153</v>
      </c>
      <c r="C96" s="132" t="s">
        <v>145</v>
      </c>
      <c r="D96" s="126">
        <v>1668</v>
      </c>
      <c r="E96" s="126">
        <v>1000</v>
      </c>
      <c r="F96" s="126">
        <v>75</v>
      </c>
      <c r="G96" s="126">
        <v>0</v>
      </c>
      <c r="H96" s="126">
        <v>250</v>
      </c>
      <c r="I96" s="126">
        <v>1382.77</v>
      </c>
      <c r="J96" s="126">
        <v>100.82</v>
      </c>
      <c r="K96" s="126">
        <v>1371.5</v>
      </c>
      <c r="L96" s="126">
        <f t="shared" si="6"/>
        <v>5848.09</v>
      </c>
      <c r="M96" s="126">
        <v>36.869999999999997</v>
      </c>
      <c r="N96" s="126">
        <v>82.29</v>
      </c>
      <c r="O96" s="133">
        <v>301.73</v>
      </c>
      <c r="P96" s="133">
        <v>0</v>
      </c>
      <c r="Q96" s="133">
        <v>88.48</v>
      </c>
      <c r="R96" s="126">
        <f t="shared" si="7"/>
        <v>509.37</v>
      </c>
      <c r="S96" s="126">
        <f t="shared" si="4"/>
        <v>5338.72</v>
      </c>
      <c r="T96" s="126">
        <f>595+1890+5236+1890+1890+210</f>
        <v>11711</v>
      </c>
      <c r="U96" s="126"/>
      <c r="V96" s="135"/>
    </row>
    <row r="97" spans="1:22" s="27" customFormat="1" ht="35.1" customHeight="1" thickBot="1" x14ac:dyDescent="0.25">
      <c r="A97" s="16">
        <f t="shared" si="5"/>
        <v>88</v>
      </c>
      <c r="B97" s="125" t="s">
        <v>154</v>
      </c>
      <c r="C97" s="132" t="s">
        <v>1216</v>
      </c>
      <c r="D97" s="126">
        <v>5095</v>
      </c>
      <c r="E97" s="126">
        <v>1800</v>
      </c>
      <c r="F97" s="126"/>
      <c r="G97" s="126">
        <v>0</v>
      </c>
      <c r="H97" s="126">
        <v>250</v>
      </c>
      <c r="I97" s="126">
        <v>1737.92</v>
      </c>
      <c r="J97" s="126">
        <v>50.41</v>
      </c>
      <c r="K97" s="126">
        <v>1723.75</v>
      </c>
      <c r="L97" s="126">
        <f t="shared" si="6"/>
        <v>10657.08</v>
      </c>
      <c r="M97" s="126">
        <v>92.67</v>
      </c>
      <c r="N97" s="126">
        <v>206.85</v>
      </c>
      <c r="O97" s="133">
        <v>896.35</v>
      </c>
      <c r="P97" s="133">
        <v>43.84</v>
      </c>
      <c r="Q97" s="133">
        <v>222.42</v>
      </c>
      <c r="R97" s="126">
        <f t="shared" si="7"/>
        <v>1462.1299999999999</v>
      </c>
      <c r="S97" s="126">
        <f t="shared" si="4"/>
        <v>9194.9500000000007</v>
      </c>
      <c r="T97" s="126">
        <v>444</v>
      </c>
      <c r="U97" s="126"/>
      <c r="V97" s="135"/>
    </row>
    <row r="98" spans="1:22" s="27" customFormat="1" ht="35.1" customHeight="1" thickBot="1" x14ac:dyDescent="0.25">
      <c r="A98" s="16">
        <f t="shared" si="5"/>
        <v>89</v>
      </c>
      <c r="B98" s="125" t="s">
        <v>170</v>
      </c>
      <c r="C98" s="132" t="s">
        <v>155</v>
      </c>
      <c r="D98" s="126">
        <v>6297</v>
      </c>
      <c r="E98" s="126">
        <v>4000</v>
      </c>
      <c r="F98" s="126">
        <v>0</v>
      </c>
      <c r="G98" s="126">
        <v>375</v>
      </c>
      <c r="H98" s="126">
        <v>250</v>
      </c>
      <c r="I98" s="126">
        <v>6140.05</v>
      </c>
      <c r="J98" s="126">
        <v>115.07</v>
      </c>
      <c r="K98" s="126">
        <v>5336</v>
      </c>
      <c r="L98" s="126">
        <f t="shared" si="6"/>
        <v>22513.119999999999</v>
      </c>
      <c r="M98" s="126">
        <v>143.43</v>
      </c>
      <c r="N98" s="126">
        <v>320.16000000000003</v>
      </c>
      <c r="O98" s="133">
        <v>1600.8</v>
      </c>
      <c r="P98" s="133">
        <v>236.84</v>
      </c>
      <c r="Q98" s="133">
        <v>344.26</v>
      </c>
      <c r="R98" s="126">
        <f t="shared" si="7"/>
        <v>2645.49</v>
      </c>
      <c r="S98" s="126">
        <f t="shared" si="4"/>
        <v>19867.629999999997</v>
      </c>
      <c r="T98" s="126"/>
      <c r="U98" s="126"/>
      <c r="V98" s="134"/>
    </row>
    <row r="99" spans="1:22" s="27" customFormat="1" ht="35.1" customHeight="1" thickBot="1" x14ac:dyDescent="0.25">
      <c r="A99" s="16">
        <f t="shared" si="5"/>
        <v>90</v>
      </c>
      <c r="B99" s="135" t="s">
        <v>156</v>
      </c>
      <c r="C99" s="134" t="s">
        <v>145</v>
      </c>
      <c r="D99" s="135">
        <v>1668</v>
      </c>
      <c r="E99" s="135">
        <v>1000</v>
      </c>
      <c r="F99" s="135">
        <v>75</v>
      </c>
      <c r="G99" s="135">
        <v>0</v>
      </c>
      <c r="H99" s="135">
        <v>250</v>
      </c>
      <c r="I99" s="135">
        <v>2743</v>
      </c>
      <c r="J99" s="135">
        <v>200</v>
      </c>
      <c r="K99" s="135">
        <v>1371.5</v>
      </c>
      <c r="L99" s="126">
        <f t="shared" si="6"/>
        <v>7307.5</v>
      </c>
      <c r="M99" s="135">
        <v>36.869999999999997</v>
      </c>
      <c r="N99" s="135">
        <v>82.29</v>
      </c>
      <c r="O99" s="135">
        <v>301.73</v>
      </c>
      <c r="P99" s="135">
        <v>0</v>
      </c>
      <c r="Q99" s="135">
        <v>88.48</v>
      </c>
      <c r="R99" s="126">
        <f t="shared" si="7"/>
        <v>509.37</v>
      </c>
      <c r="S99" s="135">
        <f t="shared" si="4"/>
        <v>6798.13</v>
      </c>
      <c r="T99" s="135">
        <f>1880+2090+975+630</f>
        <v>5575</v>
      </c>
      <c r="U99" s="144"/>
      <c r="V99" s="135"/>
    </row>
    <row r="100" spans="1:22" s="27" customFormat="1" ht="35.1" customHeight="1" thickBot="1" x14ac:dyDescent="0.25">
      <c r="A100" s="16">
        <f t="shared" si="5"/>
        <v>91</v>
      </c>
      <c r="B100" s="135" t="s">
        <v>157</v>
      </c>
      <c r="C100" s="134" t="s">
        <v>14</v>
      </c>
      <c r="D100" s="135">
        <v>1668</v>
      </c>
      <c r="E100" s="135">
        <v>1000</v>
      </c>
      <c r="F100" s="135">
        <v>75</v>
      </c>
      <c r="G100" s="135"/>
      <c r="H100" s="135">
        <v>250</v>
      </c>
      <c r="I100" s="135">
        <v>1382.77</v>
      </c>
      <c r="J100" s="135">
        <v>100.82</v>
      </c>
      <c r="K100" s="135">
        <v>1371.5</v>
      </c>
      <c r="L100" s="126">
        <f t="shared" si="6"/>
        <v>5848.09</v>
      </c>
      <c r="M100" s="135">
        <v>36.869999999999997</v>
      </c>
      <c r="N100" s="135">
        <v>82.29</v>
      </c>
      <c r="O100" s="135">
        <v>301.73</v>
      </c>
      <c r="P100" s="135"/>
      <c r="Q100" s="135">
        <v>88.48</v>
      </c>
      <c r="R100" s="126">
        <f t="shared" si="7"/>
        <v>509.37</v>
      </c>
      <c r="S100" s="135">
        <f t="shared" si="4"/>
        <v>5338.72</v>
      </c>
      <c r="T100" s="135"/>
      <c r="U100" s="144"/>
      <c r="V100" s="135"/>
    </row>
    <row r="101" spans="1:22" s="27" customFormat="1" ht="35.1" customHeight="1" thickBot="1" x14ac:dyDescent="0.25">
      <c r="A101" s="16">
        <f t="shared" si="5"/>
        <v>92</v>
      </c>
      <c r="B101" s="135" t="s">
        <v>160</v>
      </c>
      <c r="C101" s="134" t="s">
        <v>161</v>
      </c>
      <c r="D101" s="135">
        <v>2375</v>
      </c>
      <c r="E101" s="135">
        <v>1000</v>
      </c>
      <c r="F101" s="135"/>
      <c r="G101" s="135"/>
      <c r="H101" s="135">
        <v>250</v>
      </c>
      <c r="I101" s="135">
        <v>1701.37</v>
      </c>
      <c r="J101" s="135">
        <v>100.82</v>
      </c>
      <c r="K101" s="135">
        <v>1687.5</v>
      </c>
      <c r="L101" s="126">
        <f t="shared" si="6"/>
        <v>7114.69</v>
      </c>
      <c r="M101" s="135">
        <v>45.36</v>
      </c>
      <c r="N101" s="135">
        <v>101.25</v>
      </c>
      <c r="O101" s="135">
        <v>371.25</v>
      </c>
      <c r="P101" s="135"/>
      <c r="Q101" s="135">
        <v>108.87</v>
      </c>
      <c r="R101" s="126">
        <f t="shared" si="7"/>
        <v>626.73</v>
      </c>
      <c r="S101" s="135">
        <f t="shared" si="4"/>
        <v>6487.9599999999991</v>
      </c>
      <c r="T101" s="135"/>
      <c r="U101" s="144"/>
      <c r="V101" s="135"/>
    </row>
    <row r="102" spans="1:22" s="27" customFormat="1" ht="35.1" customHeight="1" thickBot="1" x14ac:dyDescent="0.25">
      <c r="A102" s="16">
        <f t="shared" si="5"/>
        <v>93</v>
      </c>
      <c r="B102" s="135" t="s">
        <v>166</v>
      </c>
      <c r="C102" s="134" t="s">
        <v>167</v>
      </c>
      <c r="D102" s="135">
        <v>2920</v>
      </c>
      <c r="E102" s="135">
        <v>1000</v>
      </c>
      <c r="F102" s="135"/>
      <c r="G102" s="135"/>
      <c r="H102" s="135">
        <v>250</v>
      </c>
      <c r="I102" s="135">
        <v>1976.11</v>
      </c>
      <c r="J102" s="135">
        <v>100.82</v>
      </c>
      <c r="K102" s="135">
        <v>1960</v>
      </c>
      <c r="L102" s="126">
        <f t="shared" si="6"/>
        <v>8206.93</v>
      </c>
      <c r="M102" s="135">
        <v>52.68</v>
      </c>
      <c r="N102" s="135">
        <v>117.6</v>
      </c>
      <c r="O102" s="135">
        <v>431.2</v>
      </c>
      <c r="P102" s="135">
        <v>0</v>
      </c>
      <c r="Q102" s="135">
        <v>126.45</v>
      </c>
      <c r="R102" s="126">
        <f t="shared" si="7"/>
        <v>727.93000000000006</v>
      </c>
      <c r="S102" s="135">
        <f t="shared" si="4"/>
        <v>7479</v>
      </c>
      <c r="T102" s="135"/>
      <c r="U102" s="144"/>
      <c r="V102" s="135"/>
    </row>
    <row r="103" spans="1:22" s="27" customFormat="1" ht="35.1" customHeight="1" thickBot="1" x14ac:dyDescent="0.25">
      <c r="A103" s="16">
        <f t="shared" si="5"/>
        <v>94</v>
      </c>
      <c r="B103" s="135" t="s">
        <v>169</v>
      </c>
      <c r="C103" s="134" t="s">
        <v>155</v>
      </c>
      <c r="D103" s="135">
        <v>5373</v>
      </c>
      <c r="E103" s="135">
        <v>3000</v>
      </c>
      <c r="F103" s="135"/>
      <c r="G103" s="135"/>
      <c r="H103" s="135">
        <v>250</v>
      </c>
      <c r="I103" s="135">
        <v>3509.78</v>
      </c>
      <c r="J103" s="135">
        <v>83.84</v>
      </c>
      <c r="K103" s="135">
        <v>3488.75</v>
      </c>
      <c r="L103" s="126">
        <f t="shared" si="6"/>
        <v>15705.37</v>
      </c>
      <c r="M103" s="135">
        <v>112.53</v>
      </c>
      <c r="N103" s="135">
        <v>251.19</v>
      </c>
      <c r="O103" s="135">
        <v>1172.22</v>
      </c>
      <c r="P103" s="135">
        <v>330.79</v>
      </c>
      <c r="Q103" s="135">
        <v>270.10000000000002</v>
      </c>
      <c r="R103" s="126">
        <f t="shared" si="7"/>
        <v>2136.83</v>
      </c>
      <c r="S103" s="135">
        <f t="shared" si="4"/>
        <v>13568.54</v>
      </c>
      <c r="T103" s="135"/>
      <c r="U103" s="144"/>
      <c r="V103" s="135"/>
    </row>
    <row r="104" spans="1:22" s="27" customFormat="1" ht="35.1" customHeight="1" thickBot="1" x14ac:dyDescent="0.25">
      <c r="A104" s="16">
        <f t="shared" si="5"/>
        <v>95</v>
      </c>
      <c r="B104" s="135" t="s">
        <v>171</v>
      </c>
      <c r="C104" s="134" t="s">
        <v>14</v>
      </c>
      <c r="D104" s="135">
        <v>1668</v>
      </c>
      <c r="E104" s="135">
        <v>1000</v>
      </c>
      <c r="F104" s="135">
        <v>75</v>
      </c>
      <c r="G104" s="135"/>
      <c r="H104" s="135">
        <v>250</v>
      </c>
      <c r="I104" s="135">
        <v>1382.77</v>
      </c>
      <c r="J104" s="135">
        <v>100.82</v>
      </c>
      <c r="K104" s="135">
        <v>1371.5</v>
      </c>
      <c r="L104" s="126">
        <f t="shared" si="6"/>
        <v>5848.09</v>
      </c>
      <c r="M104" s="135">
        <v>36.869999999999997</v>
      </c>
      <c r="N104" s="135">
        <v>82.29</v>
      </c>
      <c r="O104" s="135">
        <v>301.73</v>
      </c>
      <c r="P104" s="135">
        <v>0</v>
      </c>
      <c r="Q104" s="135">
        <v>88.48</v>
      </c>
      <c r="R104" s="126">
        <f t="shared" si="7"/>
        <v>509.37</v>
      </c>
      <c r="S104" s="135">
        <f t="shared" si="4"/>
        <v>5338.72</v>
      </c>
      <c r="T104" s="135"/>
      <c r="U104" s="144"/>
      <c r="V104" s="135"/>
    </row>
    <row r="105" spans="1:22" s="27" customFormat="1" ht="35.1" customHeight="1" thickBot="1" x14ac:dyDescent="0.25">
      <c r="A105" s="16">
        <f t="shared" si="5"/>
        <v>96</v>
      </c>
      <c r="B105" s="135" t="s">
        <v>175</v>
      </c>
      <c r="C105" s="134" t="s">
        <v>174</v>
      </c>
      <c r="D105" s="135">
        <v>3241</v>
      </c>
      <c r="E105" s="135">
        <v>1000</v>
      </c>
      <c r="F105" s="135"/>
      <c r="G105" s="135"/>
      <c r="H105" s="135">
        <v>250</v>
      </c>
      <c r="I105" s="135">
        <v>4241</v>
      </c>
      <c r="J105" s="135">
        <v>200</v>
      </c>
      <c r="K105" s="135">
        <v>2120.5</v>
      </c>
      <c r="L105" s="126">
        <f t="shared" si="6"/>
        <v>11052.5</v>
      </c>
      <c r="M105" s="135">
        <v>57</v>
      </c>
      <c r="N105" s="135">
        <v>127.23</v>
      </c>
      <c r="O105" s="135">
        <v>508.92</v>
      </c>
      <c r="P105" s="135">
        <v>0</v>
      </c>
      <c r="Q105" s="135">
        <v>136.81</v>
      </c>
      <c r="R105" s="126">
        <f t="shared" si="7"/>
        <v>829.96</v>
      </c>
      <c r="S105" s="135">
        <f t="shared" si="4"/>
        <v>10222.540000000001</v>
      </c>
      <c r="T105" s="135"/>
      <c r="U105" s="144"/>
      <c r="V105" s="135"/>
    </row>
    <row r="106" spans="1:22" s="27" customFormat="1" ht="35.1" customHeight="1" thickBot="1" x14ac:dyDescent="0.25">
      <c r="A106" s="16">
        <f t="shared" si="5"/>
        <v>97</v>
      </c>
      <c r="B106" s="135" t="s">
        <v>305</v>
      </c>
      <c r="C106" s="134" t="s">
        <v>306</v>
      </c>
      <c r="D106" s="135">
        <v>2920</v>
      </c>
      <c r="E106" s="135">
        <v>1000</v>
      </c>
      <c r="F106" s="135"/>
      <c r="G106" s="135"/>
      <c r="H106" s="135">
        <v>250</v>
      </c>
      <c r="I106" s="135">
        <v>1976.11</v>
      </c>
      <c r="J106" s="135">
        <v>100.82</v>
      </c>
      <c r="K106" s="135">
        <v>1960</v>
      </c>
      <c r="L106" s="126">
        <f t="shared" si="6"/>
        <v>8206.93</v>
      </c>
      <c r="M106" s="135">
        <v>52.68</v>
      </c>
      <c r="N106" s="135">
        <v>117.6</v>
      </c>
      <c r="O106" s="135">
        <v>431.2</v>
      </c>
      <c r="P106" s="135"/>
      <c r="Q106" s="135">
        <v>126.45</v>
      </c>
      <c r="R106" s="126">
        <f t="shared" si="7"/>
        <v>727.93000000000006</v>
      </c>
      <c r="S106" s="135">
        <v>3568.52</v>
      </c>
      <c r="T106" s="135"/>
      <c r="U106" s="144"/>
      <c r="V106" s="135"/>
    </row>
    <row r="107" spans="1:22" s="27" customFormat="1" ht="31.5" customHeight="1" thickBot="1" x14ac:dyDescent="0.25">
      <c r="A107" s="16">
        <f t="shared" si="5"/>
        <v>98</v>
      </c>
      <c r="B107" s="135" t="s">
        <v>317</v>
      </c>
      <c r="C107" s="134" t="s">
        <v>298</v>
      </c>
      <c r="D107" s="135">
        <v>2375</v>
      </c>
      <c r="E107" s="135">
        <v>1000</v>
      </c>
      <c r="F107" s="135"/>
      <c r="G107" s="135"/>
      <c r="H107" s="135">
        <v>250</v>
      </c>
      <c r="I107" s="135">
        <v>2829.45</v>
      </c>
      <c r="J107" s="135">
        <v>167.67</v>
      </c>
      <c r="K107" s="135">
        <v>1687.5</v>
      </c>
      <c r="L107" s="126">
        <f t="shared" si="6"/>
        <v>8309.619999999999</v>
      </c>
      <c r="M107" s="135">
        <v>45.36</v>
      </c>
      <c r="N107" s="135">
        <v>101.25</v>
      </c>
      <c r="O107" s="135">
        <v>371.25</v>
      </c>
      <c r="P107" s="135">
        <v>0</v>
      </c>
      <c r="Q107" s="135">
        <v>108.87</v>
      </c>
      <c r="R107" s="126">
        <f t="shared" si="7"/>
        <v>626.73</v>
      </c>
      <c r="S107" s="135">
        <v>3107.14</v>
      </c>
      <c r="T107" s="135"/>
      <c r="U107" s="144"/>
      <c r="V107" s="135"/>
    </row>
    <row r="108" spans="1:22" s="27" customFormat="1" ht="36" customHeight="1" thickBot="1" x14ac:dyDescent="0.25">
      <c r="A108" s="16">
        <f t="shared" si="5"/>
        <v>99</v>
      </c>
      <c r="B108" s="135" t="s">
        <v>449</v>
      </c>
      <c r="C108" s="134" t="s">
        <v>145</v>
      </c>
      <c r="D108" s="135"/>
      <c r="E108" s="135"/>
      <c r="F108" s="135"/>
      <c r="G108" s="135"/>
      <c r="H108" s="135"/>
      <c r="I108" s="135">
        <v>2194.4</v>
      </c>
      <c r="J108" s="135">
        <v>160</v>
      </c>
      <c r="K108" s="135">
        <v>1371.5</v>
      </c>
      <c r="L108" s="126">
        <f t="shared" si="6"/>
        <v>3725.9</v>
      </c>
      <c r="M108" s="135"/>
      <c r="N108" s="135"/>
      <c r="O108" s="135"/>
      <c r="P108" s="135"/>
      <c r="Q108" s="135"/>
      <c r="R108" s="126">
        <f t="shared" si="7"/>
        <v>0</v>
      </c>
      <c r="S108" s="135"/>
      <c r="T108" s="135"/>
      <c r="U108" s="144"/>
      <c r="V108" s="134" t="s">
        <v>1283</v>
      </c>
    </row>
    <row r="109" spans="1:22" s="27" customFormat="1" ht="31.5" customHeight="1" thickBot="1" x14ac:dyDescent="0.25">
      <c r="A109" s="16">
        <f t="shared" si="5"/>
        <v>100</v>
      </c>
      <c r="B109" s="135" t="s">
        <v>450</v>
      </c>
      <c r="C109" s="134" t="s">
        <v>145</v>
      </c>
      <c r="D109" s="135">
        <v>1668</v>
      </c>
      <c r="E109" s="135">
        <v>1000</v>
      </c>
      <c r="F109" s="135">
        <v>75</v>
      </c>
      <c r="G109" s="135"/>
      <c r="H109" s="135">
        <v>250</v>
      </c>
      <c r="I109" s="135">
        <v>2171.85</v>
      </c>
      <c r="J109" s="135">
        <v>158.36000000000001</v>
      </c>
      <c r="K109" s="135">
        <v>1371.5</v>
      </c>
      <c r="L109" s="126">
        <f t="shared" si="6"/>
        <v>6694.71</v>
      </c>
      <c r="M109" s="135">
        <v>36.869999999999997</v>
      </c>
      <c r="N109" s="135">
        <v>82.29</v>
      </c>
      <c r="O109" s="135">
        <v>301.73</v>
      </c>
      <c r="P109" s="135"/>
      <c r="Q109" s="135">
        <v>88.48</v>
      </c>
      <c r="R109" s="126">
        <f t="shared" si="7"/>
        <v>509.37</v>
      </c>
      <c r="S109" s="126">
        <f t="shared" ref="S109:S116" si="8">+L109-R109</f>
        <v>6185.34</v>
      </c>
      <c r="T109" s="135">
        <v>1775</v>
      </c>
      <c r="U109" s="144"/>
      <c r="V109" s="135"/>
    </row>
    <row r="110" spans="1:22" s="27" customFormat="1" ht="31.5" customHeight="1" thickBot="1" x14ac:dyDescent="0.25">
      <c r="A110" s="16">
        <f t="shared" si="5"/>
        <v>101</v>
      </c>
      <c r="B110" s="135" t="s">
        <v>520</v>
      </c>
      <c r="C110" s="134" t="s">
        <v>145</v>
      </c>
      <c r="D110" s="135">
        <v>1668</v>
      </c>
      <c r="E110" s="135">
        <v>1000</v>
      </c>
      <c r="F110" s="135">
        <v>75</v>
      </c>
      <c r="G110" s="135"/>
      <c r="H110" s="135">
        <v>250</v>
      </c>
      <c r="I110" s="135">
        <v>2171.85</v>
      </c>
      <c r="J110" s="135">
        <v>158.36000000000001</v>
      </c>
      <c r="K110" s="135">
        <v>1371.5</v>
      </c>
      <c r="L110" s="126">
        <f t="shared" si="6"/>
        <v>6694.71</v>
      </c>
      <c r="M110" s="135">
        <v>36.869999999999997</v>
      </c>
      <c r="N110" s="135">
        <v>82.29</v>
      </c>
      <c r="O110" s="135">
        <v>301.73</v>
      </c>
      <c r="P110" s="135"/>
      <c r="Q110" s="135">
        <v>88.48</v>
      </c>
      <c r="R110" s="126">
        <f t="shared" si="7"/>
        <v>509.37</v>
      </c>
      <c r="S110" s="126">
        <f t="shared" si="8"/>
        <v>6185.34</v>
      </c>
      <c r="T110" s="135">
        <f>630+1415+2350+3150+500</f>
        <v>8045</v>
      </c>
      <c r="U110" s="144"/>
      <c r="V110" s="135"/>
    </row>
    <row r="111" spans="1:22" s="27" customFormat="1" ht="31.5" customHeight="1" thickBot="1" x14ac:dyDescent="0.25">
      <c r="A111" s="16">
        <f t="shared" si="5"/>
        <v>102</v>
      </c>
      <c r="B111" s="135" t="s">
        <v>451</v>
      </c>
      <c r="C111" s="134" t="s">
        <v>174</v>
      </c>
      <c r="D111" s="135">
        <v>3241</v>
      </c>
      <c r="E111" s="135">
        <v>1000</v>
      </c>
      <c r="F111" s="135"/>
      <c r="G111" s="135"/>
      <c r="H111" s="135">
        <v>250</v>
      </c>
      <c r="I111" s="135">
        <v>3392.8</v>
      </c>
      <c r="J111" s="135">
        <v>160</v>
      </c>
      <c r="K111" s="135">
        <v>2120.5</v>
      </c>
      <c r="L111" s="126">
        <f t="shared" si="6"/>
        <v>10164.299999999999</v>
      </c>
      <c r="M111" s="135">
        <v>57</v>
      </c>
      <c r="N111" s="135">
        <v>127.23</v>
      </c>
      <c r="O111" s="135">
        <v>508.92</v>
      </c>
      <c r="P111" s="135"/>
      <c r="Q111" s="135">
        <v>136.81</v>
      </c>
      <c r="R111" s="126">
        <f t="shared" si="7"/>
        <v>829.96</v>
      </c>
      <c r="S111" s="126">
        <f t="shared" si="8"/>
        <v>9334.34</v>
      </c>
      <c r="T111" s="135"/>
      <c r="U111" s="144"/>
      <c r="V111" s="134"/>
    </row>
    <row r="112" spans="1:22" ht="28.5" customHeight="1" thickBot="1" x14ac:dyDescent="0.25">
      <c r="A112" s="16">
        <f t="shared" si="5"/>
        <v>103</v>
      </c>
      <c r="B112" s="134" t="s">
        <v>476</v>
      </c>
      <c r="C112" s="134" t="s">
        <v>480</v>
      </c>
      <c r="D112" s="135">
        <v>3241</v>
      </c>
      <c r="E112" s="135">
        <v>1000</v>
      </c>
      <c r="F112" s="135">
        <v>0</v>
      </c>
      <c r="G112" s="135"/>
      <c r="H112" s="135">
        <v>250</v>
      </c>
      <c r="I112" s="135">
        <v>3195.27</v>
      </c>
      <c r="J112" s="135">
        <v>150.68</v>
      </c>
      <c r="K112" s="135">
        <v>2120.5</v>
      </c>
      <c r="L112" s="126">
        <f t="shared" si="6"/>
        <v>9957.4500000000007</v>
      </c>
      <c r="M112" s="135">
        <v>57</v>
      </c>
      <c r="N112" s="135">
        <v>127.23</v>
      </c>
      <c r="O112" s="135">
        <v>508.92</v>
      </c>
      <c r="P112" s="135"/>
      <c r="Q112" s="135">
        <v>136.81</v>
      </c>
      <c r="R112" s="126">
        <f t="shared" si="7"/>
        <v>829.96</v>
      </c>
      <c r="S112" s="126">
        <f t="shared" si="8"/>
        <v>9127.4900000000016</v>
      </c>
      <c r="T112" s="135"/>
      <c r="U112" s="144"/>
      <c r="V112" s="134"/>
    </row>
    <row r="113" spans="1:22" ht="31.5" customHeight="1" thickBot="1" x14ac:dyDescent="0.25">
      <c r="A113" s="16">
        <f t="shared" si="5"/>
        <v>104</v>
      </c>
      <c r="B113" s="134" t="s">
        <v>477</v>
      </c>
      <c r="C113" s="134" t="s">
        <v>481</v>
      </c>
      <c r="D113" s="135">
        <v>2375</v>
      </c>
      <c r="E113" s="135">
        <v>1000</v>
      </c>
      <c r="F113" s="135">
        <v>0</v>
      </c>
      <c r="G113" s="135"/>
      <c r="H113" s="135">
        <v>250</v>
      </c>
      <c r="I113" s="135">
        <v>2413.36</v>
      </c>
      <c r="J113" s="135">
        <v>143.01</v>
      </c>
      <c r="K113" s="135">
        <v>1687.5</v>
      </c>
      <c r="L113" s="126">
        <f t="shared" si="6"/>
        <v>7868.8700000000008</v>
      </c>
      <c r="M113" s="135">
        <v>45.36</v>
      </c>
      <c r="N113" s="135">
        <v>101.25</v>
      </c>
      <c r="O113" s="135">
        <v>371.25</v>
      </c>
      <c r="P113" s="135"/>
      <c r="Q113" s="135">
        <v>108.87</v>
      </c>
      <c r="R113" s="126">
        <f t="shared" si="7"/>
        <v>626.73</v>
      </c>
      <c r="S113" s="126">
        <f t="shared" si="8"/>
        <v>7242.1400000000012</v>
      </c>
      <c r="T113" s="135"/>
      <c r="U113" s="144"/>
      <c r="V113" s="134"/>
    </row>
    <row r="114" spans="1:22" ht="28.5" customHeight="1" thickBot="1" x14ac:dyDescent="0.25">
      <c r="A114" s="16">
        <f t="shared" si="5"/>
        <v>105</v>
      </c>
      <c r="B114" s="134" t="s">
        <v>478</v>
      </c>
      <c r="C114" s="134" t="s">
        <v>167</v>
      </c>
      <c r="D114" s="135">
        <v>2920</v>
      </c>
      <c r="E114" s="135">
        <v>1000</v>
      </c>
      <c r="F114" s="135">
        <v>0</v>
      </c>
      <c r="G114" s="135"/>
      <c r="H114" s="135">
        <v>250</v>
      </c>
      <c r="I114" s="135">
        <v>2727.89</v>
      </c>
      <c r="J114" s="135">
        <v>139.18</v>
      </c>
      <c r="K114" s="135">
        <v>1960</v>
      </c>
      <c r="L114" s="126">
        <f t="shared" si="6"/>
        <v>8997.07</v>
      </c>
      <c r="M114" s="135">
        <v>52.68</v>
      </c>
      <c r="N114" s="135">
        <v>117.6</v>
      </c>
      <c r="O114" s="135">
        <v>431.2</v>
      </c>
      <c r="P114" s="135"/>
      <c r="Q114" s="135">
        <v>126.45</v>
      </c>
      <c r="R114" s="126">
        <f t="shared" si="7"/>
        <v>727.93000000000006</v>
      </c>
      <c r="S114" s="126">
        <f t="shared" si="8"/>
        <v>8269.14</v>
      </c>
      <c r="T114" s="135"/>
      <c r="U114" s="144"/>
      <c r="V114" s="134"/>
    </row>
    <row r="115" spans="1:22" ht="33" customHeight="1" thickBot="1" x14ac:dyDescent="0.25">
      <c r="A115" s="16">
        <f t="shared" si="5"/>
        <v>106</v>
      </c>
      <c r="B115" s="134" t="s">
        <v>479</v>
      </c>
      <c r="C115" s="134" t="s">
        <v>482</v>
      </c>
      <c r="D115" s="135">
        <v>2760</v>
      </c>
      <c r="E115" s="135">
        <v>1000</v>
      </c>
      <c r="F115" s="135">
        <v>0</v>
      </c>
      <c r="G115" s="135"/>
      <c r="H115" s="135">
        <v>250</v>
      </c>
      <c r="I115" s="135">
        <v>2616.5500000000002</v>
      </c>
      <c r="J115" s="135">
        <v>139.18</v>
      </c>
      <c r="K115" s="135">
        <v>1880</v>
      </c>
      <c r="L115" s="126">
        <f t="shared" si="6"/>
        <v>8645.73</v>
      </c>
      <c r="M115" s="135">
        <v>50.53</v>
      </c>
      <c r="N115" s="135">
        <v>112.8</v>
      </c>
      <c r="O115" s="135">
        <v>413.6</v>
      </c>
      <c r="P115" s="135"/>
      <c r="Q115" s="135">
        <v>121.29</v>
      </c>
      <c r="R115" s="126">
        <f t="shared" si="7"/>
        <v>698.22</v>
      </c>
      <c r="S115" s="126">
        <f t="shared" si="8"/>
        <v>7947.5099999999993</v>
      </c>
      <c r="T115" s="135"/>
      <c r="U115" s="144"/>
      <c r="V115" s="134"/>
    </row>
    <row r="116" spans="1:22" ht="33" customHeight="1" thickBot="1" x14ac:dyDescent="0.25">
      <c r="A116" s="16">
        <f t="shared" si="5"/>
        <v>107</v>
      </c>
      <c r="B116" s="134" t="s">
        <v>491</v>
      </c>
      <c r="C116" s="134" t="s">
        <v>165</v>
      </c>
      <c r="D116" s="135">
        <v>2920</v>
      </c>
      <c r="E116" s="135">
        <v>1000</v>
      </c>
      <c r="F116" s="135">
        <v>0</v>
      </c>
      <c r="G116" s="135"/>
      <c r="H116" s="135">
        <v>250</v>
      </c>
      <c r="I116" s="135">
        <v>2631.23</v>
      </c>
      <c r="J116" s="135">
        <v>134.25</v>
      </c>
      <c r="K116" s="135">
        <v>1960</v>
      </c>
      <c r="L116" s="126">
        <f t="shared" si="6"/>
        <v>8895.48</v>
      </c>
      <c r="M116" s="135">
        <v>52.68</v>
      </c>
      <c r="N116" s="135">
        <v>117.6</v>
      </c>
      <c r="O116" s="135">
        <v>431.2</v>
      </c>
      <c r="P116" s="135"/>
      <c r="Q116" s="135">
        <v>126.45</v>
      </c>
      <c r="R116" s="126">
        <f t="shared" si="7"/>
        <v>727.93000000000006</v>
      </c>
      <c r="S116" s="126">
        <f t="shared" si="8"/>
        <v>8167.5499999999993</v>
      </c>
      <c r="T116" s="135"/>
      <c r="U116" s="144"/>
      <c r="V116" s="134"/>
    </row>
    <row r="117" spans="1:22" ht="33" customHeight="1" thickBot="1" x14ac:dyDescent="0.25">
      <c r="A117" s="16">
        <f t="shared" si="5"/>
        <v>108</v>
      </c>
      <c r="B117" s="134" t="s">
        <v>493</v>
      </c>
      <c r="C117" s="134" t="s">
        <v>494</v>
      </c>
      <c r="D117" s="135">
        <v>6759</v>
      </c>
      <c r="E117" s="135">
        <v>4000</v>
      </c>
      <c r="F117" s="135">
        <v>0</v>
      </c>
      <c r="G117" s="135"/>
      <c r="H117" s="135">
        <v>250</v>
      </c>
      <c r="I117" s="135">
        <v>7221.79</v>
      </c>
      <c r="J117" s="135">
        <v>134.25</v>
      </c>
      <c r="K117" s="135">
        <v>5379.5</v>
      </c>
      <c r="L117" s="126">
        <f t="shared" si="6"/>
        <v>23744.54</v>
      </c>
      <c r="M117" s="135">
        <v>144.6</v>
      </c>
      <c r="N117" s="135">
        <v>322.77</v>
      </c>
      <c r="O117" s="135">
        <v>1613.85</v>
      </c>
      <c r="P117" s="135">
        <v>154.46</v>
      </c>
      <c r="Q117" s="135">
        <v>347.06</v>
      </c>
      <c r="R117" s="126">
        <f t="shared" si="7"/>
        <v>2582.7399999999998</v>
      </c>
      <c r="S117" s="126">
        <f>+L117-R117</f>
        <v>21161.800000000003</v>
      </c>
      <c r="T117" s="135"/>
      <c r="U117" s="144"/>
      <c r="V117" s="134"/>
    </row>
    <row r="118" spans="1:22" ht="33" customHeight="1" thickBot="1" x14ac:dyDescent="0.25">
      <c r="A118" s="16">
        <f t="shared" si="5"/>
        <v>109</v>
      </c>
      <c r="B118" s="134" t="s">
        <v>495</v>
      </c>
      <c r="C118" s="134" t="s">
        <v>496</v>
      </c>
      <c r="D118" s="135">
        <v>5835</v>
      </c>
      <c r="E118" s="135">
        <v>3000</v>
      </c>
      <c r="F118" s="135">
        <v>0</v>
      </c>
      <c r="G118" s="135"/>
      <c r="H118" s="135">
        <v>250</v>
      </c>
      <c r="I118" s="135">
        <v>5591.47</v>
      </c>
      <c r="J118" s="135">
        <v>126.58</v>
      </c>
      <c r="K118" s="135">
        <v>4297.5</v>
      </c>
      <c r="L118" s="126">
        <f t="shared" si="6"/>
        <v>19100.550000000003</v>
      </c>
      <c r="M118" s="135">
        <v>118.74</v>
      </c>
      <c r="N118" s="135">
        <v>265.05</v>
      </c>
      <c r="O118" s="135">
        <v>1236.9000000000001</v>
      </c>
      <c r="P118" s="135">
        <v>58.53</v>
      </c>
      <c r="Q118" s="135">
        <v>849.42</v>
      </c>
      <c r="R118" s="126">
        <f t="shared" si="7"/>
        <v>2528.64</v>
      </c>
      <c r="S118" s="126">
        <f>+L118-R118</f>
        <v>16571.910000000003</v>
      </c>
      <c r="T118" s="135"/>
      <c r="U118" s="144"/>
      <c r="V118" s="134"/>
    </row>
    <row r="119" spans="1:22" ht="33" customHeight="1" thickBot="1" x14ac:dyDescent="0.25">
      <c r="A119" s="16">
        <f t="shared" si="5"/>
        <v>110</v>
      </c>
      <c r="B119" s="134" t="s">
        <v>1219</v>
      </c>
      <c r="C119" s="134" t="s">
        <v>1224</v>
      </c>
      <c r="D119" s="135">
        <v>5787</v>
      </c>
      <c r="E119" s="135">
        <v>1800</v>
      </c>
      <c r="F119" s="135">
        <v>0</v>
      </c>
      <c r="G119" s="135">
        <v>0</v>
      </c>
      <c r="H119" s="135">
        <v>250</v>
      </c>
      <c r="I119" s="135">
        <v>3180.3</v>
      </c>
      <c r="J119" s="135">
        <v>83.84</v>
      </c>
      <c r="K119" s="135">
        <v>3161.25</v>
      </c>
      <c r="L119" s="126">
        <f t="shared" si="6"/>
        <v>14262.39</v>
      </c>
      <c r="M119" s="135">
        <v>101.97</v>
      </c>
      <c r="N119" s="135">
        <v>227.61</v>
      </c>
      <c r="O119" s="135">
        <v>986.31</v>
      </c>
      <c r="P119" s="135">
        <v>0</v>
      </c>
      <c r="Q119" s="135">
        <v>244.74</v>
      </c>
      <c r="R119" s="126">
        <f t="shared" si="7"/>
        <v>1560.6299999999999</v>
      </c>
      <c r="S119" s="126">
        <f t="shared" ref="S119:S126" si="9">+L119-R119</f>
        <v>12701.76</v>
      </c>
      <c r="T119" s="135"/>
      <c r="U119" s="144"/>
      <c r="V119" s="134"/>
    </row>
    <row r="120" spans="1:22" ht="33" customHeight="1" thickBot="1" x14ac:dyDescent="0.25">
      <c r="A120" s="16">
        <f t="shared" si="5"/>
        <v>111</v>
      </c>
      <c r="B120" s="134" t="s">
        <v>1220</v>
      </c>
      <c r="C120" s="134" t="s">
        <v>1225</v>
      </c>
      <c r="D120" s="135">
        <v>2920</v>
      </c>
      <c r="E120" s="135">
        <v>1000</v>
      </c>
      <c r="F120" s="135">
        <v>0</v>
      </c>
      <c r="G120" s="135">
        <v>0</v>
      </c>
      <c r="H120" s="135">
        <v>250</v>
      </c>
      <c r="I120" s="135">
        <v>1643.18</v>
      </c>
      <c r="J120" s="135">
        <v>83.84</v>
      </c>
      <c r="K120" s="135">
        <v>1633.33</v>
      </c>
      <c r="L120" s="126">
        <f t="shared" si="6"/>
        <v>7530.35</v>
      </c>
      <c r="M120" s="135">
        <v>52.68</v>
      </c>
      <c r="N120" s="135">
        <v>117.6</v>
      </c>
      <c r="O120" s="135">
        <v>431.2</v>
      </c>
      <c r="P120" s="135">
        <v>0</v>
      </c>
      <c r="Q120" s="135">
        <v>126.45</v>
      </c>
      <c r="R120" s="126">
        <f t="shared" si="7"/>
        <v>727.93000000000006</v>
      </c>
      <c r="S120" s="126">
        <f t="shared" si="9"/>
        <v>6802.42</v>
      </c>
      <c r="T120" s="135"/>
      <c r="U120" s="144"/>
      <c r="V120" s="134"/>
    </row>
    <row r="121" spans="1:22" ht="33" customHeight="1" thickBot="1" x14ac:dyDescent="0.25">
      <c r="A121" s="16">
        <f t="shared" si="5"/>
        <v>112</v>
      </c>
      <c r="B121" s="134" t="s">
        <v>1221</v>
      </c>
      <c r="C121" s="134" t="s">
        <v>1307</v>
      </c>
      <c r="D121" s="135">
        <v>5095</v>
      </c>
      <c r="E121" s="135">
        <v>1800</v>
      </c>
      <c r="F121" s="135">
        <v>0</v>
      </c>
      <c r="G121" s="135">
        <v>0</v>
      </c>
      <c r="H121" s="135">
        <v>250</v>
      </c>
      <c r="I121" s="135">
        <v>1152.32</v>
      </c>
      <c r="J121" s="135">
        <v>33.42</v>
      </c>
      <c r="K121" s="135">
        <v>1149.17</v>
      </c>
      <c r="L121" s="126">
        <f t="shared" si="6"/>
        <v>9479.91</v>
      </c>
      <c r="M121" s="135">
        <v>92.67</v>
      </c>
      <c r="N121" s="135">
        <v>206.85</v>
      </c>
      <c r="O121" s="135">
        <v>896.35</v>
      </c>
      <c r="P121" s="135">
        <v>0</v>
      </c>
      <c r="Q121" s="135">
        <v>222.42</v>
      </c>
      <c r="R121" s="126">
        <f t="shared" si="7"/>
        <v>1418.29</v>
      </c>
      <c r="S121" s="126">
        <f t="shared" si="9"/>
        <v>8061.62</v>
      </c>
      <c r="T121" s="135"/>
      <c r="U121" s="144"/>
      <c r="V121" s="134"/>
    </row>
    <row r="122" spans="1:22" ht="33" customHeight="1" thickBot="1" x14ac:dyDescent="0.25">
      <c r="A122" s="16">
        <f t="shared" si="5"/>
        <v>113</v>
      </c>
      <c r="B122" s="134" t="s">
        <v>1222</v>
      </c>
      <c r="C122" s="134" t="s">
        <v>1226</v>
      </c>
      <c r="D122" s="135">
        <v>2920</v>
      </c>
      <c r="E122" s="135">
        <v>1000</v>
      </c>
      <c r="F122" s="135">
        <v>0</v>
      </c>
      <c r="G122" s="135">
        <v>0</v>
      </c>
      <c r="H122" s="135">
        <v>250</v>
      </c>
      <c r="I122" s="135">
        <v>1643.18</v>
      </c>
      <c r="J122" s="135">
        <v>83.84</v>
      </c>
      <c r="K122" s="135">
        <v>1633.33</v>
      </c>
      <c r="L122" s="126">
        <f t="shared" si="6"/>
        <v>7530.35</v>
      </c>
      <c r="M122" s="135">
        <v>52.68</v>
      </c>
      <c r="N122" s="135">
        <v>117.6</v>
      </c>
      <c r="O122" s="135">
        <v>431.2</v>
      </c>
      <c r="P122" s="135">
        <v>0</v>
      </c>
      <c r="Q122" s="135">
        <v>126.45</v>
      </c>
      <c r="R122" s="126">
        <f t="shared" si="7"/>
        <v>727.93000000000006</v>
      </c>
      <c r="S122" s="126">
        <f t="shared" si="9"/>
        <v>6802.42</v>
      </c>
      <c r="T122" s="135"/>
      <c r="U122" s="144"/>
      <c r="V122" s="134"/>
    </row>
    <row r="123" spans="1:22" ht="33" customHeight="1" thickBot="1" x14ac:dyDescent="0.25">
      <c r="A123" s="16">
        <f t="shared" si="5"/>
        <v>114</v>
      </c>
      <c r="B123" s="134" t="s">
        <v>204</v>
      </c>
      <c r="C123" s="134" t="s">
        <v>1227</v>
      </c>
      <c r="D123" s="135">
        <v>2920</v>
      </c>
      <c r="E123" s="135">
        <v>1000</v>
      </c>
      <c r="F123" s="135">
        <v>0</v>
      </c>
      <c r="G123" s="135">
        <v>0</v>
      </c>
      <c r="H123" s="135">
        <v>250</v>
      </c>
      <c r="I123" s="135">
        <v>1643.18</v>
      </c>
      <c r="J123" s="135">
        <v>83.84</v>
      </c>
      <c r="K123" s="135">
        <v>1633.33</v>
      </c>
      <c r="L123" s="126">
        <f t="shared" si="6"/>
        <v>7530.35</v>
      </c>
      <c r="M123" s="135">
        <v>52.68</v>
      </c>
      <c r="N123" s="135">
        <v>117.6</v>
      </c>
      <c r="O123" s="135">
        <v>431.2</v>
      </c>
      <c r="P123" s="135">
        <v>0</v>
      </c>
      <c r="Q123" s="135">
        <v>126.45</v>
      </c>
      <c r="R123" s="126">
        <f t="shared" si="7"/>
        <v>727.93000000000006</v>
      </c>
      <c r="S123" s="126">
        <f t="shared" si="9"/>
        <v>6802.42</v>
      </c>
      <c r="T123" s="135"/>
      <c r="U123" s="144"/>
      <c r="V123" s="134"/>
    </row>
    <row r="124" spans="1:22" ht="33" customHeight="1" thickBot="1" x14ac:dyDescent="0.25">
      <c r="A124" s="129">
        <f t="shared" si="5"/>
        <v>115</v>
      </c>
      <c r="B124" s="134" t="s">
        <v>1223</v>
      </c>
      <c r="C124" s="134" t="s">
        <v>1228</v>
      </c>
      <c r="D124" s="135">
        <v>2375</v>
      </c>
      <c r="E124" s="135">
        <v>1000</v>
      </c>
      <c r="F124" s="135"/>
      <c r="G124" s="135">
        <v>0</v>
      </c>
      <c r="H124" s="135">
        <v>250</v>
      </c>
      <c r="I124" s="135">
        <v>1276.03</v>
      </c>
      <c r="J124" s="135">
        <v>75.62</v>
      </c>
      <c r="K124" s="135">
        <v>1270.1600000000001</v>
      </c>
      <c r="L124" s="126">
        <f t="shared" si="6"/>
        <v>6246.8099999999995</v>
      </c>
      <c r="M124" s="135">
        <v>45.36</v>
      </c>
      <c r="N124" s="135">
        <v>101.25</v>
      </c>
      <c r="O124" s="135">
        <v>371.25</v>
      </c>
      <c r="P124" s="135">
        <v>0</v>
      </c>
      <c r="Q124" s="135">
        <v>108.87</v>
      </c>
      <c r="R124" s="126">
        <f t="shared" si="7"/>
        <v>626.73</v>
      </c>
      <c r="S124" s="126">
        <f t="shared" si="9"/>
        <v>5620.08</v>
      </c>
      <c r="T124" s="145"/>
      <c r="U124" s="144"/>
      <c r="V124" s="146"/>
    </row>
    <row r="125" spans="1:22" ht="33" customHeight="1" thickBot="1" x14ac:dyDescent="0.25">
      <c r="A125" s="129">
        <f t="shared" si="5"/>
        <v>116</v>
      </c>
      <c r="B125" s="134" t="s">
        <v>1274</v>
      </c>
      <c r="C125" s="134" t="s">
        <v>14</v>
      </c>
      <c r="D125" s="135">
        <v>1668</v>
      </c>
      <c r="E125" s="135">
        <v>1000</v>
      </c>
      <c r="F125" s="135">
        <v>75</v>
      </c>
      <c r="G125" s="135"/>
      <c r="H125" s="135">
        <v>250</v>
      </c>
      <c r="I125" s="135">
        <v>2743</v>
      </c>
      <c r="J125" s="135">
        <v>200</v>
      </c>
      <c r="K125" s="135">
        <v>1371.5</v>
      </c>
      <c r="L125" s="126">
        <f t="shared" si="6"/>
        <v>7307.5</v>
      </c>
      <c r="M125" s="135">
        <v>36.869999999999997</v>
      </c>
      <c r="N125" s="135">
        <v>82.29</v>
      </c>
      <c r="O125" s="135">
        <v>301.73</v>
      </c>
      <c r="P125" s="135">
        <v>0</v>
      </c>
      <c r="Q125" s="135">
        <v>88.48</v>
      </c>
      <c r="R125" s="126">
        <f t="shared" si="7"/>
        <v>509.37</v>
      </c>
      <c r="S125" s="126">
        <f t="shared" si="9"/>
        <v>6798.13</v>
      </c>
      <c r="T125" s="145"/>
      <c r="U125" s="144"/>
      <c r="V125" s="146"/>
    </row>
    <row r="126" spans="1:22" ht="33" customHeight="1" thickBot="1" x14ac:dyDescent="0.25">
      <c r="A126" s="129">
        <f t="shared" si="5"/>
        <v>117</v>
      </c>
      <c r="B126" s="134" t="s">
        <v>1279</v>
      </c>
      <c r="C126" s="134" t="s">
        <v>1226</v>
      </c>
      <c r="D126" s="135">
        <v>2920</v>
      </c>
      <c r="E126" s="135">
        <v>1000</v>
      </c>
      <c r="F126" s="135">
        <v>0</v>
      </c>
      <c r="G126" s="135"/>
      <c r="H126" s="135">
        <v>250</v>
      </c>
      <c r="I126" s="135">
        <v>988.05</v>
      </c>
      <c r="J126" s="135">
        <v>50.41</v>
      </c>
      <c r="K126" s="135">
        <v>980</v>
      </c>
      <c r="L126" s="126">
        <f t="shared" si="6"/>
        <v>6188.46</v>
      </c>
      <c r="M126" s="135">
        <v>52.68</v>
      </c>
      <c r="N126" s="135">
        <v>117.6</v>
      </c>
      <c r="O126" s="135">
        <v>431.2</v>
      </c>
      <c r="P126" s="135">
        <v>0</v>
      </c>
      <c r="Q126" s="135">
        <v>126.45</v>
      </c>
      <c r="R126" s="126">
        <f t="shared" si="7"/>
        <v>727.93000000000006</v>
      </c>
      <c r="S126" s="126">
        <f t="shared" si="9"/>
        <v>5460.53</v>
      </c>
      <c r="T126" s="145"/>
      <c r="U126" s="144"/>
      <c r="V126" s="146"/>
    </row>
    <row r="127" spans="1:22" ht="33" customHeight="1" thickBot="1" x14ac:dyDescent="0.25">
      <c r="A127" s="129">
        <f t="shared" si="5"/>
        <v>118</v>
      </c>
      <c r="B127" s="134" t="s">
        <v>1280</v>
      </c>
      <c r="C127" s="134" t="s">
        <v>1226</v>
      </c>
      <c r="D127" s="135">
        <v>2920</v>
      </c>
      <c r="E127" s="135">
        <v>1000</v>
      </c>
      <c r="F127" s="135">
        <v>0</v>
      </c>
      <c r="G127" s="135"/>
      <c r="H127" s="135">
        <v>250</v>
      </c>
      <c r="I127" s="135">
        <v>988.05</v>
      </c>
      <c r="J127" s="135">
        <v>50.41</v>
      </c>
      <c r="K127" s="135">
        <v>980</v>
      </c>
      <c r="L127" s="126">
        <f t="shared" si="6"/>
        <v>6188.46</v>
      </c>
      <c r="M127" s="135">
        <v>52.68</v>
      </c>
      <c r="N127" s="135">
        <v>117.6</v>
      </c>
      <c r="O127" s="135">
        <v>431.2</v>
      </c>
      <c r="P127" s="135">
        <v>0</v>
      </c>
      <c r="Q127" s="135">
        <v>126.45</v>
      </c>
      <c r="R127" s="126">
        <f t="shared" si="7"/>
        <v>727.93000000000006</v>
      </c>
      <c r="S127" s="126">
        <f>+L127-R127</f>
        <v>5460.53</v>
      </c>
      <c r="T127" s="145"/>
      <c r="U127" s="144"/>
      <c r="V127" s="146"/>
    </row>
    <row r="128" spans="1:22" ht="33" customHeight="1" thickBot="1" x14ac:dyDescent="0.25">
      <c r="A128" s="129">
        <f t="shared" si="5"/>
        <v>119</v>
      </c>
      <c r="B128" s="134" t="s">
        <v>1282</v>
      </c>
      <c r="C128" s="134" t="s">
        <v>1228</v>
      </c>
      <c r="D128" s="135">
        <v>2375</v>
      </c>
      <c r="E128" s="135">
        <v>1000</v>
      </c>
      <c r="F128" s="135">
        <v>0</v>
      </c>
      <c r="G128" s="135"/>
      <c r="H128" s="135">
        <v>250</v>
      </c>
      <c r="I128" s="135">
        <v>1118.8399999999999</v>
      </c>
      <c r="J128" s="135">
        <v>66.3</v>
      </c>
      <c r="K128" s="135">
        <v>1115.6300000000001</v>
      </c>
      <c r="L128" s="126">
        <f t="shared" si="6"/>
        <v>5925.77</v>
      </c>
      <c r="M128" s="135">
        <v>45.36</v>
      </c>
      <c r="N128" s="135">
        <v>101.25</v>
      </c>
      <c r="O128" s="135">
        <v>371.25</v>
      </c>
      <c r="P128" s="135">
        <v>0</v>
      </c>
      <c r="Q128" s="135">
        <v>108.87</v>
      </c>
      <c r="R128" s="126">
        <f t="shared" si="7"/>
        <v>626.73</v>
      </c>
      <c r="S128" s="126">
        <f>+L128-R128</f>
        <v>5299.0400000000009</v>
      </c>
      <c r="T128" s="145"/>
      <c r="U128" s="144"/>
      <c r="V128" s="146"/>
    </row>
    <row r="129" spans="1:22" ht="33" customHeight="1" thickBot="1" x14ac:dyDescent="0.25">
      <c r="A129" s="129">
        <f t="shared" si="5"/>
        <v>120</v>
      </c>
      <c r="B129" s="134" t="s">
        <v>1306</v>
      </c>
      <c r="C129" s="134" t="s">
        <v>165</v>
      </c>
      <c r="D129" s="135">
        <v>2920</v>
      </c>
      <c r="E129" s="135">
        <v>1000</v>
      </c>
      <c r="F129" s="135">
        <v>0</v>
      </c>
      <c r="G129" s="135">
        <v>0</v>
      </c>
      <c r="H129" s="135">
        <v>250</v>
      </c>
      <c r="I129" s="135">
        <v>837.7</v>
      </c>
      <c r="J129" s="135">
        <v>42.74</v>
      </c>
      <c r="K129" s="135">
        <v>832.47</v>
      </c>
      <c r="L129" s="126">
        <f t="shared" si="6"/>
        <v>5882.91</v>
      </c>
      <c r="M129" s="135">
        <v>52.68</v>
      </c>
      <c r="N129" s="135">
        <v>117.6</v>
      </c>
      <c r="O129" s="135">
        <v>431.2</v>
      </c>
      <c r="P129" s="135">
        <v>0</v>
      </c>
      <c r="Q129" s="135">
        <v>126.45</v>
      </c>
      <c r="R129" s="126">
        <f t="shared" si="7"/>
        <v>727.93000000000006</v>
      </c>
      <c r="S129" s="126">
        <f>+L129-R129</f>
        <v>5154.9799999999996</v>
      </c>
      <c r="T129" s="145"/>
      <c r="U129" s="144"/>
      <c r="V129" s="146"/>
    </row>
    <row r="130" spans="1:22" ht="33" customHeight="1" thickBot="1" x14ac:dyDescent="0.25">
      <c r="A130" s="129">
        <f t="shared" si="5"/>
        <v>121</v>
      </c>
      <c r="B130" s="134" t="s">
        <v>1308</v>
      </c>
      <c r="C130" s="134" t="s">
        <v>174</v>
      </c>
      <c r="D130" s="135">
        <v>3241</v>
      </c>
      <c r="E130" s="135">
        <v>1000</v>
      </c>
      <c r="F130" s="135">
        <v>0</v>
      </c>
      <c r="G130" s="135"/>
      <c r="H130" s="135">
        <v>250</v>
      </c>
      <c r="I130" s="135">
        <v>743.63</v>
      </c>
      <c r="J130" s="135">
        <v>35.07</v>
      </c>
      <c r="K130" s="135">
        <v>741.04</v>
      </c>
      <c r="L130" s="126">
        <f t="shared" si="6"/>
        <v>6010.74</v>
      </c>
      <c r="M130" s="135">
        <v>57</v>
      </c>
      <c r="N130" s="135">
        <v>127.23</v>
      </c>
      <c r="O130" s="135">
        <v>508.92</v>
      </c>
      <c r="P130" s="135">
        <v>0</v>
      </c>
      <c r="Q130" s="135">
        <v>136.81</v>
      </c>
      <c r="R130" s="126">
        <f t="shared" si="7"/>
        <v>829.96</v>
      </c>
      <c r="S130" s="126">
        <f>+L130-R130</f>
        <v>5180.78</v>
      </c>
      <c r="T130" s="145"/>
      <c r="U130" s="144"/>
      <c r="V130" s="146"/>
    </row>
    <row r="131" spans="1:22" ht="33" customHeight="1" x14ac:dyDescent="0.2">
      <c r="A131" s="129">
        <f t="shared" si="5"/>
        <v>122</v>
      </c>
      <c r="B131" s="134" t="s">
        <v>1425</v>
      </c>
      <c r="C131" s="134" t="s">
        <v>1426</v>
      </c>
      <c r="D131" s="135">
        <v>2920</v>
      </c>
      <c r="E131" s="135">
        <v>1000</v>
      </c>
      <c r="F131" s="135"/>
      <c r="G131" s="135"/>
      <c r="H131" s="135">
        <v>250</v>
      </c>
      <c r="I131" s="135">
        <v>1299.51</v>
      </c>
      <c r="J131" s="135">
        <v>66.3</v>
      </c>
      <c r="K131" s="135">
        <v>1295.78</v>
      </c>
      <c r="L131" s="126">
        <f t="shared" si="6"/>
        <v>6831.59</v>
      </c>
      <c r="M131" s="135">
        <v>52.68</v>
      </c>
      <c r="N131" s="135">
        <v>117.6</v>
      </c>
      <c r="O131" s="135">
        <v>431.2</v>
      </c>
      <c r="P131" s="135"/>
      <c r="Q131" s="135">
        <v>126.45</v>
      </c>
      <c r="R131" s="126">
        <f t="shared" si="7"/>
        <v>727.93000000000006</v>
      </c>
      <c r="S131" s="126">
        <f>+L131-R131</f>
        <v>6103.66</v>
      </c>
      <c r="T131" s="145"/>
      <c r="U131" s="144"/>
      <c r="V131" s="146"/>
    </row>
  </sheetData>
  <protectedRanges>
    <protectedRange sqref="B119" name="Rango1_1_4_4_1_1_2"/>
    <protectedRange sqref="B120:B121" name="Rango1_1_4_4_1_1_1_1"/>
    <protectedRange sqref="C120:C121" name="Rango2_5_3_1_1_1"/>
  </protectedRanges>
  <mergeCells count="7">
    <mergeCell ref="E8:L8"/>
    <mergeCell ref="A4:V4"/>
    <mergeCell ref="A5:V5"/>
    <mergeCell ref="A6:V6"/>
    <mergeCell ref="B1:V1"/>
    <mergeCell ref="A2:V2"/>
    <mergeCell ref="A3:V3"/>
  </mergeCells>
  <phoneticPr fontId="3" type="noConversion"/>
  <conditionalFormatting sqref="B13">
    <cfRule type="duplicateValues" dxfId="29" priority="14"/>
  </conditionalFormatting>
  <conditionalFormatting sqref="B68">
    <cfRule type="duplicateValues" dxfId="28" priority="10"/>
  </conditionalFormatting>
  <conditionalFormatting sqref="B10:B11">
    <cfRule type="duplicateValues" dxfId="27" priority="20"/>
  </conditionalFormatting>
  <conditionalFormatting sqref="B16:B24">
    <cfRule type="duplicateValues" dxfId="26" priority="21"/>
  </conditionalFormatting>
  <conditionalFormatting sqref="B74">
    <cfRule type="duplicateValues" dxfId="25" priority="22"/>
  </conditionalFormatting>
  <conditionalFormatting sqref="B84">
    <cfRule type="duplicateValues" dxfId="24" priority="19"/>
  </conditionalFormatting>
  <conditionalFormatting sqref="B85">
    <cfRule type="duplicateValues" dxfId="23" priority="18"/>
  </conditionalFormatting>
  <conditionalFormatting sqref="B86:B90">
    <cfRule type="duplicateValues" dxfId="22" priority="17"/>
  </conditionalFormatting>
  <conditionalFormatting sqref="B91">
    <cfRule type="duplicateValues" dxfId="21" priority="16"/>
  </conditionalFormatting>
  <conditionalFormatting sqref="B75">
    <cfRule type="duplicateValues" dxfId="20" priority="23"/>
  </conditionalFormatting>
  <conditionalFormatting sqref="B92">
    <cfRule type="duplicateValues" dxfId="19" priority="15"/>
  </conditionalFormatting>
  <conditionalFormatting sqref="B12 B14:B15">
    <cfRule type="duplicateValues" dxfId="18" priority="24"/>
    <cfRule type="duplicateValues" dxfId="17" priority="25"/>
  </conditionalFormatting>
  <conditionalFormatting sqref="B12 B14:B15">
    <cfRule type="duplicateValues" dxfId="16" priority="26"/>
  </conditionalFormatting>
  <conditionalFormatting sqref="B12 B14:B24">
    <cfRule type="duplicateValues" dxfId="15" priority="27"/>
  </conditionalFormatting>
  <conditionalFormatting sqref="B69:B73 B25:B67">
    <cfRule type="duplicateValues" dxfId="14" priority="29"/>
  </conditionalFormatting>
  <conditionalFormatting sqref="B13">
    <cfRule type="duplicateValues" dxfId="13" priority="11"/>
    <cfRule type="duplicateValues" dxfId="12" priority="12"/>
  </conditionalFormatting>
  <conditionalFormatting sqref="B13">
    <cfRule type="duplicateValues" dxfId="11" priority="13"/>
  </conditionalFormatting>
  <conditionalFormatting sqref="B68">
    <cfRule type="duplicateValues" dxfId="10" priority="9"/>
  </conditionalFormatting>
  <conditionalFormatting sqref="B69:B73 B10:B11 B25:B67">
    <cfRule type="duplicateValues" dxfId="9" priority="28"/>
  </conditionalFormatting>
  <conditionalFormatting sqref="B93:B98">
    <cfRule type="duplicateValues" dxfId="8" priority="30"/>
  </conditionalFormatting>
  <conditionalFormatting sqref="B76:B83">
    <cfRule type="duplicateValues" dxfId="7" priority="31"/>
  </conditionalFormatting>
  <conditionalFormatting sqref="B25:B37">
    <cfRule type="duplicateValues" dxfId="6" priority="32"/>
  </conditionalFormatting>
  <conditionalFormatting sqref="B132:B65536 B1:B8 B10:B118">
    <cfRule type="duplicateValues" dxfId="5" priority="8" stopIfTrue="1"/>
  </conditionalFormatting>
  <conditionalFormatting sqref="B38:B51">
    <cfRule type="duplicateValues" dxfId="4" priority="33"/>
  </conditionalFormatting>
  <conditionalFormatting sqref="B119:B124">
    <cfRule type="duplicateValues" dxfId="3" priority="7" stopIfTrue="1"/>
  </conditionalFormatting>
  <conditionalFormatting sqref="B17">
    <cfRule type="duplicateValues" dxfId="2" priority="1"/>
    <cfRule type="duplicateValues" dxfId="1" priority="2"/>
  </conditionalFormatting>
  <conditionalFormatting sqref="B17">
    <cfRule type="duplicateValues" dxfId="0" priority="3"/>
  </conditionalFormatting>
  <printOptions horizontalCentered="1"/>
  <pageMargins left="1.03" right="0.17" top="0.6692913385826772" bottom="0.35433070866141736" header="0.39370078740157483" footer="0.51181102362204722"/>
  <pageSetup paperSize="5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546"/>
  <sheetViews>
    <sheetView zoomScaleNormal="100" workbookViewId="0">
      <selection activeCell="D27" sqref="D27"/>
    </sheetView>
  </sheetViews>
  <sheetFormatPr baseColWidth="10" defaultRowHeight="12.75" x14ac:dyDescent="0.2"/>
  <cols>
    <col min="1" max="1" width="6.42578125" style="5" customWidth="1"/>
    <col min="2" max="2" width="42" style="23" customWidth="1"/>
    <col min="3" max="3" width="23" style="18" customWidth="1"/>
    <col min="4" max="4" width="18.5703125" style="18" customWidth="1"/>
    <col min="5" max="5" width="22.28515625" style="24" bestFit="1" customWidth="1"/>
    <col min="6" max="6" width="16" style="20" customWidth="1"/>
    <col min="7" max="7" width="12" style="20" customWidth="1"/>
    <col min="8" max="8" width="18.28515625" style="65" customWidth="1"/>
    <col min="9" max="9" width="17.28515625" style="7" customWidth="1"/>
    <col min="10" max="16384" width="11.42578125" style="7"/>
  </cols>
  <sheetData>
    <row r="1" spans="1:9" ht="19.5" x14ac:dyDescent="0.2">
      <c r="A1" s="88" t="s">
        <v>0</v>
      </c>
      <c r="B1" s="88"/>
      <c r="C1" s="88"/>
      <c r="D1" s="88"/>
      <c r="E1" s="88"/>
      <c r="F1" s="88"/>
      <c r="G1" s="88"/>
      <c r="H1" s="88"/>
    </row>
    <row r="2" spans="1:9" ht="19.5" x14ac:dyDescent="0.2">
      <c r="A2" s="89" t="s">
        <v>1</v>
      </c>
      <c r="B2" s="89"/>
      <c r="C2" s="89"/>
      <c r="D2" s="89"/>
      <c r="E2" s="89"/>
      <c r="F2" s="89"/>
      <c r="G2" s="89"/>
      <c r="H2" s="89"/>
    </row>
    <row r="3" spans="1:9" ht="15" x14ac:dyDescent="0.2">
      <c r="A3" s="90" t="s">
        <v>13</v>
      </c>
      <c r="B3" s="90"/>
      <c r="C3" s="90"/>
      <c r="D3" s="90"/>
      <c r="E3" s="90"/>
      <c r="F3" s="90"/>
      <c r="G3" s="90"/>
      <c r="H3" s="90"/>
    </row>
    <row r="4" spans="1:9" x14ac:dyDescent="0.2">
      <c r="A4" s="8"/>
      <c r="B4" s="86" t="s">
        <v>11</v>
      </c>
      <c r="C4" s="86"/>
      <c r="D4" s="86"/>
      <c r="E4" s="86"/>
      <c r="F4" s="86"/>
      <c r="G4" s="86"/>
      <c r="H4" s="86"/>
    </row>
    <row r="5" spans="1:9" x14ac:dyDescent="0.2">
      <c r="A5" s="8"/>
      <c r="B5" s="86" t="s">
        <v>20</v>
      </c>
      <c r="C5" s="86"/>
      <c r="D5" s="86"/>
      <c r="E5" s="86"/>
      <c r="F5" s="86"/>
      <c r="G5" s="86"/>
      <c r="H5" s="86"/>
    </row>
    <row r="6" spans="1:9" x14ac:dyDescent="0.2">
      <c r="A6" s="87">
        <f>'RENGLON 011 '!A6:R6</f>
        <v>43830</v>
      </c>
      <c r="B6" s="87"/>
      <c r="C6" s="87"/>
      <c r="D6" s="87"/>
      <c r="E6" s="87"/>
      <c r="F6" s="87"/>
      <c r="G6" s="87"/>
      <c r="H6" s="87"/>
    </row>
    <row r="7" spans="1:9" x14ac:dyDescent="0.2">
      <c r="A7" s="11"/>
      <c r="B7" s="22"/>
      <c r="C7" s="17"/>
      <c r="D7" s="17"/>
      <c r="E7" s="26"/>
      <c r="F7" s="26"/>
      <c r="G7" s="26"/>
      <c r="H7" s="64"/>
    </row>
    <row r="8" spans="1:9" ht="13.5" thickBot="1" x14ac:dyDescent="0.25">
      <c r="A8" s="11"/>
      <c r="B8" s="22"/>
      <c r="C8" s="17"/>
      <c r="D8" s="17"/>
      <c r="E8" s="26"/>
      <c r="F8" s="26"/>
      <c r="G8" s="26"/>
      <c r="H8" s="64"/>
    </row>
    <row r="9" spans="1:9" s="9" customFormat="1" ht="36.75" thickBot="1" x14ac:dyDescent="0.25">
      <c r="A9" s="16" t="s">
        <v>3</v>
      </c>
      <c r="B9" s="147" t="s">
        <v>100</v>
      </c>
      <c r="C9" s="148" t="s">
        <v>126</v>
      </c>
      <c r="D9" s="149" t="s">
        <v>111</v>
      </c>
      <c r="E9" s="150" t="s">
        <v>33</v>
      </c>
      <c r="F9" s="150" t="s">
        <v>21</v>
      </c>
      <c r="G9" s="151" t="s">
        <v>132</v>
      </c>
      <c r="H9" s="152" t="s">
        <v>110</v>
      </c>
      <c r="I9" s="153" t="s">
        <v>133</v>
      </c>
    </row>
    <row r="10" spans="1:9" x14ac:dyDescent="0.2">
      <c r="A10" s="21">
        <v>1</v>
      </c>
      <c r="B10" s="154" t="s">
        <v>806</v>
      </c>
      <c r="C10" s="154" t="s">
        <v>1214</v>
      </c>
      <c r="D10" s="154" t="s">
        <v>1427</v>
      </c>
      <c r="E10" s="155"/>
      <c r="F10" s="126">
        <v>12500</v>
      </c>
      <c r="G10" s="155"/>
      <c r="H10" s="156"/>
      <c r="I10" s="154"/>
    </row>
    <row r="11" spans="1:9" x14ac:dyDescent="0.2">
      <c r="A11" s="21">
        <f>A10+1</f>
        <v>2</v>
      </c>
      <c r="B11" s="154" t="s">
        <v>807</v>
      </c>
      <c r="C11" s="154" t="s">
        <v>1215</v>
      </c>
      <c r="D11" s="154" t="s">
        <v>1427</v>
      </c>
      <c r="E11" s="155"/>
      <c r="F11" s="126">
        <v>13500</v>
      </c>
      <c r="G11" s="155"/>
      <c r="H11" s="156"/>
      <c r="I11" s="154"/>
    </row>
    <row r="12" spans="1:9" x14ac:dyDescent="0.2">
      <c r="A12" s="21">
        <f t="shared" ref="A12:A66" si="0">A11+1</f>
        <v>3</v>
      </c>
      <c r="B12" s="154" t="s">
        <v>808</v>
      </c>
      <c r="C12" s="154" t="s">
        <v>1214</v>
      </c>
      <c r="D12" s="154" t="s">
        <v>1427</v>
      </c>
      <c r="E12" s="155"/>
      <c r="F12" s="126">
        <v>13500</v>
      </c>
      <c r="G12" s="155"/>
      <c r="H12" s="156"/>
      <c r="I12" s="154"/>
    </row>
    <row r="13" spans="1:9" x14ac:dyDescent="0.2">
      <c r="A13" s="21">
        <f t="shared" si="0"/>
        <v>4</v>
      </c>
      <c r="B13" s="154" t="s">
        <v>809</v>
      </c>
      <c r="C13" s="154" t="s">
        <v>1215</v>
      </c>
      <c r="D13" s="154" t="s">
        <v>1427</v>
      </c>
      <c r="E13" s="155"/>
      <c r="F13" s="126">
        <v>20000</v>
      </c>
      <c r="G13" s="155"/>
      <c r="H13" s="126"/>
      <c r="I13" s="154"/>
    </row>
    <row r="14" spans="1:9" x14ac:dyDescent="0.2">
      <c r="A14" s="21">
        <f t="shared" si="0"/>
        <v>5</v>
      </c>
      <c r="B14" s="154" t="s">
        <v>810</v>
      </c>
      <c r="C14" s="154" t="s">
        <v>1214</v>
      </c>
      <c r="D14" s="154" t="s">
        <v>1427</v>
      </c>
      <c r="E14" s="155"/>
      <c r="F14" s="126">
        <v>18000</v>
      </c>
      <c r="G14" s="155"/>
      <c r="H14" s="126"/>
      <c r="I14" s="154"/>
    </row>
    <row r="15" spans="1:9" x14ac:dyDescent="0.2">
      <c r="A15" s="21">
        <f t="shared" si="0"/>
        <v>6</v>
      </c>
      <c r="B15" s="154" t="s">
        <v>811</v>
      </c>
      <c r="C15" s="154" t="s">
        <v>1215</v>
      </c>
      <c r="D15" s="154" t="s">
        <v>1427</v>
      </c>
      <c r="E15" s="155"/>
      <c r="F15" s="126">
        <v>18000</v>
      </c>
      <c r="G15" s="155"/>
      <c r="H15" s="126"/>
      <c r="I15" s="154"/>
    </row>
    <row r="16" spans="1:9" x14ac:dyDescent="0.2">
      <c r="A16" s="21">
        <f t="shared" si="0"/>
        <v>7</v>
      </c>
      <c r="B16" s="154" t="s">
        <v>812</v>
      </c>
      <c r="C16" s="154" t="s">
        <v>1215</v>
      </c>
      <c r="D16" s="154" t="s">
        <v>1427</v>
      </c>
      <c r="E16" s="155"/>
      <c r="F16" s="126">
        <v>23000</v>
      </c>
      <c r="G16" s="155"/>
      <c r="H16" s="126"/>
      <c r="I16" s="154"/>
    </row>
    <row r="17" spans="1:9" x14ac:dyDescent="0.2">
      <c r="A17" s="21">
        <f t="shared" si="0"/>
        <v>8</v>
      </c>
      <c r="B17" s="154" t="s">
        <v>813</v>
      </c>
      <c r="C17" s="154" t="s">
        <v>1215</v>
      </c>
      <c r="D17" s="154" t="s">
        <v>1427</v>
      </c>
      <c r="E17" s="155"/>
      <c r="F17" s="126">
        <v>25000</v>
      </c>
      <c r="G17" s="155"/>
      <c r="H17" s="126"/>
      <c r="I17" s="154"/>
    </row>
    <row r="18" spans="1:9" x14ac:dyDescent="0.2">
      <c r="A18" s="21">
        <f t="shared" si="0"/>
        <v>9</v>
      </c>
      <c r="B18" s="154" t="s">
        <v>815</v>
      </c>
      <c r="C18" s="154" t="s">
        <v>1214</v>
      </c>
      <c r="D18" s="154" t="s">
        <v>1427</v>
      </c>
      <c r="E18" s="155"/>
      <c r="F18" s="126">
        <v>16000</v>
      </c>
      <c r="G18" s="155"/>
      <c r="H18" s="126"/>
      <c r="I18" s="154"/>
    </row>
    <row r="19" spans="1:9" x14ac:dyDescent="0.2">
      <c r="A19" s="21">
        <f t="shared" si="0"/>
        <v>10</v>
      </c>
      <c r="B19" s="154" t="s">
        <v>816</v>
      </c>
      <c r="C19" s="154" t="s">
        <v>1215</v>
      </c>
      <c r="D19" s="154" t="s">
        <v>1427</v>
      </c>
      <c r="E19" s="155"/>
      <c r="F19" s="126">
        <v>10000</v>
      </c>
      <c r="G19" s="155"/>
      <c r="H19" s="126"/>
      <c r="I19" s="154"/>
    </row>
    <row r="20" spans="1:9" ht="21" customHeight="1" x14ac:dyDescent="0.2">
      <c r="A20" s="21">
        <f t="shared" si="0"/>
        <v>11</v>
      </c>
      <c r="B20" s="154" t="s">
        <v>817</v>
      </c>
      <c r="C20" s="154" t="s">
        <v>1214</v>
      </c>
      <c r="D20" s="154" t="s">
        <v>1427</v>
      </c>
      <c r="E20" s="155"/>
      <c r="F20" s="126">
        <v>15000</v>
      </c>
      <c r="G20" s="155"/>
      <c r="H20" s="126"/>
      <c r="I20" s="154"/>
    </row>
    <row r="21" spans="1:9" x14ac:dyDescent="0.2">
      <c r="A21" s="21">
        <f t="shared" si="0"/>
        <v>12</v>
      </c>
      <c r="B21" s="154" t="s">
        <v>818</v>
      </c>
      <c r="C21" s="154" t="s">
        <v>1214</v>
      </c>
      <c r="D21" s="154" t="s">
        <v>1427</v>
      </c>
      <c r="E21" s="155"/>
      <c r="F21" s="126">
        <v>10000</v>
      </c>
      <c r="G21" s="155"/>
      <c r="H21" s="126"/>
      <c r="I21" s="154"/>
    </row>
    <row r="22" spans="1:9" x14ac:dyDescent="0.2">
      <c r="A22" s="21">
        <f t="shared" si="0"/>
        <v>13</v>
      </c>
      <c r="B22" s="154" t="s">
        <v>819</v>
      </c>
      <c r="C22" s="154" t="s">
        <v>1215</v>
      </c>
      <c r="D22" s="154" t="s">
        <v>1427</v>
      </c>
      <c r="E22" s="155"/>
      <c r="F22" s="126">
        <v>18000</v>
      </c>
      <c r="G22" s="155"/>
      <c r="H22" s="126"/>
      <c r="I22" s="154"/>
    </row>
    <row r="23" spans="1:9" x14ac:dyDescent="0.2">
      <c r="A23" s="21">
        <f t="shared" si="0"/>
        <v>14</v>
      </c>
      <c r="B23" s="154" t="s">
        <v>820</v>
      </c>
      <c r="C23" s="154" t="s">
        <v>1214</v>
      </c>
      <c r="D23" s="154" t="s">
        <v>1427</v>
      </c>
      <c r="E23" s="155"/>
      <c r="F23" s="126">
        <v>5000</v>
      </c>
      <c r="G23" s="155"/>
      <c r="H23" s="126"/>
      <c r="I23" s="154"/>
    </row>
    <row r="24" spans="1:9" x14ac:dyDescent="0.2">
      <c r="A24" s="21">
        <f t="shared" si="0"/>
        <v>15</v>
      </c>
      <c r="B24" s="154" t="s">
        <v>821</v>
      </c>
      <c r="C24" s="154" t="s">
        <v>1214</v>
      </c>
      <c r="D24" s="154" t="s">
        <v>1427</v>
      </c>
      <c r="E24" s="155"/>
      <c r="F24" s="126">
        <v>5000</v>
      </c>
      <c r="G24" s="155"/>
      <c r="H24" s="126"/>
      <c r="I24" s="154"/>
    </row>
    <row r="25" spans="1:9" x14ac:dyDescent="0.2">
      <c r="A25" s="21">
        <f t="shared" si="0"/>
        <v>16</v>
      </c>
      <c r="B25" s="154" t="s">
        <v>822</v>
      </c>
      <c r="C25" s="154" t="s">
        <v>1215</v>
      </c>
      <c r="D25" s="154" t="s">
        <v>1427</v>
      </c>
      <c r="E25" s="155"/>
      <c r="F25" s="126">
        <v>10000</v>
      </c>
      <c r="G25" s="155"/>
      <c r="H25" s="126">
        <f>5282+2050</f>
        <v>7332</v>
      </c>
      <c r="I25" s="154"/>
    </row>
    <row r="26" spans="1:9" x14ac:dyDescent="0.2">
      <c r="A26" s="21">
        <f t="shared" si="0"/>
        <v>17</v>
      </c>
      <c r="B26" s="154" t="s">
        <v>823</v>
      </c>
      <c r="C26" s="154" t="s">
        <v>1214</v>
      </c>
      <c r="D26" s="154" t="s">
        <v>1427</v>
      </c>
      <c r="E26" s="155"/>
      <c r="F26" s="126">
        <v>11000</v>
      </c>
      <c r="G26" s="155"/>
      <c r="H26" s="126">
        <v>740</v>
      </c>
      <c r="I26" s="154"/>
    </row>
    <row r="27" spans="1:9" x14ac:dyDescent="0.2">
      <c r="A27" s="21">
        <f t="shared" si="0"/>
        <v>18</v>
      </c>
      <c r="B27" s="154" t="s">
        <v>824</v>
      </c>
      <c r="C27" s="154" t="s">
        <v>1214</v>
      </c>
      <c r="D27" s="154" t="s">
        <v>1427</v>
      </c>
      <c r="E27" s="155"/>
      <c r="F27" s="126">
        <v>9000</v>
      </c>
      <c r="G27" s="155"/>
      <c r="H27" s="126"/>
      <c r="I27" s="154"/>
    </row>
    <row r="28" spans="1:9" x14ac:dyDescent="0.2">
      <c r="A28" s="21">
        <f t="shared" si="0"/>
        <v>19</v>
      </c>
      <c r="B28" s="154" t="s">
        <v>825</v>
      </c>
      <c r="C28" s="154" t="s">
        <v>1214</v>
      </c>
      <c r="D28" s="154" t="s">
        <v>1427</v>
      </c>
      <c r="E28" s="155"/>
      <c r="F28" s="126">
        <v>7000</v>
      </c>
      <c r="G28" s="155"/>
      <c r="H28" s="126"/>
      <c r="I28" s="154"/>
    </row>
    <row r="29" spans="1:9" x14ac:dyDescent="0.2">
      <c r="A29" s="21">
        <f t="shared" si="0"/>
        <v>20</v>
      </c>
      <c r="B29" s="154" t="s">
        <v>826</v>
      </c>
      <c r="C29" s="154" t="s">
        <v>1214</v>
      </c>
      <c r="D29" s="154" t="s">
        <v>1427</v>
      </c>
      <c r="E29" s="155"/>
      <c r="F29" s="126">
        <v>6000</v>
      </c>
      <c r="G29" s="155"/>
      <c r="H29" s="126"/>
      <c r="I29" s="154"/>
    </row>
    <row r="30" spans="1:9" x14ac:dyDescent="0.2">
      <c r="A30" s="21">
        <f t="shared" si="0"/>
        <v>21</v>
      </c>
      <c r="B30" s="154" t="s">
        <v>827</v>
      </c>
      <c r="C30" s="154" t="s">
        <v>1214</v>
      </c>
      <c r="D30" s="154" t="s">
        <v>1427</v>
      </c>
      <c r="E30" s="155"/>
      <c r="F30" s="126">
        <v>5000</v>
      </c>
      <c r="G30" s="155"/>
      <c r="H30" s="126"/>
      <c r="I30" s="154"/>
    </row>
    <row r="31" spans="1:9" x14ac:dyDescent="0.2">
      <c r="A31" s="21">
        <f t="shared" si="0"/>
        <v>22</v>
      </c>
      <c r="B31" s="154" t="s">
        <v>828</v>
      </c>
      <c r="C31" s="154" t="s">
        <v>1214</v>
      </c>
      <c r="D31" s="154" t="s">
        <v>1427</v>
      </c>
      <c r="E31" s="155"/>
      <c r="F31" s="126">
        <v>7000</v>
      </c>
      <c r="G31" s="155"/>
      <c r="H31" s="126"/>
      <c r="I31" s="154"/>
    </row>
    <row r="32" spans="1:9" x14ac:dyDescent="0.2">
      <c r="A32" s="21">
        <f t="shared" si="0"/>
        <v>23</v>
      </c>
      <c r="B32" s="154" t="s">
        <v>829</v>
      </c>
      <c r="C32" s="154" t="s">
        <v>1214</v>
      </c>
      <c r="D32" s="154" t="s">
        <v>1427</v>
      </c>
      <c r="E32" s="155"/>
      <c r="F32" s="126">
        <v>5500</v>
      </c>
      <c r="G32" s="155"/>
      <c r="H32" s="126"/>
      <c r="I32" s="154"/>
    </row>
    <row r="33" spans="1:9" x14ac:dyDescent="0.2">
      <c r="A33" s="21">
        <f t="shared" si="0"/>
        <v>24</v>
      </c>
      <c r="B33" s="154" t="s">
        <v>830</v>
      </c>
      <c r="C33" s="154" t="s">
        <v>1215</v>
      </c>
      <c r="D33" s="154" t="s">
        <v>1427</v>
      </c>
      <c r="E33" s="155"/>
      <c r="F33" s="126">
        <v>9000</v>
      </c>
      <c r="G33" s="155"/>
      <c r="H33" s="126"/>
      <c r="I33" s="154"/>
    </row>
    <row r="34" spans="1:9" x14ac:dyDescent="0.2">
      <c r="A34" s="21">
        <f t="shared" si="0"/>
        <v>25</v>
      </c>
      <c r="B34" s="154" t="s">
        <v>831</v>
      </c>
      <c r="C34" s="154" t="s">
        <v>1214</v>
      </c>
      <c r="D34" s="154" t="s">
        <v>1427</v>
      </c>
      <c r="E34" s="155"/>
      <c r="F34" s="126">
        <v>10000</v>
      </c>
      <c r="G34" s="155"/>
      <c r="H34" s="126"/>
      <c r="I34" s="154"/>
    </row>
    <row r="35" spans="1:9" x14ac:dyDescent="0.2">
      <c r="A35" s="21">
        <f t="shared" si="0"/>
        <v>26</v>
      </c>
      <c r="B35" s="154" t="s">
        <v>832</v>
      </c>
      <c r="C35" s="154" t="s">
        <v>1214</v>
      </c>
      <c r="D35" s="154" t="s">
        <v>1427</v>
      </c>
      <c r="E35" s="155"/>
      <c r="F35" s="126">
        <v>7000</v>
      </c>
      <c r="G35" s="155"/>
      <c r="H35" s="126"/>
      <c r="I35" s="154"/>
    </row>
    <row r="36" spans="1:9" x14ac:dyDescent="0.2">
      <c r="A36" s="21">
        <f t="shared" si="0"/>
        <v>27</v>
      </c>
      <c r="B36" s="154" t="s">
        <v>834</v>
      </c>
      <c r="C36" s="154" t="s">
        <v>1214</v>
      </c>
      <c r="D36" s="154" t="s">
        <v>1427</v>
      </c>
      <c r="E36" s="155"/>
      <c r="F36" s="126">
        <v>5000</v>
      </c>
      <c r="G36" s="155"/>
      <c r="H36" s="126"/>
      <c r="I36" s="154"/>
    </row>
    <row r="37" spans="1:9" x14ac:dyDescent="0.2">
      <c r="A37" s="21">
        <f t="shared" si="0"/>
        <v>28</v>
      </c>
      <c r="B37" s="154" t="s">
        <v>836</v>
      </c>
      <c r="C37" s="154" t="s">
        <v>1214</v>
      </c>
      <c r="D37" s="154" t="s">
        <v>1427</v>
      </c>
      <c r="E37" s="155"/>
      <c r="F37" s="126">
        <v>12000</v>
      </c>
      <c r="G37" s="155"/>
      <c r="H37" s="126"/>
      <c r="I37" s="154"/>
    </row>
    <row r="38" spans="1:9" x14ac:dyDescent="0.2">
      <c r="A38" s="21">
        <f t="shared" si="0"/>
        <v>29</v>
      </c>
      <c r="B38" s="154" t="s">
        <v>837</v>
      </c>
      <c r="C38" s="154" t="s">
        <v>1214</v>
      </c>
      <c r="D38" s="154" t="s">
        <v>1427</v>
      </c>
      <c r="E38" s="155"/>
      <c r="F38" s="126">
        <v>6000</v>
      </c>
      <c r="G38" s="155"/>
      <c r="H38" s="126"/>
      <c r="I38" s="154"/>
    </row>
    <row r="39" spans="1:9" x14ac:dyDescent="0.2">
      <c r="A39" s="21">
        <f t="shared" si="0"/>
        <v>30</v>
      </c>
      <c r="B39" s="154" t="s">
        <v>838</v>
      </c>
      <c r="C39" s="154" t="s">
        <v>1214</v>
      </c>
      <c r="D39" s="154" t="s">
        <v>1427</v>
      </c>
      <c r="E39" s="155"/>
      <c r="F39" s="126">
        <v>7000</v>
      </c>
      <c r="G39" s="155"/>
      <c r="H39" s="156"/>
      <c r="I39" s="154"/>
    </row>
    <row r="40" spans="1:9" x14ac:dyDescent="0.2">
      <c r="A40" s="21">
        <f t="shared" si="0"/>
        <v>31</v>
      </c>
      <c r="B40" s="154" t="s">
        <v>839</v>
      </c>
      <c r="C40" s="154" t="s">
        <v>1214</v>
      </c>
      <c r="D40" s="154" t="s">
        <v>1427</v>
      </c>
      <c r="E40" s="155"/>
      <c r="F40" s="126">
        <v>7000</v>
      </c>
      <c r="G40" s="155"/>
      <c r="H40" s="156"/>
      <c r="I40" s="154"/>
    </row>
    <row r="41" spans="1:9" x14ac:dyDescent="0.2">
      <c r="A41" s="21">
        <f t="shared" si="0"/>
        <v>32</v>
      </c>
      <c r="B41" s="154" t="s">
        <v>840</v>
      </c>
      <c r="C41" s="154" t="s">
        <v>1214</v>
      </c>
      <c r="D41" s="154" t="s">
        <v>1427</v>
      </c>
      <c r="E41" s="155"/>
      <c r="F41" s="126">
        <v>7000</v>
      </c>
      <c r="G41" s="155"/>
      <c r="H41" s="126"/>
      <c r="I41" s="154"/>
    </row>
    <row r="42" spans="1:9" x14ac:dyDescent="0.2">
      <c r="A42" s="21">
        <f t="shared" si="0"/>
        <v>33</v>
      </c>
      <c r="B42" s="154" t="s">
        <v>841</v>
      </c>
      <c r="C42" s="154" t="s">
        <v>1215</v>
      </c>
      <c r="D42" s="154" t="s">
        <v>1427</v>
      </c>
      <c r="E42" s="155"/>
      <c r="F42" s="126">
        <v>15000</v>
      </c>
      <c r="G42" s="155"/>
      <c r="H42" s="126"/>
      <c r="I42" s="154"/>
    </row>
    <row r="43" spans="1:9" x14ac:dyDescent="0.2">
      <c r="A43" s="21">
        <f t="shared" si="0"/>
        <v>34</v>
      </c>
      <c r="B43" s="154" t="s">
        <v>842</v>
      </c>
      <c r="C43" s="154" t="s">
        <v>1214</v>
      </c>
      <c r="D43" s="154" t="s">
        <v>1427</v>
      </c>
      <c r="E43" s="155"/>
      <c r="F43" s="126">
        <v>5000</v>
      </c>
      <c r="G43" s="155"/>
      <c r="H43" s="126"/>
      <c r="I43" s="154"/>
    </row>
    <row r="44" spans="1:9" x14ac:dyDescent="0.2">
      <c r="A44" s="21">
        <f t="shared" si="0"/>
        <v>35</v>
      </c>
      <c r="B44" s="154" t="s">
        <v>843</v>
      </c>
      <c r="C44" s="154" t="s">
        <v>1214</v>
      </c>
      <c r="D44" s="154" t="s">
        <v>1427</v>
      </c>
      <c r="E44" s="155"/>
      <c r="F44" s="126">
        <v>8000</v>
      </c>
      <c r="G44" s="155"/>
      <c r="H44" s="126"/>
      <c r="I44" s="154"/>
    </row>
    <row r="45" spans="1:9" x14ac:dyDescent="0.2">
      <c r="A45" s="21">
        <f t="shared" si="0"/>
        <v>36</v>
      </c>
      <c r="B45" s="154" t="s">
        <v>844</v>
      </c>
      <c r="C45" s="154" t="s">
        <v>1214</v>
      </c>
      <c r="D45" s="154" t="s">
        <v>1427</v>
      </c>
      <c r="E45" s="155"/>
      <c r="F45" s="126">
        <v>7000</v>
      </c>
      <c r="G45" s="155"/>
      <c r="H45" s="126"/>
      <c r="I45" s="154"/>
    </row>
    <row r="46" spans="1:9" x14ac:dyDescent="0.2">
      <c r="A46" s="21">
        <f t="shared" si="0"/>
        <v>37</v>
      </c>
      <c r="B46" s="154" t="s">
        <v>845</v>
      </c>
      <c r="C46" s="154" t="s">
        <v>1214</v>
      </c>
      <c r="D46" s="154" t="s">
        <v>1427</v>
      </c>
      <c r="E46" s="155"/>
      <c r="F46" s="126">
        <v>6000</v>
      </c>
      <c r="G46" s="155"/>
      <c r="H46" s="126"/>
      <c r="I46" s="154"/>
    </row>
    <row r="47" spans="1:9" x14ac:dyDescent="0.2">
      <c r="A47" s="21">
        <f t="shared" si="0"/>
        <v>38</v>
      </c>
      <c r="B47" s="154" t="s">
        <v>846</v>
      </c>
      <c r="C47" s="154" t="s">
        <v>1214</v>
      </c>
      <c r="D47" s="154" t="s">
        <v>1427</v>
      </c>
      <c r="E47" s="155"/>
      <c r="F47" s="126">
        <v>8000</v>
      </c>
      <c r="G47" s="155"/>
      <c r="H47" s="126"/>
      <c r="I47" s="154"/>
    </row>
    <row r="48" spans="1:9" x14ac:dyDescent="0.2">
      <c r="A48" s="21">
        <f t="shared" si="0"/>
        <v>39</v>
      </c>
      <c r="B48" s="154" t="s">
        <v>847</v>
      </c>
      <c r="C48" s="154" t="s">
        <v>1214</v>
      </c>
      <c r="D48" s="154" t="s">
        <v>1427</v>
      </c>
      <c r="E48" s="155"/>
      <c r="F48" s="126">
        <v>6000</v>
      </c>
      <c r="G48" s="155"/>
      <c r="H48" s="126"/>
      <c r="I48" s="154"/>
    </row>
    <row r="49" spans="1:9" x14ac:dyDescent="0.2">
      <c r="A49" s="21">
        <f t="shared" si="0"/>
        <v>40</v>
      </c>
      <c r="B49" s="154" t="s">
        <v>848</v>
      </c>
      <c r="C49" s="154" t="s">
        <v>1215</v>
      </c>
      <c r="D49" s="154" t="s">
        <v>1427</v>
      </c>
      <c r="E49" s="155"/>
      <c r="F49" s="126">
        <v>10000</v>
      </c>
      <c r="G49" s="155"/>
      <c r="H49" s="126"/>
      <c r="I49" s="154"/>
    </row>
    <row r="50" spans="1:9" x14ac:dyDescent="0.2">
      <c r="A50" s="21">
        <f t="shared" si="0"/>
        <v>41</v>
      </c>
      <c r="B50" s="154" t="s">
        <v>849</v>
      </c>
      <c r="C50" s="154" t="s">
        <v>1214</v>
      </c>
      <c r="D50" s="154" t="s">
        <v>1427</v>
      </c>
      <c r="E50" s="155"/>
      <c r="F50" s="126">
        <v>12000</v>
      </c>
      <c r="G50" s="155"/>
      <c r="H50" s="126"/>
      <c r="I50" s="154"/>
    </row>
    <row r="51" spans="1:9" x14ac:dyDescent="0.2">
      <c r="A51" s="21">
        <f t="shared" si="0"/>
        <v>42</v>
      </c>
      <c r="B51" s="154" t="s">
        <v>850</v>
      </c>
      <c r="C51" s="154" t="s">
        <v>1215</v>
      </c>
      <c r="D51" s="154" t="s">
        <v>1427</v>
      </c>
      <c r="E51" s="155"/>
      <c r="F51" s="126">
        <v>15000</v>
      </c>
      <c r="G51" s="155"/>
      <c r="H51" s="126"/>
      <c r="I51" s="154"/>
    </row>
    <row r="52" spans="1:9" x14ac:dyDescent="0.2">
      <c r="A52" s="21">
        <f t="shared" si="0"/>
        <v>43</v>
      </c>
      <c r="B52" s="154" t="s">
        <v>851</v>
      </c>
      <c r="C52" s="154" t="s">
        <v>1214</v>
      </c>
      <c r="D52" s="154" t="s">
        <v>1427</v>
      </c>
      <c r="E52" s="155"/>
      <c r="F52" s="126">
        <v>5000</v>
      </c>
      <c r="G52" s="155"/>
      <c r="H52" s="126"/>
      <c r="I52" s="154"/>
    </row>
    <row r="53" spans="1:9" x14ac:dyDescent="0.2">
      <c r="A53" s="21">
        <f t="shared" si="0"/>
        <v>44</v>
      </c>
      <c r="B53" s="154" t="s">
        <v>852</v>
      </c>
      <c r="C53" s="154" t="s">
        <v>1214</v>
      </c>
      <c r="D53" s="154" t="s">
        <v>1427</v>
      </c>
      <c r="E53" s="155"/>
      <c r="F53" s="126">
        <v>7000</v>
      </c>
      <c r="G53" s="155"/>
      <c r="H53" s="126"/>
      <c r="I53" s="154"/>
    </row>
    <row r="54" spans="1:9" x14ac:dyDescent="0.2">
      <c r="A54" s="21">
        <f t="shared" si="0"/>
        <v>45</v>
      </c>
      <c r="B54" s="154" t="s">
        <v>853</v>
      </c>
      <c r="C54" s="154" t="s">
        <v>1215</v>
      </c>
      <c r="D54" s="154" t="s">
        <v>1427</v>
      </c>
      <c r="E54" s="155"/>
      <c r="F54" s="126">
        <v>15000</v>
      </c>
      <c r="G54" s="155"/>
      <c r="H54" s="126">
        <f>700+3178+583</f>
        <v>4461</v>
      </c>
      <c r="I54" s="154"/>
    </row>
    <row r="55" spans="1:9" x14ac:dyDescent="0.2">
      <c r="A55" s="21">
        <f t="shared" si="0"/>
        <v>46</v>
      </c>
      <c r="B55" s="154" t="s">
        <v>854</v>
      </c>
      <c r="C55" s="154" t="s">
        <v>1215</v>
      </c>
      <c r="D55" s="154" t="s">
        <v>1427</v>
      </c>
      <c r="E55" s="155"/>
      <c r="F55" s="126">
        <v>8000</v>
      </c>
      <c r="G55" s="155"/>
      <c r="H55" s="126"/>
      <c r="I55" s="154"/>
    </row>
    <row r="56" spans="1:9" x14ac:dyDescent="0.2">
      <c r="A56" s="21">
        <f t="shared" si="0"/>
        <v>47</v>
      </c>
      <c r="B56" s="154" t="s">
        <v>855</v>
      </c>
      <c r="C56" s="154" t="s">
        <v>1214</v>
      </c>
      <c r="D56" s="154" t="s">
        <v>1427</v>
      </c>
      <c r="E56" s="155"/>
      <c r="F56" s="126">
        <v>5000</v>
      </c>
      <c r="G56" s="155"/>
      <c r="H56" s="126"/>
      <c r="I56" s="154"/>
    </row>
    <row r="57" spans="1:9" x14ac:dyDescent="0.2">
      <c r="A57" s="21">
        <f t="shared" si="0"/>
        <v>48</v>
      </c>
      <c r="B57" s="154" t="s">
        <v>856</v>
      </c>
      <c r="C57" s="154" t="s">
        <v>1214</v>
      </c>
      <c r="D57" s="154" t="s">
        <v>1427</v>
      </c>
      <c r="E57" s="155"/>
      <c r="F57" s="126">
        <v>5000</v>
      </c>
      <c r="G57" s="155"/>
      <c r="H57" s="126"/>
      <c r="I57" s="154"/>
    </row>
    <row r="58" spans="1:9" x14ac:dyDescent="0.2">
      <c r="A58" s="21">
        <f t="shared" si="0"/>
        <v>49</v>
      </c>
      <c r="B58" s="154" t="s">
        <v>857</v>
      </c>
      <c r="C58" s="154" t="s">
        <v>1214</v>
      </c>
      <c r="D58" s="154" t="s">
        <v>1427</v>
      </c>
      <c r="E58" s="155"/>
      <c r="F58" s="126">
        <v>5000</v>
      </c>
      <c r="G58" s="155"/>
      <c r="H58" s="126"/>
      <c r="I58" s="154"/>
    </row>
    <row r="59" spans="1:9" x14ac:dyDescent="0.2">
      <c r="A59" s="21">
        <f t="shared" si="0"/>
        <v>50</v>
      </c>
      <c r="B59" s="154" t="s">
        <v>858</v>
      </c>
      <c r="C59" s="154" t="s">
        <v>1214</v>
      </c>
      <c r="D59" s="154" t="s">
        <v>1427</v>
      </c>
      <c r="E59" s="155"/>
      <c r="F59" s="126">
        <v>7000</v>
      </c>
      <c r="G59" s="155"/>
      <c r="H59" s="156"/>
      <c r="I59" s="154"/>
    </row>
    <row r="60" spans="1:9" x14ac:dyDescent="0.2">
      <c r="A60" s="21">
        <f t="shared" si="0"/>
        <v>51</v>
      </c>
      <c r="B60" s="154" t="s">
        <v>859</v>
      </c>
      <c r="C60" s="154" t="s">
        <v>1214</v>
      </c>
      <c r="D60" s="154" t="s">
        <v>1427</v>
      </c>
      <c r="E60" s="155"/>
      <c r="F60" s="126">
        <v>8000</v>
      </c>
      <c r="G60" s="155"/>
      <c r="H60" s="156"/>
      <c r="I60" s="154"/>
    </row>
    <row r="61" spans="1:9" x14ac:dyDescent="0.2">
      <c r="A61" s="21">
        <f t="shared" si="0"/>
        <v>52</v>
      </c>
      <c r="B61" s="154" t="s">
        <v>860</v>
      </c>
      <c r="C61" s="154" t="s">
        <v>1214</v>
      </c>
      <c r="D61" s="154" t="s">
        <v>1427</v>
      </c>
      <c r="E61" s="155"/>
      <c r="F61" s="126">
        <v>7000</v>
      </c>
      <c r="G61" s="155"/>
      <c r="H61" s="156"/>
      <c r="I61" s="154"/>
    </row>
    <row r="62" spans="1:9" x14ac:dyDescent="0.2">
      <c r="A62" s="21">
        <f t="shared" si="0"/>
        <v>53</v>
      </c>
      <c r="B62" s="154" t="s">
        <v>861</v>
      </c>
      <c r="C62" s="154" t="s">
        <v>1214</v>
      </c>
      <c r="D62" s="154" t="s">
        <v>1427</v>
      </c>
      <c r="E62" s="155"/>
      <c r="F62" s="126">
        <v>3500</v>
      </c>
      <c r="G62" s="155"/>
      <c r="H62" s="156"/>
      <c r="I62" s="154"/>
    </row>
    <row r="63" spans="1:9" x14ac:dyDescent="0.2">
      <c r="A63" s="21">
        <f t="shared" si="0"/>
        <v>54</v>
      </c>
      <c r="B63" s="154" t="s">
        <v>862</v>
      </c>
      <c r="C63" s="154" t="s">
        <v>1214</v>
      </c>
      <c r="D63" s="154" t="s">
        <v>1427</v>
      </c>
      <c r="E63" s="155"/>
      <c r="F63" s="126">
        <v>6000</v>
      </c>
      <c r="G63" s="155"/>
      <c r="H63" s="156"/>
      <c r="I63" s="154"/>
    </row>
    <row r="64" spans="1:9" x14ac:dyDescent="0.2">
      <c r="A64" s="21">
        <f t="shared" si="0"/>
        <v>55</v>
      </c>
      <c r="B64" s="154" t="s">
        <v>863</v>
      </c>
      <c r="C64" s="154" t="s">
        <v>1214</v>
      </c>
      <c r="D64" s="154" t="s">
        <v>1427</v>
      </c>
      <c r="E64" s="155"/>
      <c r="F64" s="126">
        <v>6000</v>
      </c>
      <c r="G64" s="155"/>
      <c r="H64" s="156"/>
      <c r="I64" s="154"/>
    </row>
    <row r="65" spans="1:9" x14ac:dyDescent="0.2">
      <c r="A65" s="21">
        <f t="shared" si="0"/>
        <v>56</v>
      </c>
      <c r="B65" s="154" t="s">
        <v>864</v>
      </c>
      <c r="C65" s="154" t="s">
        <v>1214</v>
      </c>
      <c r="D65" s="154" t="s">
        <v>1427</v>
      </c>
      <c r="E65" s="155"/>
      <c r="F65" s="126">
        <v>8000</v>
      </c>
      <c r="G65" s="155"/>
      <c r="H65" s="156"/>
      <c r="I65" s="154"/>
    </row>
    <row r="66" spans="1:9" x14ac:dyDescent="0.2">
      <c r="A66" s="21">
        <f t="shared" si="0"/>
        <v>57</v>
      </c>
      <c r="B66" s="154" t="s">
        <v>865</v>
      </c>
      <c r="C66" s="154" t="s">
        <v>1214</v>
      </c>
      <c r="D66" s="154" t="s">
        <v>1427</v>
      </c>
      <c r="E66" s="155"/>
      <c r="F66" s="126">
        <v>8000</v>
      </c>
      <c r="G66" s="155"/>
      <c r="H66" s="156"/>
      <c r="I66" s="154"/>
    </row>
    <row r="67" spans="1:9" x14ac:dyDescent="0.2">
      <c r="A67" s="21">
        <f t="shared" ref="A67:A119" si="1">A66+1</f>
        <v>58</v>
      </c>
      <c r="B67" s="154" t="s">
        <v>866</v>
      </c>
      <c r="C67" s="154" t="s">
        <v>1214</v>
      </c>
      <c r="D67" s="154" t="s">
        <v>1427</v>
      </c>
      <c r="E67" s="155"/>
      <c r="F67" s="126">
        <v>8000</v>
      </c>
      <c r="G67" s="155"/>
      <c r="H67" s="156"/>
      <c r="I67" s="154"/>
    </row>
    <row r="68" spans="1:9" x14ac:dyDescent="0.2">
      <c r="A68" s="21">
        <f t="shared" si="1"/>
        <v>59</v>
      </c>
      <c r="B68" s="154" t="s">
        <v>867</v>
      </c>
      <c r="C68" s="154" t="s">
        <v>1214</v>
      </c>
      <c r="D68" s="154" t="s">
        <v>1427</v>
      </c>
      <c r="E68" s="155"/>
      <c r="F68" s="126">
        <v>5000</v>
      </c>
      <c r="G68" s="155"/>
      <c r="H68" s="156"/>
      <c r="I68" s="154"/>
    </row>
    <row r="69" spans="1:9" x14ac:dyDescent="0.2">
      <c r="A69" s="21">
        <f t="shared" si="1"/>
        <v>60</v>
      </c>
      <c r="B69" s="154" t="s">
        <v>868</v>
      </c>
      <c r="C69" s="154" t="s">
        <v>1214</v>
      </c>
      <c r="D69" s="154" t="s">
        <v>1427</v>
      </c>
      <c r="E69" s="155"/>
      <c r="F69" s="126">
        <v>8000</v>
      </c>
      <c r="G69" s="155"/>
      <c r="H69" s="126"/>
      <c r="I69" s="154"/>
    </row>
    <row r="70" spans="1:9" x14ac:dyDescent="0.2">
      <c r="A70" s="21">
        <f t="shared" si="1"/>
        <v>61</v>
      </c>
      <c r="B70" s="154" t="s">
        <v>869</v>
      </c>
      <c r="C70" s="154" t="s">
        <v>1214</v>
      </c>
      <c r="D70" s="154" t="s">
        <v>1427</v>
      </c>
      <c r="E70" s="155"/>
      <c r="F70" s="126">
        <v>5000</v>
      </c>
      <c r="G70" s="155"/>
      <c r="H70" s="126"/>
      <c r="I70" s="154"/>
    </row>
    <row r="71" spans="1:9" x14ac:dyDescent="0.2">
      <c r="A71" s="21">
        <f t="shared" si="1"/>
        <v>62</v>
      </c>
      <c r="B71" s="154" t="s">
        <v>870</v>
      </c>
      <c r="C71" s="154" t="s">
        <v>1215</v>
      </c>
      <c r="D71" s="154" t="s">
        <v>1427</v>
      </c>
      <c r="E71" s="155"/>
      <c r="F71" s="126">
        <v>12000</v>
      </c>
      <c r="G71" s="155"/>
      <c r="H71" s="126"/>
      <c r="I71" s="154"/>
    </row>
    <row r="72" spans="1:9" x14ac:dyDescent="0.2">
      <c r="A72" s="21">
        <f t="shared" si="1"/>
        <v>63</v>
      </c>
      <c r="B72" s="154" t="s">
        <v>871</v>
      </c>
      <c r="C72" s="154" t="s">
        <v>1214</v>
      </c>
      <c r="D72" s="154" t="s">
        <v>1427</v>
      </c>
      <c r="E72" s="155"/>
      <c r="F72" s="126">
        <v>16000</v>
      </c>
      <c r="G72" s="155"/>
      <c r="H72" s="126"/>
      <c r="I72" s="154"/>
    </row>
    <row r="73" spans="1:9" x14ac:dyDescent="0.2">
      <c r="A73" s="21">
        <f t="shared" si="1"/>
        <v>64</v>
      </c>
      <c r="B73" s="154" t="s">
        <v>872</v>
      </c>
      <c r="C73" s="154" t="s">
        <v>1214</v>
      </c>
      <c r="D73" s="154" t="s">
        <v>1427</v>
      </c>
      <c r="E73" s="155"/>
      <c r="F73" s="126">
        <v>10000</v>
      </c>
      <c r="G73" s="155"/>
      <c r="H73" s="126"/>
      <c r="I73" s="154"/>
    </row>
    <row r="74" spans="1:9" x14ac:dyDescent="0.2">
      <c r="A74" s="21">
        <f t="shared" si="1"/>
        <v>65</v>
      </c>
      <c r="B74" s="154" t="s">
        <v>873</v>
      </c>
      <c r="C74" s="154" t="s">
        <v>1214</v>
      </c>
      <c r="D74" s="154" t="s">
        <v>1427</v>
      </c>
      <c r="E74" s="155"/>
      <c r="F74" s="126">
        <v>5000</v>
      </c>
      <c r="G74" s="155"/>
      <c r="H74" s="126"/>
      <c r="I74" s="154"/>
    </row>
    <row r="75" spans="1:9" x14ac:dyDescent="0.2">
      <c r="A75" s="21">
        <f t="shared" si="1"/>
        <v>66</v>
      </c>
      <c r="B75" s="154" t="s">
        <v>874</v>
      </c>
      <c r="C75" s="154" t="s">
        <v>1214</v>
      </c>
      <c r="D75" s="154" t="s">
        <v>1427</v>
      </c>
      <c r="E75" s="155"/>
      <c r="F75" s="126">
        <v>8000</v>
      </c>
      <c r="G75" s="155"/>
      <c r="H75" s="126"/>
      <c r="I75" s="154"/>
    </row>
    <row r="76" spans="1:9" x14ac:dyDescent="0.2">
      <c r="A76" s="21">
        <f t="shared" si="1"/>
        <v>67</v>
      </c>
      <c r="B76" s="154" t="s">
        <v>875</v>
      </c>
      <c r="C76" s="154" t="s">
        <v>1214</v>
      </c>
      <c r="D76" s="154" t="s">
        <v>1427</v>
      </c>
      <c r="E76" s="155"/>
      <c r="F76" s="126">
        <v>5000</v>
      </c>
      <c r="G76" s="155"/>
      <c r="H76" s="126"/>
      <c r="I76" s="154"/>
    </row>
    <row r="77" spans="1:9" x14ac:dyDescent="0.2">
      <c r="A77" s="21">
        <f t="shared" si="1"/>
        <v>68</v>
      </c>
      <c r="B77" s="154" t="s">
        <v>876</v>
      </c>
      <c r="C77" s="154" t="s">
        <v>1215</v>
      </c>
      <c r="D77" s="154" t="s">
        <v>1427</v>
      </c>
      <c r="E77" s="155"/>
      <c r="F77" s="126">
        <v>8000</v>
      </c>
      <c r="G77" s="155"/>
      <c r="H77" s="126"/>
      <c r="I77" s="154"/>
    </row>
    <row r="78" spans="1:9" x14ac:dyDescent="0.2">
      <c r="A78" s="21">
        <f t="shared" si="1"/>
        <v>69</v>
      </c>
      <c r="B78" s="154" t="s">
        <v>877</v>
      </c>
      <c r="C78" s="154" t="s">
        <v>1214</v>
      </c>
      <c r="D78" s="154" t="s">
        <v>1427</v>
      </c>
      <c r="E78" s="155"/>
      <c r="F78" s="126">
        <v>5000</v>
      </c>
      <c r="G78" s="155"/>
      <c r="H78" s="126"/>
      <c r="I78" s="154"/>
    </row>
    <row r="79" spans="1:9" x14ac:dyDescent="0.2">
      <c r="A79" s="21">
        <f t="shared" si="1"/>
        <v>70</v>
      </c>
      <c r="B79" s="154" t="s">
        <v>878</v>
      </c>
      <c r="C79" s="154" t="s">
        <v>1214</v>
      </c>
      <c r="D79" s="154" t="s">
        <v>1427</v>
      </c>
      <c r="E79" s="155"/>
      <c r="F79" s="126">
        <v>5000</v>
      </c>
      <c r="G79" s="155"/>
      <c r="H79" s="126"/>
      <c r="I79" s="154"/>
    </row>
    <row r="80" spans="1:9" x14ac:dyDescent="0.2">
      <c r="A80" s="21">
        <f t="shared" si="1"/>
        <v>71</v>
      </c>
      <c r="B80" s="154" t="s">
        <v>879</v>
      </c>
      <c r="C80" s="154" t="s">
        <v>1214</v>
      </c>
      <c r="D80" s="154" t="s">
        <v>1427</v>
      </c>
      <c r="E80" s="155"/>
      <c r="F80" s="126">
        <v>7000</v>
      </c>
      <c r="G80" s="155"/>
      <c r="H80" s="126"/>
      <c r="I80" s="154"/>
    </row>
    <row r="81" spans="1:9" x14ac:dyDescent="0.2">
      <c r="A81" s="21">
        <f t="shared" si="1"/>
        <v>72</v>
      </c>
      <c r="B81" s="154" t="s">
        <v>880</v>
      </c>
      <c r="C81" s="154" t="s">
        <v>1214</v>
      </c>
      <c r="D81" s="154" t="s">
        <v>1427</v>
      </c>
      <c r="E81" s="155"/>
      <c r="F81" s="126">
        <v>8000</v>
      </c>
      <c r="G81" s="155"/>
      <c r="H81" s="126"/>
      <c r="I81" s="154"/>
    </row>
    <row r="82" spans="1:9" x14ac:dyDescent="0.2">
      <c r="A82" s="21">
        <f t="shared" si="1"/>
        <v>73</v>
      </c>
      <c r="B82" s="154" t="s">
        <v>881</v>
      </c>
      <c r="C82" s="154" t="s">
        <v>1214</v>
      </c>
      <c r="D82" s="154" t="s">
        <v>1427</v>
      </c>
      <c r="E82" s="155"/>
      <c r="F82" s="126">
        <v>6000</v>
      </c>
      <c r="G82" s="155"/>
      <c r="H82" s="126">
        <f>930+2313</f>
        <v>3243</v>
      </c>
      <c r="I82" s="154"/>
    </row>
    <row r="83" spans="1:9" x14ac:dyDescent="0.2">
      <c r="A83" s="21">
        <f t="shared" si="1"/>
        <v>74</v>
      </c>
      <c r="B83" s="154" t="s">
        <v>882</v>
      </c>
      <c r="C83" s="154" t="s">
        <v>1214</v>
      </c>
      <c r="D83" s="154" t="s">
        <v>1427</v>
      </c>
      <c r="E83" s="155"/>
      <c r="F83" s="126">
        <v>7000</v>
      </c>
      <c r="G83" s="155"/>
      <c r="H83" s="126"/>
      <c r="I83" s="154"/>
    </row>
    <row r="84" spans="1:9" x14ac:dyDescent="0.2">
      <c r="A84" s="21">
        <f t="shared" si="1"/>
        <v>75</v>
      </c>
      <c r="B84" s="154" t="s">
        <v>883</v>
      </c>
      <c r="C84" s="154" t="s">
        <v>1214</v>
      </c>
      <c r="D84" s="154" t="s">
        <v>1427</v>
      </c>
      <c r="E84" s="155"/>
      <c r="F84" s="126">
        <v>4500</v>
      </c>
      <c r="G84" s="155"/>
      <c r="H84" s="126"/>
      <c r="I84" s="154"/>
    </row>
    <row r="85" spans="1:9" x14ac:dyDescent="0.2">
      <c r="A85" s="21">
        <f t="shared" si="1"/>
        <v>76</v>
      </c>
      <c r="B85" s="154" t="s">
        <v>884</v>
      </c>
      <c r="C85" s="154" t="s">
        <v>1214</v>
      </c>
      <c r="D85" s="154" t="s">
        <v>1427</v>
      </c>
      <c r="E85" s="155"/>
      <c r="F85" s="126">
        <v>6000</v>
      </c>
      <c r="G85" s="155"/>
      <c r="H85" s="126"/>
      <c r="I85" s="154"/>
    </row>
    <row r="86" spans="1:9" x14ac:dyDescent="0.2">
      <c r="A86" s="21">
        <f t="shared" si="1"/>
        <v>77</v>
      </c>
      <c r="B86" s="154" t="s">
        <v>885</v>
      </c>
      <c r="C86" s="154" t="s">
        <v>1215</v>
      </c>
      <c r="D86" s="154" t="s">
        <v>1427</v>
      </c>
      <c r="E86" s="155"/>
      <c r="F86" s="126">
        <v>8000</v>
      </c>
      <c r="G86" s="155"/>
      <c r="H86" s="126"/>
      <c r="I86" s="154"/>
    </row>
    <row r="87" spans="1:9" x14ac:dyDescent="0.2">
      <c r="A87" s="21">
        <f t="shared" si="1"/>
        <v>78</v>
      </c>
      <c r="B87" s="154" t="s">
        <v>886</v>
      </c>
      <c r="C87" s="154" t="s">
        <v>1214</v>
      </c>
      <c r="D87" s="154" t="s">
        <v>1427</v>
      </c>
      <c r="E87" s="155"/>
      <c r="F87" s="126">
        <v>12000</v>
      </c>
      <c r="G87" s="155"/>
      <c r="H87" s="126"/>
      <c r="I87" s="154"/>
    </row>
    <row r="88" spans="1:9" x14ac:dyDescent="0.2">
      <c r="A88" s="21">
        <f t="shared" si="1"/>
        <v>79</v>
      </c>
      <c r="B88" s="154" t="s">
        <v>887</v>
      </c>
      <c r="C88" s="154" t="s">
        <v>1214</v>
      </c>
      <c r="D88" s="154" t="s">
        <v>1427</v>
      </c>
      <c r="E88" s="155"/>
      <c r="F88" s="126">
        <v>3500</v>
      </c>
      <c r="G88" s="155"/>
      <c r="H88" s="126"/>
      <c r="I88" s="154"/>
    </row>
    <row r="89" spans="1:9" x14ac:dyDescent="0.2">
      <c r="A89" s="21">
        <f t="shared" si="1"/>
        <v>80</v>
      </c>
      <c r="B89" s="154" t="s">
        <v>888</v>
      </c>
      <c r="C89" s="154" t="s">
        <v>1215</v>
      </c>
      <c r="D89" s="154" t="s">
        <v>1427</v>
      </c>
      <c r="E89" s="155"/>
      <c r="F89" s="126">
        <v>10000</v>
      </c>
      <c r="G89" s="155"/>
      <c r="H89" s="126"/>
      <c r="I89" s="154"/>
    </row>
    <row r="90" spans="1:9" x14ac:dyDescent="0.2">
      <c r="A90" s="21">
        <f t="shared" si="1"/>
        <v>81</v>
      </c>
      <c r="B90" s="154" t="s">
        <v>889</v>
      </c>
      <c r="C90" s="154" t="s">
        <v>1214</v>
      </c>
      <c r="D90" s="154" t="s">
        <v>1427</v>
      </c>
      <c r="E90" s="155"/>
      <c r="F90" s="126">
        <v>10000</v>
      </c>
      <c r="G90" s="155"/>
      <c r="H90" s="126"/>
      <c r="I90" s="154"/>
    </row>
    <row r="91" spans="1:9" x14ac:dyDescent="0.2">
      <c r="A91" s="21">
        <f t="shared" si="1"/>
        <v>82</v>
      </c>
      <c r="B91" s="154" t="s">
        <v>890</v>
      </c>
      <c r="C91" s="154" t="s">
        <v>1214</v>
      </c>
      <c r="D91" s="154" t="s">
        <v>1427</v>
      </c>
      <c r="E91" s="155"/>
      <c r="F91" s="126">
        <v>5000</v>
      </c>
      <c r="G91" s="155"/>
      <c r="H91" s="126"/>
      <c r="I91" s="154"/>
    </row>
    <row r="92" spans="1:9" x14ac:dyDescent="0.2">
      <c r="A92" s="21">
        <f t="shared" si="1"/>
        <v>83</v>
      </c>
      <c r="B92" s="154" t="s">
        <v>892</v>
      </c>
      <c r="C92" s="154" t="s">
        <v>1215</v>
      </c>
      <c r="D92" s="154" t="s">
        <v>1427</v>
      </c>
      <c r="E92" s="155"/>
      <c r="F92" s="126">
        <v>7000</v>
      </c>
      <c r="G92" s="155"/>
      <c r="H92" s="126"/>
      <c r="I92" s="154"/>
    </row>
    <row r="93" spans="1:9" x14ac:dyDescent="0.2">
      <c r="A93" s="21">
        <f t="shared" si="1"/>
        <v>84</v>
      </c>
      <c r="B93" s="154" t="s">
        <v>893</v>
      </c>
      <c r="C93" s="154" t="s">
        <v>1214</v>
      </c>
      <c r="D93" s="154" t="s">
        <v>1427</v>
      </c>
      <c r="E93" s="155"/>
      <c r="F93" s="126">
        <v>4000</v>
      </c>
      <c r="G93" s="155"/>
      <c r="H93" s="126"/>
      <c r="I93" s="154"/>
    </row>
    <row r="94" spans="1:9" x14ac:dyDescent="0.2">
      <c r="A94" s="21">
        <f t="shared" si="1"/>
        <v>85</v>
      </c>
      <c r="B94" s="154" t="s">
        <v>894</v>
      </c>
      <c r="C94" s="154" t="s">
        <v>1215</v>
      </c>
      <c r="D94" s="154" t="s">
        <v>1427</v>
      </c>
      <c r="E94" s="155"/>
      <c r="F94" s="126">
        <v>8000</v>
      </c>
      <c r="G94" s="155"/>
      <c r="H94" s="126"/>
      <c r="I94" s="154"/>
    </row>
    <row r="95" spans="1:9" x14ac:dyDescent="0.2">
      <c r="A95" s="21">
        <f t="shared" si="1"/>
        <v>86</v>
      </c>
      <c r="B95" s="154" t="s">
        <v>895</v>
      </c>
      <c r="C95" s="154" t="s">
        <v>1214</v>
      </c>
      <c r="D95" s="154" t="s">
        <v>1427</v>
      </c>
      <c r="E95" s="155"/>
      <c r="F95" s="126">
        <v>6000</v>
      </c>
      <c r="G95" s="155"/>
      <c r="H95" s="156"/>
      <c r="I95" s="154"/>
    </row>
    <row r="96" spans="1:9" x14ac:dyDescent="0.2">
      <c r="A96" s="21">
        <f t="shared" si="1"/>
        <v>87</v>
      </c>
      <c r="B96" s="154" t="s">
        <v>896</v>
      </c>
      <c r="C96" s="154" t="s">
        <v>1214</v>
      </c>
      <c r="D96" s="154" t="s">
        <v>1427</v>
      </c>
      <c r="E96" s="155"/>
      <c r="F96" s="126">
        <v>4000</v>
      </c>
      <c r="G96" s="155"/>
      <c r="H96" s="156"/>
      <c r="I96" s="154"/>
    </row>
    <row r="97" spans="1:9" x14ac:dyDescent="0.2">
      <c r="A97" s="21">
        <f t="shared" si="1"/>
        <v>88</v>
      </c>
      <c r="B97" s="154" t="s">
        <v>835</v>
      </c>
      <c r="C97" s="154" t="s">
        <v>1214</v>
      </c>
      <c r="D97" s="154" t="s">
        <v>1427</v>
      </c>
      <c r="E97" s="155"/>
      <c r="F97" s="126">
        <v>5000</v>
      </c>
      <c r="G97" s="155"/>
      <c r="H97" s="156"/>
      <c r="I97" s="154"/>
    </row>
    <row r="98" spans="1:9" x14ac:dyDescent="0.2">
      <c r="A98" s="21">
        <f t="shared" si="1"/>
        <v>89</v>
      </c>
      <c r="B98" s="154" t="s">
        <v>899</v>
      </c>
      <c r="C98" s="154" t="s">
        <v>1215</v>
      </c>
      <c r="D98" s="154" t="s">
        <v>1427</v>
      </c>
      <c r="E98" s="155"/>
      <c r="F98" s="126">
        <v>15000</v>
      </c>
      <c r="G98" s="155"/>
      <c r="H98" s="156"/>
      <c r="I98" s="154"/>
    </row>
    <row r="99" spans="1:9" x14ac:dyDescent="0.2">
      <c r="A99" s="21">
        <f t="shared" si="1"/>
        <v>90</v>
      </c>
      <c r="B99" s="154" t="s">
        <v>900</v>
      </c>
      <c r="C99" s="154" t="s">
        <v>1214</v>
      </c>
      <c r="D99" s="154" t="s">
        <v>1427</v>
      </c>
      <c r="E99" s="155"/>
      <c r="F99" s="126">
        <v>4000</v>
      </c>
      <c r="G99" s="155"/>
      <c r="H99" s="156"/>
      <c r="I99" s="154"/>
    </row>
    <row r="100" spans="1:9" x14ac:dyDescent="0.2">
      <c r="A100" s="21">
        <f t="shared" si="1"/>
        <v>91</v>
      </c>
      <c r="B100" s="154" t="s">
        <v>901</v>
      </c>
      <c r="C100" s="154" t="s">
        <v>1215</v>
      </c>
      <c r="D100" s="154" t="s">
        <v>1427</v>
      </c>
      <c r="E100" s="155"/>
      <c r="F100" s="126">
        <v>11000</v>
      </c>
      <c r="G100" s="155"/>
      <c r="H100" s="156"/>
      <c r="I100" s="154"/>
    </row>
    <row r="101" spans="1:9" x14ac:dyDescent="0.2">
      <c r="A101" s="21">
        <f t="shared" si="1"/>
        <v>92</v>
      </c>
      <c r="B101" s="154" t="s">
        <v>902</v>
      </c>
      <c r="C101" s="154" t="s">
        <v>1214</v>
      </c>
      <c r="D101" s="154" t="s">
        <v>1427</v>
      </c>
      <c r="E101" s="155"/>
      <c r="F101" s="126">
        <v>6000</v>
      </c>
      <c r="G101" s="155"/>
      <c r="H101" s="156"/>
      <c r="I101" s="154"/>
    </row>
    <row r="102" spans="1:9" x14ac:dyDescent="0.2">
      <c r="A102" s="21">
        <f t="shared" si="1"/>
        <v>93</v>
      </c>
      <c r="B102" s="154" t="s">
        <v>903</v>
      </c>
      <c r="C102" s="154" t="s">
        <v>1214</v>
      </c>
      <c r="D102" s="154" t="s">
        <v>1427</v>
      </c>
      <c r="E102" s="155"/>
      <c r="F102" s="126">
        <v>6000</v>
      </c>
      <c r="G102" s="155"/>
      <c r="H102" s="156"/>
      <c r="I102" s="154"/>
    </row>
    <row r="103" spans="1:9" x14ac:dyDescent="0.2">
      <c r="A103" s="21">
        <f t="shared" si="1"/>
        <v>94</v>
      </c>
      <c r="B103" s="154" t="s">
        <v>904</v>
      </c>
      <c r="C103" s="154" t="s">
        <v>1214</v>
      </c>
      <c r="D103" s="154" t="s">
        <v>1427</v>
      </c>
      <c r="E103" s="155"/>
      <c r="F103" s="126">
        <v>12000</v>
      </c>
      <c r="G103" s="155"/>
      <c r="H103" s="156"/>
      <c r="I103" s="154"/>
    </row>
    <row r="104" spans="1:9" x14ac:dyDescent="0.2">
      <c r="A104" s="21">
        <f t="shared" si="1"/>
        <v>95</v>
      </c>
      <c r="B104" s="154" t="s">
        <v>905</v>
      </c>
      <c r="C104" s="154" t="s">
        <v>1214</v>
      </c>
      <c r="D104" s="154" t="s">
        <v>1427</v>
      </c>
      <c r="E104" s="155"/>
      <c r="F104" s="126">
        <v>10000</v>
      </c>
      <c r="G104" s="155"/>
      <c r="H104" s="156"/>
      <c r="I104" s="154"/>
    </row>
    <row r="105" spans="1:9" x14ac:dyDescent="0.2">
      <c r="A105" s="21">
        <f t="shared" si="1"/>
        <v>96</v>
      </c>
      <c r="B105" s="154" t="s">
        <v>906</v>
      </c>
      <c r="C105" s="154" t="s">
        <v>1214</v>
      </c>
      <c r="D105" s="154" t="s">
        <v>1427</v>
      </c>
      <c r="E105" s="155"/>
      <c r="F105" s="126">
        <v>6000</v>
      </c>
      <c r="G105" s="155"/>
      <c r="H105" s="156"/>
      <c r="I105" s="154"/>
    </row>
    <row r="106" spans="1:9" x14ac:dyDescent="0.2">
      <c r="A106" s="21">
        <f t="shared" si="1"/>
        <v>97</v>
      </c>
      <c r="B106" s="154" t="s">
        <v>907</v>
      </c>
      <c r="C106" s="154" t="s">
        <v>1214</v>
      </c>
      <c r="D106" s="154" t="s">
        <v>1427</v>
      </c>
      <c r="E106" s="155"/>
      <c r="F106" s="126">
        <v>6000</v>
      </c>
      <c r="G106" s="155"/>
      <c r="H106" s="156"/>
      <c r="I106" s="154"/>
    </row>
    <row r="107" spans="1:9" x14ac:dyDescent="0.2">
      <c r="A107" s="21">
        <f t="shared" si="1"/>
        <v>98</v>
      </c>
      <c r="B107" s="154" t="s">
        <v>908</v>
      </c>
      <c r="C107" s="154" t="s">
        <v>1214</v>
      </c>
      <c r="D107" s="154" t="s">
        <v>1427</v>
      </c>
      <c r="E107" s="155"/>
      <c r="F107" s="126">
        <v>7000</v>
      </c>
      <c r="G107" s="155"/>
      <c r="H107" s="156"/>
      <c r="I107" s="154"/>
    </row>
    <row r="108" spans="1:9" x14ac:dyDescent="0.2">
      <c r="A108" s="21">
        <f t="shared" si="1"/>
        <v>99</v>
      </c>
      <c r="B108" s="154" t="s">
        <v>909</v>
      </c>
      <c r="C108" s="154" t="s">
        <v>1214</v>
      </c>
      <c r="D108" s="154" t="s">
        <v>1427</v>
      </c>
      <c r="E108" s="155"/>
      <c r="F108" s="126">
        <v>10000</v>
      </c>
      <c r="G108" s="155"/>
      <c r="H108" s="156"/>
      <c r="I108" s="154"/>
    </row>
    <row r="109" spans="1:9" x14ac:dyDescent="0.2">
      <c r="A109" s="21">
        <f t="shared" si="1"/>
        <v>100</v>
      </c>
      <c r="B109" s="154" t="s">
        <v>910</v>
      </c>
      <c r="C109" s="154" t="s">
        <v>1215</v>
      </c>
      <c r="D109" s="154" t="s">
        <v>1427</v>
      </c>
      <c r="E109" s="155"/>
      <c r="F109" s="126">
        <v>9000</v>
      </c>
      <c r="G109" s="155"/>
      <c r="H109" s="156"/>
      <c r="I109" s="154"/>
    </row>
    <row r="110" spans="1:9" x14ac:dyDescent="0.2">
      <c r="A110" s="21">
        <f t="shared" si="1"/>
        <v>101</v>
      </c>
      <c r="B110" s="154" t="s">
        <v>911</v>
      </c>
      <c r="C110" s="154" t="s">
        <v>1214</v>
      </c>
      <c r="D110" s="154" t="s">
        <v>1427</v>
      </c>
      <c r="E110" s="155"/>
      <c r="F110" s="126">
        <v>8000</v>
      </c>
      <c r="G110" s="155"/>
      <c r="H110" s="156"/>
      <c r="I110" s="154"/>
    </row>
    <row r="111" spans="1:9" x14ac:dyDescent="0.2">
      <c r="A111" s="21">
        <f t="shared" si="1"/>
        <v>102</v>
      </c>
      <c r="B111" s="154" t="s">
        <v>912</v>
      </c>
      <c r="C111" s="154" t="s">
        <v>1215</v>
      </c>
      <c r="D111" s="154" t="s">
        <v>1427</v>
      </c>
      <c r="E111" s="155"/>
      <c r="F111" s="126">
        <v>8000</v>
      </c>
      <c r="G111" s="155"/>
      <c r="H111" s="156"/>
      <c r="I111" s="154"/>
    </row>
    <row r="112" spans="1:9" x14ac:dyDescent="0.2">
      <c r="A112" s="21">
        <f t="shared" si="1"/>
        <v>103</v>
      </c>
      <c r="B112" s="154" t="s">
        <v>913</v>
      </c>
      <c r="C112" s="154" t="s">
        <v>1214</v>
      </c>
      <c r="D112" s="154" t="s">
        <v>1427</v>
      </c>
      <c r="E112" s="155"/>
      <c r="F112" s="126">
        <v>10000</v>
      </c>
      <c r="G112" s="155"/>
      <c r="H112" s="156"/>
      <c r="I112" s="154"/>
    </row>
    <row r="113" spans="1:9" x14ac:dyDescent="0.2">
      <c r="A113" s="21">
        <f t="shared" si="1"/>
        <v>104</v>
      </c>
      <c r="B113" s="154" t="s">
        <v>914</v>
      </c>
      <c r="C113" s="154" t="s">
        <v>1215</v>
      </c>
      <c r="D113" s="154" t="s">
        <v>1427</v>
      </c>
      <c r="E113" s="155"/>
      <c r="F113" s="126">
        <v>12000</v>
      </c>
      <c r="G113" s="155"/>
      <c r="H113" s="156"/>
      <c r="I113" s="154"/>
    </row>
    <row r="114" spans="1:9" x14ac:dyDescent="0.2">
      <c r="A114" s="21">
        <f t="shared" si="1"/>
        <v>105</v>
      </c>
      <c r="B114" s="154" t="s">
        <v>915</v>
      </c>
      <c r="C114" s="154" t="s">
        <v>1215</v>
      </c>
      <c r="D114" s="154" t="s">
        <v>1427</v>
      </c>
      <c r="E114" s="155"/>
      <c r="F114" s="126">
        <v>12000</v>
      </c>
      <c r="G114" s="155"/>
      <c r="H114" s="156"/>
      <c r="I114" s="154"/>
    </row>
    <row r="115" spans="1:9" x14ac:dyDescent="0.2">
      <c r="A115" s="21">
        <f t="shared" si="1"/>
        <v>106</v>
      </c>
      <c r="B115" s="154" t="s">
        <v>916</v>
      </c>
      <c r="C115" s="154" t="s">
        <v>1215</v>
      </c>
      <c r="D115" s="154" t="s">
        <v>1427</v>
      </c>
      <c r="E115" s="155"/>
      <c r="F115" s="126">
        <v>16000</v>
      </c>
      <c r="G115" s="155"/>
      <c r="H115" s="156"/>
      <c r="I115" s="154"/>
    </row>
    <row r="116" spans="1:9" x14ac:dyDescent="0.2">
      <c r="A116" s="21">
        <f t="shared" si="1"/>
        <v>107</v>
      </c>
      <c r="B116" s="154" t="s">
        <v>917</v>
      </c>
      <c r="C116" s="154" t="s">
        <v>1214</v>
      </c>
      <c r="D116" s="154" t="s">
        <v>1427</v>
      </c>
      <c r="E116" s="155"/>
      <c r="F116" s="126">
        <v>7500</v>
      </c>
      <c r="G116" s="155"/>
      <c r="H116" s="156"/>
      <c r="I116" s="154"/>
    </row>
    <row r="117" spans="1:9" x14ac:dyDescent="0.2">
      <c r="A117" s="21">
        <f t="shared" si="1"/>
        <v>108</v>
      </c>
      <c r="B117" s="154" t="s">
        <v>918</v>
      </c>
      <c r="C117" s="154" t="s">
        <v>1214</v>
      </c>
      <c r="D117" s="154" t="s">
        <v>1427</v>
      </c>
      <c r="E117" s="155"/>
      <c r="F117" s="126">
        <v>7500</v>
      </c>
      <c r="G117" s="155"/>
      <c r="H117" s="156"/>
      <c r="I117" s="154"/>
    </row>
    <row r="118" spans="1:9" x14ac:dyDescent="0.2">
      <c r="A118" s="21">
        <f t="shared" si="1"/>
        <v>109</v>
      </c>
      <c r="B118" s="154" t="s">
        <v>919</v>
      </c>
      <c r="C118" s="154" t="s">
        <v>1214</v>
      </c>
      <c r="D118" s="154" t="s">
        <v>1427</v>
      </c>
      <c r="E118" s="155"/>
      <c r="F118" s="126">
        <v>8000</v>
      </c>
      <c r="G118" s="155"/>
      <c r="H118" s="156"/>
      <c r="I118" s="154"/>
    </row>
    <row r="119" spans="1:9" x14ac:dyDescent="0.2">
      <c r="A119" s="21">
        <f t="shared" si="1"/>
        <v>110</v>
      </c>
      <c r="B119" s="154" t="s">
        <v>920</v>
      </c>
      <c r="C119" s="154" t="s">
        <v>1214</v>
      </c>
      <c r="D119" s="154" t="s">
        <v>1427</v>
      </c>
      <c r="E119" s="155"/>
      <c r="F119" s="126">
        <v>8000</v>
      </c>
      <c r="G119" s="155"/>
      <c r="H119" s="126"/>
      <c r="I119" s="154"/>
    </row>
    <row r="120" spans="1:9" x14ac:dyDescent="0.2">
      <c r="A120" s="21">
        <f t="shared" ref="A120:A178" si="2">A119+1</f>
        <v>111</v>
      </c>
      <c r="B120" s="154" t="s">
        <v>921</v>
      </c>
      <c r="C120" s="154" t="s">
        <v>1214</v>
      </c>
      <c r="D120" s="154" t="s">
        <v>1427</v>
      </c>
      <c r="E120" s="155"/>
      <c r="F120" s="126">
        <v>8500</v>
      </c>
      <c r="G120" s="155"/>
      <c r="H120" s="126"/>
      <c r="I120" s="154"/>
    </row>
    <row r="121" spans="1:9" x14ac:dyDescent="0.2">
      <c r="A121" s="21">
        <f t="shared" si="2"/>
        <v>112</v>
      </c>
      <c r="B121" s="154" t="s">
        <v>922</v>
      </c>
      <c r="C121" s="154" t="s">
        <v>1215</v>
      </c>
      <c r="D121" s="154" t="s">
        <v>1427</v>
      </c>
      <c r="E121" s="155"/>
      <c r="F121" s="126">
        <v>9000</v>
      </c>
      <c r="G121" s="155"/>
      <c r="H121" s="126"/>
      <c r="I121" s="154"/>
    </row>
    <row r="122" spans="1:9" x14ac:dyDescent="0.2">
      <c r="A122" s="21">
        <f t="shared" si="2"/>
        <v>113</v>
      </c>
      <c r="B122" s="154" t="s">
        <v>923</v>
      </c>
      <c r="C122" s="154" t="s">
        <v>1215</v>
      </c>
      <c r="D122" s="154" t="s">
        <v>1427</v>
      </c>
      <c r="E122" s="155"/>
      <c r="F122" s="126">
        <v>13000</v>
      </c>
      <c r="G122" s="155"/>
      <c r="H122" s="126"/>
      <c r="I122" s="154"/>
    </row>
    <row r="123" spans="1:9" x14ac:dyDescent="0.2">
      <c r="A123" s="21">
        <f t="shared" si="2"/>
        <v>114</v>
      </c>
      <c r="B123" s="154" t="s">
        <v>924</v>
      </c>
      <c r="C123" s="154" t="s">
        <v>1215</v>
      </c>
      <c r="D123" s="154" t="s">
        <v>1427</v>
      </c>
      <c r="E123" s="155"/>
      <c r="F123" s="126">
        <v>12000</v>
      </c>
      <c r="G123" s="155"/>
      <c r="H123" s="126"/>
      <c r="I123" s="154"/>
    </row>
    <row r="124" spans="1:9" x14ac:dyDescent="0.2">
      <c r="A124" s="21">
        <f t="shared" si="2"/>
        <v>115</v>
      </c>
      <c r="B124" s="154" t="s">
        <v>925</v>
      </c>
      <c r="C124" s="154" t="s">
        <v>1215</v>
      </c>
      <c r="D124" s="154" t="s">
        <v>1427</v>
      </c>
      <c r="E124" s="155"/>
      <c r="F124" s="126">
        <v>12000</v>
      </c>
      <c r="G124" s="155"/>
      <c r="H124" s="126"/>
      <c r="I124" s="154"/>
    </row>
    <row r="125" spans="1:9" x14ac:dyDescent="0.2">
      <c r="A125" s="21">
        <f t="shared" si="2"/>
        <v>116</v>
      </c>
      <c r="B125" s="154" t="s">
        <v>926</v>
      </c>
      <c r="C125" s="154" t="s">
        <v>1214</v>
      </c>
      <c r="D125" s="154" t="s">
        <v>1427</v>
      </c>
      <c r="E125" s="155"/>
      <c r="F125" s="126">
        <v>12000</v>
      </c>
      <c r="G125" s="155"/>
      <c r="H125" s="126"/>
      <c r="I125" s="154"/>
    </row>
    <row r="126" spans="1:9" x14ac:dyDescent="0.2">
      <c r="A126" s="21">
        <f t="shared" si="2"/>
        <v>117</v>
      </c>
      <c r="B126" s="154" t="s">
        <v>927</v>
      </c>
      <c r="C126" s="154" t="s">
        <v>1215</v>
      </c>
      <c r="D126" s="154" t="s">
        <v>1427</v>
      </c>
      <c r="E126" s="155"/>
      <c r="F126" s="126">
        <v>7000</v>
      </c>
      <c r="G126" s="155"/>
      <c r="H126" s="126"/>
      <c r="I126" s="154"/>
    </row>
    <row r="127" spans="1:9" x14ac:dyDescent="0.2">
      <c r="A127" s="21">
        <f t="shared" si="2"/>
        <v>118</v>
      </c>
      <c r="B127" s="154" t="s">
        <v>928</v>
      </c>
      <c r="C127" s="154" t="s">
        <v>1214</v>
      </c>
      <c r="D127" s="154" t="s">
        <v>1427</v>
      </c>
      <c r="E127" s="155"/>
      <c r="F127" s="126">
        <v>4000</v>
      </c>
      <c r="G127" s="155"/>
      <c r="H127" s="126">
        <v>700</v>
      </c>
      <c r="I127" s="154"/>
    </row>
    <row r="128" spans="1:9" x14ac:dyDescent="0.2">
      <c r="A128" s="21">
        <f t="shared" si="2"/>
        <v>119</v>
      </c>
      <c r="B128" s="154" t="s">
        <v>929</v>
      </c>
      <c r="C128" s="154" t="s">
        <v>1214</v>
      </c>
      <c r="D128" s="154" t="s">
        <v>1427</v>
      </c>
      <c r="E128" s="155"/>
      <c r="F128" s="126">
        <v>5000</v>
      </c>
      <c r="G128" s="155"/>
      <c r="H128" s="126"/>
      <c r="I128" s="154"/>
    </row>
    <row r="129" spans="1:9" x14ac:dyDescent="0.2">
      <c r="A129" s="21">
        <f t="shared" si="2"/>
        <v>120</v>
      </c>
      <c r="B129" s="154" t="s">
        <v>930</v>
      </c>
      <c r="C129" s="154" t="s">
        <v>1215</v>
      </c>
      <c r="D129" s="154" t="s">
        <v>1427</v>
      </c>
      <c r="E129" s="155"/>
      <c r="F129" s="126">
        <v>8500</v>
      </c>
      <c r="G129" s="155"/>
      <c r="H129" s="126"/>
      <c r="I129" s="154"/>
    </row>
    <row r="130" spans="1:9" x14ac:dyDescent="0.2">
      <c r="A130" s="21">
        <f t="shared" si="2"/>
        <v>121</v>
      </c>
      <c r="B130" s="154" t="s">
        <v>931</v>
      </c>
      <c r="C130" s="154" t="s">
        <v>1214</v>
      </c>
      <c r="D130" s="154" t="s">
        <v>1427</v>
      </c>
      <c r="E130" s="155"/>
      <c r="F130" s="126">
        <v>7500</v>
      </c>
      <c r="G130" s="155"/>
      <c r="H130" s="126"/>
      <c r="I130" s="154"/>
    </row>
    <row r="131" spans="1:9" x14ac:dyDescent="0.2">
      <c r="A131" s="21">
        <f t="shared" si="2"/>
        <v>122</v>
      </c>
      <c r="B131" s="154" t="s">
        <v>932</v>
      </c>
      <c r="C131" s="154" t="s">
        <v>1214</v>
      </c>
      <c r="D131" s="154" t="s">
        <v>1427</v>
      </c>
      <c r="E131" s="155"/>
      <c r="F131" s="126">
        <v>7500</v>
      </c>
      <c r="G131" s="155"/>
      <c r="H131" s="126"/>
      <c r="I131" s="154"/>
    </row>
    <row r="132" spans="1:9" x14ac:dyDescent="0.2">
      <c r="A132" s="21">
        <f t="shared" si="2"/>
        <v>123</v>
      </c>
      <c r="B132" s="154" t="s">
        <v>933</v>
      </c>
      <c r="C132" s="154" t="s">
        <v>1214</v>
      </c>
      <c r="D132" s="154" t="s">
        <v>1427</v>
      </c>
      <c r="E132" s="155"/>
      <c r="F132" s="126">
        <v>8000</v>
      </c>
      <c r="G132" s="155"/>
      <c r="H132" s="126">
        <f>595+1868</f>
        <v>2463</v>
      </c>
      <c r="I132" s="154"/>
    </row>
    <row r="133" spans="1:9" x14ac:dyDescent="0.2">
      <c r="A133" s="21">
        <f t="shared" si="2"/>
        <v>124</v>
      </c>
      <c r="B133" s="154" t="s">
        <v>934</v>
      </c>
      <c r="C133" s="154" t="s">
        <v>1214</v>
      </c>
      <c r="D133" s="154" t="s">
        <v>1427</v>
      </c>
      <c r="E133" s="155"/>
      <c r="F133" s="126">
        <v>8000</v>
      </c>
      <c r="G133" s="155"/>
      <c r="H133" s="126"/>
      <c r="I133" s="154"/>
    </row>
    <row r="134" spans="1:9" x14ac:dyDescent="0.2">
      <c r="A134" s="21">
        <f t="shared" si="2"/>
        <v>125</v>
      </c>
      <c r="B134" s="154" t="s">
        <v>935</v>
      </c>
      <c r="C134" s="154" t="s">
        <v>1215</v>
      </c>
      <c r="D134" s="154" t="s">
        <v>1427</v>
      </c>
      <c r="E134" s="155"/>
      <c r="F134" s="126">
        <v>15000</v>
      </c>
      <c r="G134" s="155"/>
      <c r="H134" s="126"/>
      <c r="I134" s="154"/>
    </row>
    <row r="135" spans="1:9" x14ac:dyDescent="0.2">
      <c r="A135" s="21">
        <f t="shared" si="2"/>
        <v>126</v>
      </c>
      <c r="B135" s="154" t="s">
        <v>936</v>
      </c>
      <c r="C135" s="154" t="s">
        <v>1214</v>
      </c>
      <c r="D135" s="154" t="s">
        <v>1427</v>
      </c>
      <c r="E135" s="155"/>
      <c r="F135" s="126">
        <v>6000</v>
      </c>
      <c r="G135" s="155"/>
      <c r="H135" s="126"/>
      <c r="I135" s="154"/>
    </row>
    <row r="136" spans="1:9" x14ac:dyDescent="0.2">
      <c r="A136" s="21">
        <f t="shared" si="2"/>
        <v>127</v>
      </c>
      <c r="B136" s="154" t="s">
        <v>937</v>
      </c>
      <c r="C136" s="154" t="s">
        <v>1214</v>
      </c>
      <c r="D136" s="154" t="s">
        <v>1427</v>
      </c>
      <c r="E136" s="155"/>
      <c r="F136" s="126">
        <v>7000</v>
      </c>
      <c r="G136" s="155"/>
      <c r="H136" s="126"/>
      <c r="I136" s="154"/>
    </row>
    <row r="137" spans="1:9" x14ac:dyDescent="0.2">
      <c r="A137" s="21">
        <f t="shared" si="2"/>
        <v>128</v>
      </c>
      <c r="B137" s="154" t="s">
        <v>938</v>
      </c>
      <c r="C137" s="154" t="s">
        <v>1214</v>
      </c>
      <c r="D137" s="154" t="s">
        <v>1427</v>
      </c>
      <c r="E137" s="155"/>
      <c r="F137" s="126">
        <v>7000</v>
      </c>
      <c r="G137" s="155"/>
      <c r="H137" s="126"/>
      <c r="I137" s="154"/>
    </row>
    <row r="138" spans="1:9" x14ac:dyDescent="0.2">
      <c r="A138" s="21">
        <f t="shared" si="2"/>
        <v>129</v>
      </c>
      <c r="B138" s="154" t="s">
        <v>939</v>
      </c>
      <c r="C138" s="154" t="s">
        <v>1214</v>
      </c>
      <c r="D138" s="154" t="s">
        <v>1427</v>
      </c>
      <c r="E138" s="155"/>
      <c r="F138" s="126">
        <v>7000</v>
      </c>
      <c r="G138" s="155"/>
      <c r="H138" s="126"/>
      <c r="I138" s="154"/>
    </row>
    <row r="139" spans="1:9" x14ac:dyDescent="0.2">
      <c r="A139" s="21">
        <f t="shared" si="2"/>
        <v>130</v>
      </c>
      <c r="B139" s="154" t="s">
        <v>940</v>
      </c>
      <c r="C139" s="154" t="s">
        <v>1214</v>
      </c>
      <c r="D139" s="154" t="s">
        <v>1427</v>
      </c>
      <c r="E139" s="155"/>
      <c r="F139" s="126">
        <v>7000</v>
      </c>
      <c r="G139" s="155"/>
      <c r="H139" s="126"/>
      <c r="I139" s="154"/>
    </row>
    <row r="140" spans="1:9" x14ac:dyDescent="0.2">
      <c r="A140" s="21">
        <f t="shared" si="2"/>
        <v>131</v>
      </c>
      <c r="B140" s="154" t="s">
        <v>941</v>
      </c>
      <c r="C140" s="154" t="s">
        <v>1214</v>
      </c>
      <c r="D140" s="154" t="s">
        <v>1427</v>
      </c>
      <c r="E140" s="155"/>
      <c r="F140" s="126">
        <v>10000</v>
      </c>
      <c r="G140" s="155"/>
      <c r="H140" s="126"/>
      <c r="I140" s="154"/>
    </row>
    <row r="141" spans="1:9" x14ac:dyDescent="0.2">
      <c r="A141" s="21">
        <f t="shared" si="2"/>
        <v>132</v>
      </c>
      <c r="B141" s="154" t="s">
        <v>942</v>
      </c>
      <c r="C141" s="154" t="s">
        <v>1214</v>
      </c>
      <c r="D141" s="154" t="s">
        <v>1427</v>
      </c>
      <c r="E141" s="155"/>
      <c r="F141" s="126">
        <v>7000</v>
      </c>
      <c r="G141" s="155"/>
      <c r="H141" s="126"/>
      <c r="I141" s="154"/>
    </row>
    <row r="142" spans="1:9" x14ac:dyDescent="0.2">
      <c r="A142" s="21">
        <f t="shared" si="2"/>
        <v>133</v>
      </c>
      <c r="B142" s="154" t="s">
        <v>943</v>
      </c>
      <c r="C142" s="154" t="s">
        <v>1214</v>
      </c>
      <c r="D142" s="154" t="s">
        <v>1427</v>
      </c>
      <c r="E142" s="155"/>
      <c r="F142" s="126">
        <v>10000</v>
      </c>
      <c r="G142" s="155"/>
      <c r="H142" s="126"/>
      <c r="I142" s="154"/>
    </row>
    <row r="143" spans="1:9" x14ac:dyDescent="0.2">
      <c r="A143" s="21">
        <f t="shared" si="2"/>
        <v>134</v>
      </c>
      <c r="B143" s="154" t="s">
        <v>944</v>
      </c>
      <c r="C143" s="154" t="s">
        <v>1215</v>
      </c>
      <c r="D143" s="154" t="s">
        <v>1427</v>
      </c>
      <c r="E143" s="155"/>
      <c r="F143" s="126">
        <v>12000</v>
      </c>
      <c r="G143" s="155"/>
      <c r="H143" s="126"/>
      <c r="I143" s="154"/>
    </row>
    <row r="144" spans="1:9" x14ac:dyDescent="0.2">
      <c r="A144" s="21">
        <f t="shared" si="2"/>
        <v>135</v>
      </c>
      <c r="B144" s="154" t="s">
        <v>945</v>
      </c>
      <c r="C144" s="154" t="s">
        <v>1215</v>
      </c>
      <c r="D144" s="154" t="s">
        <v>1427</v>
      </c>
      <c r="E144" s="155"/>
      <c r="F144" s="126">
        <v>13000</v>
      </c>
      <c r="G144" s="155"/>
      <c r="H144" s="126">
        <f>1995+2430+2020</f>
        <v>6445</v>
      </c>
      <c r="I144" s="154"/>
    </row>
    <row r="145" spans="1:9" x14ac:dyDescent="0.2">
      <c r="A145" s="21">
        <f t="shared" si="2"/>
        <v>136</v>
      </c>
      <c r="B145" s="154" t="s">
        <v>946</v>
      </c>
      <c r="C145" s="154" t="s">
        <v>1215</v>
      </c>
      <c r="D145" s="154" t="s">
        <v>1427</v>
      </c>
      <c r="E145" s="155"/>
      <c r="F145" s="126">
        <v>14000</v>
      </c>
      <c r="G145" s="155"/>
      <c r="H145" s="126">
        <f>765+755+765</f>
        <v>2285</v>
      </c>
      <c r="I145" s="154"/>
    </row>
    <row r="146" spans="1:9" x14ac:dyDescent="0.2">
      <c r="A146" s="21">
        <f t="shared" si="2"/>
        <v>137</v>
      </c>
      <c r="B146" s="154" t="s">
        <v>947</v>
      </c>
      <c r="C146" s="154" t="s">
        <v>1214</v>
      </c>
      <c r="D146" s="154" t="s">
        <v>1427</v>
      </c>
      <c r="E146" s="155"/>
      <c r="F146" s="126">
        <v>6000</v>
      </c>
      <c r="G146" s="155"/>
      <c r="H146" s="126"/>
      <c r="I146" s="154"/>
    </row>
    <row r="147" spans="1:9" x14ac:dyDescent="0.2">
      <c r="A147" s="21">
        <f t="shared" si="2"/>
        <v>138</v>
      </c>
      <c r="B147" s="154" t="s">
        <v>948</v>
      </c>
      <c r="C147" s="154" t="s">
        <v>1214</v>
      </c>
      <c r="D147" s="154" t="s">
        <v>1427</v>
      </c>
      <c r="E147" s="155"/>
      <c r="F147" s="126">
        <v>9000</v>
      </c>
      <c r="G147" s="155"/>
      <c r="H147" s="126">
        <v>12000</v>
      </c>
      <c r="I147" s="154"/>
    </row>
    <row r="148" spans="1:9" x14ac:dyDescent="0.2">
      <c r="A148" s="21">
        <f t="shared" si="2"/>
        <v>139</v>
      </c>
      <c r="B148" s="154" t="s">
        <v>949</v>
      </c>
      <c r="C148" s="154" t="s">
        <v>1215</v>
      </c>
      <c r="D148" s="154" t="s">
        <v>1427</v>
      </c>
      <c r="E148" s="155"/>
      <c r="F148" s="126">
        <v>15000</v>
      </c>
      <c r="G148" s="155"/>
      <c r="H148" s="126"/>
      <c r="I148" s="154"/>
    </row>
    <row r="149" spans="1:9" x14ac:dyDescent="0.2">
      <c r="A149" s="21">
        <f t="shared" si="2"/>
        <v>140</v>
      </c>
      <c r="B149" s="154" t="s">
        <v>950</v>
      </c>
      <c r="C149" s="154" t="s">
        <v>1214</v>
      </c>
      <c r="D149" s="154" t="s">
        <v>1427</v>
      </c>
      <c r="E149" s="155"/>
      <c r="F149" s="126">
        <v>7000</v>
      </c>
      <c r="G149" s="155"/>
      <c r="H149" s="126"/>
      <c r="I149" s="154"/>
    </row>
    <row r="150" spans="1:9" x14ac:dyDescent="0.2">
      <c r="A150" s="21">
        <f t="shared" si="2"/>
        <v>141</v>
      </c>
      <c r="B150" s="154" t="s">
        <v>951</v>
      </c>
      <c r="C150" s="154" t="s">
        <v>1214</v>
      </c>
      <c r="D150" s="154" t="s">
        <v>1427</v>
      </c>
      <c r="E150" s="155"/>
      <c r="F150" s="126">
        <v>9000</v>
      </c>
      <c r="G150" s="155"/>
      <c r="H150" s="126">
        <v>437</v>
      </c>
      <c r="I150" s="154"/>
    </row>
    <row r="151" spans="1:9" x14ac:dyDescent="0.2">
      <c r="A151" s="21">
        <f t="shared" si="2"/>
        <v>142</v>
      </c>
      <c r="B151" s="154" t="s">
        <v>952</v>
      </c>
      <c r="C151" s="154" t="s">
        <v>1214</v>
      </c>
      <c r="D151" s="154" t="s">
        <v>1427</v>
      </c>
      <c r="E151" s="155"/>
      <c r="F151" s="126">
        <v>7000</v>
      </c>
      <c r="G151" s="155"/>
      <c r="H151" s="126">
        <v>11550</v>
      </c>
      <c r="I151" s="154"/>
    </row>
    <row r="152" spans="1:9" x14ac:dyDescent="0.2">
      <c r="A152" s="21">
        <f t="shared" si="2"/>
        <v>143</v>
      </c>
      <c r="B152" s="154" t="s">
        <v>953</v>
      </c>
      <c r="C152" s="154" t="s">
        <v>1214</v>
      </c>
      <c r="D152" s="154" t="s">
        <v>1427</v>
      </c>
      <c r="E152" s="155"/>
      <c r="F152" s="126">
        <v>9500</v>
      </c>
      <c r="G152" s="155"/>
      <c r="H152" s="126"/>
      <c r="I152" s="154"/>
    </row>
    <row r="153" spans="1:9" x14ac:dyDescent="0.2">
      <c r="A153" s="21">
        <f t="shared" si="2"/>
        <v>144</v>
      </c>
      <c r="B153" s="154" t="s">
        <v>954</v>
      </c>
      <c r="C153" s="154" t="s">
        <v>1214</v>
      </c>
      <c r="D153" s="154" t="s">
        <v>1427</v>
      </c>
      <c r="E153" s="155"/>
      <c r="F153" s="126">
        <v>7000</v>
      </c>
      <c r="G153" s="155"/>
      <c r="H153" s="126"/>
      <c r="I153" s="154"/>
    </row>
    <row r="154" spans="1:9" x14ac:dyDescent="0.2">
      <c r="A154" s="21">
        <f t="shared" si="2"/>
        <v>145</v>
      </c>
      <c r="B154" s="154" t="s">
        <v>955</v>
      </c>
      <c r="C154" s="154" t="s">
        <v>1215</v>
      </c>
      <c r="D154" s="154" t="s">
        <v>1427</v>
      </c>
      <c r="E154" s="155"/>
      <c r="F154" s="126">
        <v>10000</v>
      </c>
      <c r="G154" s="155"/>
      <c r="H154" s="126"/>
      <c r="I154" s="154"/>
    </row>
    <row r="155" spans="1:9" x14ac:dyDescent="0.2">
      <c r="A155" s="21">
        <f t="shared" si="2"/>
        <v>146</v>
      </c>
      <c r="B155" s="154" t="s">
        <v>956</v>
      </c>
      <c r="C155" s="154" t="s">
        <v>1215</v>
      </c>
      <c r="D155" s="154" t="s">
        <v>1427</v>
      </c>
      <c r="E155" s="155"/>
      <c r="F155" s="126">
        <v>14000</v>
      </c>
      <c r="G155" s="155"/>
      <c r="H155" s="126"/>
      <c r="I155" s="154"/>
    </row>
    <row r="156" spans="1:9" x14ac:dyDescent="0.2">
      <c r="A156" s="21">
        <f t="shared" si="2"/>
        <v>147</v>
      </c>
      <c r="B156" s="154" t="s">
        <v>957</v>
      </c>
      <c r="C156" s="154" t="s">
        <v>1214</v>
      </c>
      <c r="D156" s="154" t="s">
        <v>1427</v>
      </c>
      <c r="E156" s="155"/>
      <c r="F156" s="126">
        <v>5500</v>
      </c>
      <c r="G156" s="155"/>
      <c r="H156" s="126"/>
      <c r="I156" s="154"/>
    </row>
    <row r="157" spans="1:9" x14ac:dyDescent="0.2">
      <c r="A157" s="21">
        <f t="shared" si="2"/>
        <v>148</v>
      </c>
      <c r="B157" s="154" t="s">
        <v>958</v>
      </c>
      <c r="C157" s="154" t="s">
        <v>1214</v>
      </c>
      <c r="D157" s="154" t="s">
        <v>1427</v>
      </c>
      <c r="E157" s="155"/>
      <c r="F157" s="126">
        <v>7500</v>
      </c>
      <c r="G157" s="155"/>
      <c r="H157" s="126"/>
      <c r="I157" s="154"/>
    </row>
    <row r="158" spans="1:9" x14ac:dyDescent="0.2">
      <c r="A158" s="21">
        <f t="shared" si="2"/>
        <v>149</v>
      </c>
      <c r="B158" s="154" t="s">
        <v>959</v>
      </c>
      <c r="C158" s="154" t="s">
        <v>1214</v>
      </c>
      <c r="D158" s="154" t="s">
        <v>1427</v>
      </c>
      <c r="E158" s="155"/>
      <c r="F158" s="126">
        <v>7500</v>
      </c>
      <c r="G158" s="155"/>
      <c r="H158" s="126"/>
      <c r="I158" s="154"/>
    </row>
    <row r="159" spans="1:9" x14ac:dyDescent="0.2">
      <c r="A159" s="21">
        <f t="shared" si="2"/>
        <v>150</v>
      </c>
      <c r="B159" s="154" t="s">
        <v>960</v>
      </c>
      <c r="C159" s="154" t="s">
        <v>1214</v>
      </c>
      <c r="D159" s="154" t="s">
        <v>1427</v>
      </c>
      <c r="E159" s="155"/>
      <c r="F159" s="126">
        <v>7500</v>
      </c>
      <c r="G159" s="155"/>
      <c r="H159" s="126"/>
      <c r="I159" s="154"/>
    </row>
    <row r="160" spans="1:9" x14ac:dyDescent="0.2">
      <c r="A160" s="21">
        <f t="shared" si="2"/>
        <v>151</v>
      </c>
      <c r="B160" s="154" t="s">
        <v>961</v>
      </c>
      <c r="C160" s="154" t="s">
        <v>1214</v>
      </c>
      <c r="D160" s="154" t="s">
        <v>1427</v>
      </c>
      <c r="E160" s="155"/>
      <c r="F160" s="126">
        <v>9500</v>
      </c>
      <c r="G160" s="155"/>
      <c r="H160" s="126"/>
      <c r="I160" s="154"/>
    </row>
    <row r="161" spans="1:9" x14ac:dyDescent="0.2">
      <c r="A161" s="21">
        <f t="shared" si="2"/>
        <v>152</v>
      </c>
      <c r="B161" s="154" t="s">
        <v>962</v>
      </c>
      <c r="C161" s="154" t="s">
        <v>1214</v>
      </c>
      <c r="D161" s="154" t="s">
        <v>1427</v>
      </c>
      <c r="E161" s="155"/>
      <c r="F161" s="126">
        <v>9500</v>
      </c>
      <c r="G161" s="155"/>
      <c r="H161" s="126"/>
      <c r="I161" s="154"/>
    </row>
    <row r="162" spans="1:9" x14ac:dyDescent="0.2">
      <c r="A162" s="21">
        <f t="shared" si="2"/>
        <v>153</v>
      </c>
      <c r="B162" s="154" t="s">
        <v>963</v>
      </c>
      <c r="C162" s="154" t="s">
        <v>1214</v>
      </c>
      <c r="D162" s="154" t="s">
        <v>1427</v>
      </c>
      <c r="E162" s="155"/>
      <c r="F162" s="126">
        <v>9500</v>
      </c>
      <c r="G162" s="155"/>
      <c r="H162" s="126"/>
      <c r="I162" s="154"/>
    </row>
    <row r="163" spans="1:9" x14ac:dyDescent="0.2">
      <c r="A163" s="21">
        <f t="shared" si="2"/>
        <v>154</v>
      </c>
      <c r="B163" s="154" t="s">
        <v>964</v>
      </c>
      <c r="C163" s="154" t="s">
        <v>1215</v>
      </c>
      <c r="D163" s="154" t="s">
        <v>1427</v>
      </c>
      <c r="E163" s="155"/>
      <c r="F163" s="126">
        <v>14000</v>
      </c>
      <c r="G163" s="155"/>
      <c r="H163" s="126"/>
      <c r="I163" s="154"/>
    </row>
    <row r="164" spans="1:9" x14ac:dyDescent="0.2">
      <c r="A164" s="21">
        <f t="shared" si="2"/>
        <v>155</v>
      </c>
      <c r="B164" s="154" t="s">
        <v>965</v>
      </c>
      <c r="C164" s="154" t="s">
        <v>1214</v>
      </c>
      <c r="D164" s="154" t="s">
        <v>1427</v>
      </c>
      <c r="E164" s="155"/>
      <c r="F164" s="126">
        <v>6000</v>
      </c>
      <c r="G164" s="155"/>
      <c r="H164" s="126"/>
      <c r="I164" s="154"/>
    </row>
    <row r="165" spans="1:9" x14ac:dyDescent="0.2">
      <c r="A165" s="21">
        <f t="shared" si="2"/>
        <v>156</v>
      </c>
      <c r="B165" s="154" t="s">
        <v>966</v>
      </c>
      <c r="C165" s="154" t="s">
        <v>1214</v>
      </c>
      <c r="D165" s="154" t="s">
        <v>1427</v>
      </c>
      <c r="E165" s="155"/>
      <c r="F165" s="126">
        <v>10000</v>
      </c>
      <c r="G165" s="155"/>
      <c r="H165" s="126"/>
      <c r="I165" s="154"/>
    </row>
    <row r="166" spans="1:9" x14ac:dyDescent="0.2">
      <c r="A166" s="21">
        <f t="shared" si="2"/>
        <v>157</v>
      </c>
      <c r="B166" s="154" t="s">
        <v>967</v>
      </c>
      <c r="C166" s="154" t="s">
        <v>1214</v>
      </c>
      <c r="D166" s="154" t="s">
        <v>1427</v>
      </c>
      <c r="E166" s="155"/>
      <c r="F166" s="126">
        <v>4000</v>
      </c>
      <c r="G166" s="155"/>
      <c r="H166" s="126"/>
      <c r="I166" s="154"/>
    </row>
    <row r="167" spans="1:9" x14ac:dyDescent="0.2">
      <c r="A167" s="21">
        <f t="shared" si="2"/>
        <v>158</v>
      </c>
      <c r="B167" s="154" t="s">
        <v>968</v>
      </c>
      <c r="C167" s="154" t="s">
        <v>1214</v>
      </c>
      <c r="D167" s="154" t="s">
        <v>1427</v>
      </c>
      <c r="E167" s="155"/>
      <c r="F167" s="126">
        <v>5000</v>
      </c>
      <c r="G167" s="155"/>
      <c r="H167" s="126"/>
      <c r="I167" s="154"/>
    </row>
    <row r="168" spans="1:9" x14ac:dyDescent="0.2">
      <c r="A168" s="21">
        <f t="shared" si="2"/>
        <v>159</v>
      </c>
      <c r="B168" s="154" t="s">
        <v>969</v>
      </c>
      <c r="C168" s="154" t="s">
        <v>1214</v>
      </c>
      <c r="D168" s="154" t="s">
        <v>1427</v>
      </c>
      <c r="E168" s="155"/>
      <c r="F168" s="126">
        <v>6000</v>
      </c>
      <c r="G168" s="155"/>
      <c r="H168" s="126"/>
      <c r="I168" s="154"/>
    </row>
    <row r="169" spans="1:9" x14ac:dyDescent="0.2">
      <c r="A169" s="21">
        <f t="shared" si="2"/>
        <v>160</v>
      </c>
      <c r="B169" s="154" t="s">
        <v>970</v>
      </c>
      <c r="C169" s="154" t="s">
        <v>1214</v>
      </c>
      <c r="D169" s="154" t="s">
        <v>1427</v>
      </c>
      <c r="E169" s="155"/>
      <c r="F169" s="126">
        <v>7000</v>
      </c>
      <c r="G169" s="155"/>
      <c r="H169" s="126"/>
      <c r="I169" s="154"/>
    </row>
    <row r="170" spans="1:9" x14ac:dyDescent="0.2">
      <c r="A170" s="21">
        <f t="shared" si="2"/>
        <v>161</v>
      </c>
      <c r="B170" s="154" t="s">
        <v>971</v>
      </c>
      <c r="C170" s="154" t="s">
        <v>1214</v>
      </c>
      <c r="D170" s="154" t="s">
        <v>1427</v>
      </c>
      <c r="E170" s="155"/>
      <c r="F170" s="126">
        <v>9000</v>
      </c>
      <c r="G170" s="155"/>
      <c r="H170" s="126"/>
      <c r="I170" s="154"/>
    </row>
    <row r="171" spans="1:9" x14ac:dyDescent="0.2">
      <c r="A171" s="21">
        <f t="shared" si="2"/>
        <v>162</v>
      </c>
      <c r="B171" s="154" t="s">
        <v>972</v>
      </c>
      <c r="C171" s="154" t="s">
        <v>1214</v>
      </c>
      <c r="D171" s="154" t="s">
        <v>1427</v>
      </c>
      <c r="E171" s="155"/>
      <c r="F171" s="126">
        <v>7000</v>
      </c>
      <c r="G171" s="155"/>
      <c r="H171" s="126"/>
      <c r="I171" s="154"/>
    </row>
    <row r="172" spans="1:9" x14ac:dyDescent="0.2">
      <c r="A172" s="21">
        <f t="shared" si="2"/>
        <v>163</v>
      </c>
      <c r="B172" s="154" t="s">
        <v>973</v>
      </c>
      <c r="C172" s="154" t="s">
        <v>1214</v>
      </c>
      <c r="D172" s="154" t="s">
        <v>1427</v>
      </c>
      <c r="E172" s="155"/>
      <c r="F172" s="126">
        <v>7000</v>
      </c>
      <c r="G172" s="155"/>
      <c r="H172" s="126"/>
      <c r="I172" s="154"/>
    </row>
    <row r="173" spans="1:9" x14ac:dyDescent="0.2">
      <c r="A173" s="21">
        <f t="shared" si="2"/>
        <v>164</v>
      </c>
      <c r="B173" s="154" t="s">
        <v>974</v>
      </c>
      <c r="C173" s="154" t="s">
        <v>1214</v>
      </c>
      <c r="D173" s="154" t="s">
        <v>1427</v>
      </c>
      <c r="E173" s="155"/>
      <c r="F173" s="126">
        <v>5000</v>
      </c>
      <c r="G173" s="155"/>
      <c r="H173" s="126"/>
      <c r="I173" s="154"/>
    </row>
    <row r="174" spans="1:9" x14ac:dyDescent="0.2">
      <c r="A174" s="21">
        <f t="shared" si="2"/>
        <v>165</v>
      </c>
      <c r="B174" s="154" t="s">
        <v>975</v>
      </c>
      <c r="C174" s="154" t="s">
        <v>1214</v>
      </c>
      <c r="D174" s="154" t="s">
        <v>1427</v>
      </c>
      <c r="E174" s="155"/>
      <c r="F174" s="126">
        <v>7000</v>
      </c>
      <c r="G174" s="155"/>
      <c r="H174" s="126"/>
      <c r="I174" s="154"/>
    </row>
    <row r="175" spans="1:9" x14ac:dyDescent="0.2">
      <c r="A175" s="21">
        <f t="shared" si="2"/>
        <v>166</v>
      </c>
      <c r="B175" s="154" t="s">
        <v>976</v>
      </c>
      <c r="C175" s="154" t="s">
        <v>1214</v>
      </c>
      <c r="D175" s="154" t="s">
        <v>1427</v>
      </c>
      <c r="E175" s="155"/>
      <c r="F175" s="126">
        <v>7000</v>
      </c>
      <c r="G175" s="155"/>
      <c r="H175" s="126"/>
      <c r="I175" s="154"/>
    </row>
    <row r="176" spans="1:9" x14ac:dyDescent="0.2">
      <c r="A176" s="21">
        <f t="shared" si="2"/>
        <v>167</v>
      </c>
      <c r="B176" s="154" t="s">
        <v>977</v>
      </c>
      <c r="C176" s="154" t="s">
        <v>1214</v>
      </c>
      <c r="D176" s="154" t="s">
        <v>1427</v>
      </c>
      <c r="E176" s="155"/>
      <c r="F176" s="126">
        <v>10000</v>
      </c>
      <c r="G176" s="155"/>
      <c r="H176" s="126"/>
      <c r="I176" s="154"/>
    </row>
    <row r="177" spans="1:9" x14ac:dyDescent="0.2">
      <c r="A177" s="21">
        <f t="shared" si="2"/>
        <v>168</v>
      </c>
      <c r="B177" s="154" t="s">
        <v>978</v>
      </c>
      <c r="C177" s="154" t="s">
        <v>1214</v>
      </c>
      <c r="D177" s="154" t="s">
        <v>1427</v>
      </c>
      <c r="E177" s="155"/>
      <c r="F177" s="126">
        <v>3000</v>
      </c>
      <c r="G177" s="155"/>
      <c r="H177" s="126"/>
      <c r="I177" s="154"/>
    </row>
    <row r="178" spans="1:9" x14ac:dyDescent="0.2">
      <c r="A178" s="21">
        <f t="shared" si="2"/>
        <v>169</v>
      </c>
      <c r="B178" s="154" t="s">
        <v>979</v>
      </c>
      <c r="C178" s="154" t="s">
        <v>1214</v>
      </c>
      <c r="D178" s="154" t="s">
        <v>1427</v>
      </c>
      <c r="E178" s="155"/>
      <c r="F178" s="126">
        <v>5000</v>
      </c>
      <c r="G178" s="155"/>
      <c r="H178" s="126">
        <v>1075</v>
      </c>
      <c r="I178" s="154"/>
    </row>
    <row r="179" spans="1:9" x14ac:dyDescent="0.2">
      <c r="A179" s="21">
        <f t="shared" ref="A179:A228" si="3">A178+1</f>
        <v>170</v>
      </c>
      <c r="B179" s="154" t="s">
        <v>980</v>
      </c>
      <c r="C179" s="154" t="s">
        <v>1214</v>
      </c>
      <c r="D179" s="154" t="s">
        <v>1427</v>
      </c>
      <c r="E179" s="155"/>
      <c r="F179" s="126">
        <v>4500</v>
      </c>
      <c r="G179" s="155"/>
      <c r="H179" s="126"/>
      <c r="I179" s="154"/>
    </row>
    <row r="180" spans="1:9" x14ac:dyDescent="0.2">
      <c r="A180" s="21">
        <f t="shared" si="3"/>
        <v>171</v>
      </c>
      <c r="B180" s="154" t="s">
        <v>981</v>
      </c>
      <c r="C180" s="154" t="s">
        <v>1214</v>
      </c>
      <c r="D180" s="154" t="s">
        <v>1427</v>
      </c>
      <c r="E180" s="155"/>
      <c r="F180" s="126">
        <v>5000</v>
      </c>
      <c r="G180" s="155"/>
      <c r="H180" s="126">
        <f>1117+722+1065+1825</f>
        <v>4729</v>
      </c>
      <c r="I180" s="154"/>
    </row>
    <row r="181" spans="1:9" x14ac:dyDescent="0.2">
      <c r="A181" s="21">
        <f t="shared" si="3"/>
        <v>172</v>
      </c>
      <c r="B181" s="154" t="s">
        <v>982</v>
      </c>
      <c r="C181" s="154" t="s">
        <v>1214</v>
      </c>
      <c r="D181" s="154" t="s">
        <v>1427</v>
      </c>
      <c r="E181" s="155"/>
      <c r="F181" s="126">
        <v>5000</v>
      </c>
      <c r="G181" s="155"/>
      <c r="H181" s="126"/>
      <c r="I181" s="154"/>
    </row>
    <row r="182" spans="1:9" x14ac:dyDescent="0.2">
      <c r="A182" s="21">
        <f t="shared" si="3"/>
        <v>173</v>
      </c>
      <c r="B182" s="154" t="s">
        <v>983</v>
      </c>
      <c r="C182" s="154" t="s">
        <v>1214</v>
      </c>
      <c r="D182" s="154" t="s">
        <v>1427</v>
      </c>
      <c r="E182" s="155"/>
      <c r="F182" s="126">
        <v>5500</v>
      </c>
      <c r="G182" s="155"/>
      <c r="H182" s="126"/>
      <c r="I182" s="154"/>
    </row>
    <row r="183" spans="1:9" x14ac:dyDescent="0.2">
      <c r="A183" s="21">
        <f t="shared" si="3"/>
        <v>174</v>
      </c>
      <c r="B183" s="154" t="s">
        <v>984</v>
      </c>
      <c r="C183" s="154" t="s">
        <v>1214</v>
      </c>
      <c r="D183" s="154" t="s">
        <v>1427</v>
      </c>
      <c r="E183" s="155"/>
      <c r="F183" s="126">
        <v>5500</v>
      </c>
      <c r="G183" s="155"/>
      <c r="H183" s="126"/>
      <c r="I183" s="154"/>
    </row>
    <row r="184" spans="1:9" x14ac:dyDescent="0.2">
      <c r="A184" s="21">
        <f t="shared" si="3"/>
        <v>175</v>
      </c>
      <c r="B184" s="154" t="s">
        <v>985</v>
      </c>
      <c r="C184" s="154" t="s">
        <v>1214</v>
      </c>
      <c r="D184" s="154" t="s">
        <v>1427</v>
      </c>
      <c r="E184" s="155"/>
      <c r="F184" s="126">
        <v>5000</v>
      </c>
      <c r="G184" s="155"/>
      <c r="H184" s="126"/>
      <c r="I184" s="154"/>
    </row>
    <row r="185" spans="1:9" x14ac:dyDescent="0.2">
      <c r="A185" s="21">
        <f t="shared" si="3"/>
        <v>176</v>
      </c>
      <c r="B185" s="154" t="s">
        <v>986</v>
      </c>
      <c r="C185" s="154" t="s">
        <v>1214</v>
      </c>
      <c r="D185" s="154" t="s">
        <v>1427</v>
      </c>
      <c r="E185" s="155"/>
      <c r="F185" s="126">
        <v>6500</v>
      </c>
      <c r="G185" s="155"/>
      <c r="H185" s="126"/>
      <c r="I185" s="154"/>
    </row>
    <row r="186" spans="1:9" x14ac:dyDescent="0.2">
      <c r="A186" s="21">
        <f t="shared" si="3"/>
        <v>177</v>
      </c>
      <c r="B186" s="154" t="s">
        <v>987</v>
      </c>
      <c r="C186" s="154" t="s">
        <v>1214</v>
      </c>
      <c r="D186" s="154" t="s">
        <v>1427</v>
      </c>
      <c r="E186" s="155"/>
      <c r="F186" s="126">
        <v>7000</v>
      </c>
      <c r="G186" s="155"/>
      <c r="H186" s="126">
        <v>150</v>
      </c>
      <c r="I186" s="154"/>
    </row>
    <row r="187" spans="1:9" x14ac:dyDescent="0.2">
      <c r="A187" s="21">
        <f t="shared" si="3"/>
        <v>178</v>
      </c>
      <c r="B187" s="154" t="s">
        <v>988</v>
      </c>
      <c r="C187" s="154" t="s">
        <v>1214</v>
      </c>
      <c r="D187" s="154" t="s">
        <v>1427</v>
      </c>
      <c r="E187" s="155"/>
      <c r="F187" s="126">
        <v>8000</v>
      </c>
      <c r="G187" s="155"/>
      <c r="H187" s="126"/>
      <c r="I187" s="154"/>
    </row>
    <row r="188" spans="1:9" x14ac:dyDescent="0.2">
      <c r="A188" s="21">
        <f t="shared" si="3"/>
        <v>179</v>
      </c>
      <c r="B188" s="154" t="s">
        <v>989</v>
      </c>
      <c r="C188" s="154" t="s">
        <v>1214</v>
      </c>
      <c r="D188" s="154" t="s">
        <v>1427</v>
      </c>
      <c r="E188" s="155"/>
      <c r="F188" s="126">
        <v>8000</v>
      </c>
      <c r="G188" s="155"/>
      <c r="H188" s="126"/>
      <c r="I188" s="154"/>
    </row>
    <row r="189" spans="1:9" x14ac:dyDescent="0.2">
      <c r="A189" s="21">
        <f t="shared" si="3"/>
        <v>180</v>
      </c>
      <c r="B189" s="154" t="s">
        <v>990</v>
      </c>
      <c r="C189" s="154" t="s">
        <v>1214</v>
      </c>
      <c r="D189" s="154" t="s">
        <v>1427</v>
      </c>
      <c r="E189" s="155"/>
      <c r="F189" s="126">
        <v>8500</v>
      </c>
      <c r="G189" s="155"/>
      <c r="H189" s="126"/>
      <c r="I189" s="154"/>
    </row>
    <row r="190" spans="1:9" x14ac:dyDescent="0.2">
      <c r="A190" s="21">
        <f t="shared" si="3"/>
        <v>181</v>
      </c>
      <c r="B190" s="154" t="s">
        <v>991</v>
      </c>
      <c r="C190" s="154" t="s">
        <v>1214</v>
      </c>
      <c r="D190" s="154" t="s">
        <v>1427</v>
      </c>
      <c r="E190" s="155"/>
      <c r="F190" s="126">
        <v>6000</v>
      </c>
      <c r="G190" s="155"/>
      <c r="H190" s="126"/>
      <c r="I190" s="154"/>
    </row>
    <row r="191" spans="1:9" x14ac:dyDescent="0.2">
      <c r="A191" s="21">
        <f t="shared" si="3"/>
        <v>182</v>
      </c>
      <c r="B191" s="154" t="s">
        <v>992</v>
      </c>
      <c r="C191" s="154" t="s">
        <v>1214</v>
      </c>
      <c r="D191" s="154" t="s">
        <v>1427</v>
      </c>
      <c r="E191" s="155"/>
      <c r="F191" s="126">
        <v>8000</v>
      </c>
      <c r="G191" s="155"/>
      <c r="H191" s="126"/>
      <c r="I191" s="154"/>
    </row>
    <row r="192" spans="1:9" x14ac:dyDescent="0.2">
      <c r="A192" s="21">
        <f t="shared" si="3"/>
        <v>183</v>
      </c>
      <c r="B192" s="154" t="s">
        <v>993</v>
      </c>
      <c r="C192" s="154" t="s">
        <v>1214</v>
      </c>
      <c r="D192" s="154" t="s">
        <v>1427</v>
      </c>
      <c r="E192" s="155"/>
      <c r="F192" s="126">
        <v>7000</v>
      </c>
      <c r="G192" s="155"/>
      <c r="H192" s="126"/>
      <c r="I192" s="154"/>
    </row>
    <row r="193" spans="1:9" x14ac:dyDescent="0.2">
      <c r="A193" s="21">
        <f t="shared" si="3"/>
        <v>184</v>
      </c>
      <c r="B193" s="154" t="s">
        <v>994</v>
      </c>
      <c r="C193" s="154" t="s">
        <v>1214</v>
      </c>
      <c r="D193" s="154" t="s">
        <v>1427</v>
      </c>
      <c r="E193" s="155"/>
      <c r="F193" s="126">
        <v>7500</v>
      </c>
      <c r="G193" s="155"/>
      <c r="H193" s="126"/>
      <c r="I193" s="154"/>
    </row>
    <row r="194" spans="1:9" x14ac:dyDescent="0.2">
      <c r="A194" s="21">
        <f t="shared" si="3"/>
        <v>185</v>
      </c>
      <c r="B194" s="154" t="s">
        <v>995</v>
      </c>
      <c r="C194" s="154" t="s">
        <v>1214</v>
      </c>
      <c r="D194" s="154" t="s">
        <v>1427</v>
      </c>
      <c r="E194" s="155"/>
      <c r="F194" s="126">
        <v>8000</v>
      </c>
      <c r="G194" s="155"/>
      <c r="H194" s="126"/>
      <c r="I194" s="154"/>
    </row>
    <row r="195" spans="1:9" x14ac:dyDescent="0.2">
      <c r="A195" s="21">
        <f t="shared" si="3"/>
        <v>186</v>
      </c>
      <c r="B195" s="154" t="s">
        <v>996</v>
      </c>
      <c r="C195" s="154" t="s">
        <v>1215</v>
      </c>
      <c r="D195" s="154" t="s">
        <v>1427</v>
      </c>
      <c r="E195" s="155"/>
      <c r="F195" s="126">
        <v>8500</v>
      </c>
      <c r="G195" s="155"/>
      <c r="H195" s="126"/>
      <c r="I195" s="154"/>
    </row>
    <row r="196" spans="1:9" x14ac:dyDescent="0.2">
      <c r="A196" s="21">
        <f t="shared" si="3"/>
        <v>187</v>
      </c>
      <c r="B196" s="154" t="s">
        <v>997</v>
      </c>
      <c r="C196" s="154" t="s">
        <v>1215</v>
      </c>
      <c r="D196" s="154" t="s">
        <v>1427</v>
      </c>
      <c r="E196" s="155"/>
      <c r="F196" s="126">
        <v>10000</v>
      </c>
      <c r="G196" s="155"/>
      <c r="H196" s="126"/>
      <c r="I196" s="154"/>
    </row>
    <row r="197" spans="1:9" x14ac:dyDescent="0.2">
      <c r="A197" s="21">
        <f t="shared" si="3"/>
        <v>188</v>
      </c>
      <c r="B197" s="154" t="s">
        <v>998</v>
      </c>
      <c r="C197" s="154" t="s">
        <v>1215</v>
      </c>
      <c r="D197" s="154" t="s">
        <v>1427</v>
      </c>
      <c r="E197" s="155"/>
      <c r="F197" s="126">
        <v>10000</v>
      </c>
      <c r="G197" s="155"/>
      <c r="H197" s="126"/>
      <c r="I197" s="154"/>
    </row>
    <row r="198" spans="1:9" x14ac:dyDescent="0.2">
      <c r="A198" s="21">
        <f t="shared" si="3"/>
        <v>189</v>
      </c>
      <c r="B198" s="154" t="s">
        <v>999</v>
      </c>
      <c r="C198" s="154" t="s">
        <v>1215</v>
      </c>
      <c r="D198" s="154" t="s">
        <v>1427</v>
      </c>
      <c r="E198" s="155"/>
      <c r="F198" s="126">
        <v>11500</v>
      </c>
      <c r="G198" s="155"/>
      <c r="H198" s="126"/>
      <c r="I198" s="154"/>
    </row>
    <row r="199" spans="1:9" x14ac:dyDescent="0.2">
      <c r="A199" s="21">
        <f t="shared" si="3"/>
        <v>190</v>
      </c>
      <c r="B199" s="154" t="s">
        <v>1000</v>
      </c>
      <c r="C199" s="154" t="s">
        <v>1214</v>
      </c>
      <c r="D199" s="154" t="s">
        <v>1427</v>
      </c>
      <c r="E199" s="155"/>
      <c r="F199" s="126">
        <v>12000</v>
      </c>
      <c r="G199" s="155"/>
      <c r="H199" s="126"/>
      <c r="I199" s="154"/>
    </row>
    <row r="200" spans="1:9" x14ac:dyDescent="0.2">
      <c r="A200" s="21">
        <f t="shared" si="3"/>
        <v>191</v>
      </c>
      <c r="B200" s="154" t="s">
        <v>1001</v>
      </c>
      <c r="C200" s="154" t="s">
        <v>1215</v>
      </c>
      <c r="D200" s="154" t="s">
        <v>1427</v>
      </c>
      <c r="E200" s="155"/>
      <c r="F200" s="126">
        <v>12000</v>
      </c>
      <c r="G200" s="155"/>
      <c r="H200" s="126"/>
      <c r="I200" s="154"/>
    </row>
    <row r="201" spans="1:9" x14ac:dyDescent="0.2">
      <c r="A201" s="21">
        <f t="shared" si="3"/>
        <v>192</v>
      </c>
      <c r="B201" s="154" t="s">
        <v>1002</v>
      </c>
      <c r="C201" s="154" t="s">
        <v>1215</v>
      </c>
      <c r="D201" s="154" t="s">
        <v>1427</v>
      </c>
      <c r="E201" s="155"/>
      <c r="F201" s="126">
        <v>12000</v>
      </c>
      <c r="G201" s="155"/>
      <c r="H201" s="126"/>
      <c r="I201" s="154"/>
    </row>
    <row r="202" spans="1:9" x14ac:dyDescent="0.2">
      <c r="A202" s="21">
        <f t="shared" si="3"/>
        <v>193</v>
      </c>
      <c r="B202" s="154" t="s">
        <v>1006</v>
      </c>
      <c r="C202" s="154" t="s">
        <v>1214</v>
      </c>
      <c r="D202" s="154" t="s">
        <v>1427</v>
      </c>
      <c r="E202" s="155"/>
      <c r="F202" s="126">
        <v>5000</v>
      </c>
      <c r="G202" s="155"/>
      <c r="H202" s="126"/>
      <c r="I202" s="154"/>
    </row>
    <row r="203" spans="1:9" x14ac:dyDescent="0.2">
      <c r="A203" s="21">
        <f t="shared" si="3"/>
        <v>194</v>
      </c>
      <c r="B203" s="154" t="s">
        <v>1007</v>
      </c>
      <c r="C203" s="154" t="s">
        <v>1214</v>
      </c>
      <c r="D203" s="154" t="s">
        <v>1427</v>
      </c>
      <c r="E203" s="155"/>
      <c r="F203" s="126">
        <v>5000</v>
      </c>
      <c r="G203" s="155"/>
      <c r="H203" s="126"/>
      <c r="I203" s="154"/>
    </row>
    <row r="204" spans="1:9" x14ac:dyDescent="0.2">
      <c r="A204" s="21">
        <f t="shared" si="3"/>
        <v>195</v>
      </c>
      <c r="B204" s="154" t="s">
        <v>1008</v>
      </c>
      <c r="C204" s="154" t="s">
        <v>1214</v>
      </c>
      <c r="D204" s="154" t="s">
        <v>1427</v>
      </c>
      <c r="E204" s="155"/>
      <c r="F204" s="126">
        <v>8500</v>
      </c>
      <c r="G204" s="155"/>
      <c r="H204" s="126"/>
      <c r="I204" s="154"/>
    </row>
    <row r="205" spans="1:9" x14ac:dyDescent="0.2">
      <c r="A205" s="21">
        <f t="shared" si="3"/>
        <v>196</v>
      </c>
      <c r="B205" s="154" t="s">
        <v>1009</v>
      </c>
      <c r="C205" s="154" t="s">
        <v>1214</v>
      </c>
      <c r="D205" s="154" t="s">
        <v>1427</v>
      </c>
      <c r="E205" s="155"/>
      <c r="F205" s="126">
        <v>6000</v>
      </c>
      <c r="G205" s="155"/>
      <c r="H205" s="126"/>
      <c r="I205" s="154"/>
    </row>
    <row r="206" spans="1:9" x14ac:dyDescent="0.2">
      <c r="A206" s="21">
        <f t="shared" si="3"/>
        <v>197</v>
      </c>
      <c r="B206" s="154" t="s">
        <v>1010</v>
      </c>
      <c r="C206" s="154" t="s">
        <v>1214</v>
      </c>
      <c r="D206" s="154" t="s">
        <v>1427</v>
      </c>
      <c r="E206" s="155"/>
      <c r="F206" s="126">
        <v>7000</v>
      </c>
      <c r="G206" s="155"/>
      <c r="H206" s="126">
        <v>1875</v>
      </c>
      <c r="I206" s="154"/>
    </row>
    <row r="207" spans="1:9" x14ac:dyDescent="0.2">
      <c r="A207" s="21">
        <f t="shared" si="3"/>
        <v>198</v>
      </c>
      <c r="B207" s="154" t="s">
        <v>1011</v>
      </c>
      <c r="C207" s="154" t="s">
        <v>1214</v>
      </c>
      <c r="D207" s="154" t="s">
        <v>1427</v>
      </c>
      <c r="E207" s="155"/>
      <c r="F207" s="126">
        <v>6000</v>
      </c>
      <c r="G207" s="155"/>
      <c r="H207" s="126"/>
      <c r="I207" s="154"/>
    </row>
    <row r="208" spans="1:9" x14ac:dyDescent="0.2">
      <c r="A208" s="21">
        <f t="shared" si="3"/>
        <v>199</v>
      </c>
      <c r="B208" s="154" t="s">
        <v>1012</v>
      </c>
      <c r="C208" s="154" t="s">
        <v>1214</v>
      </c>
      <c r="D208" s="154" t="s">
        <v>1427</v>
      </c>
      <c r="E208" s="155"/>
      <c r="F208" s="126">
        <v>7000</v>
      </c>
      <c r="G208" s="155"/>
      <c r="H208" s="126"/>
      <c r="I208" s="154"/>
    </row>
    <row r="209" spans="1:9" x14ac:dyDescent="0.2">
      <c r="A209" s="21">
        <f t="shared" si="3"/>
        <v>200</v>
      </c>
      <c r="B209" s="154" t="s">
        <v>1013</v>
      </c>
      <c r="C209" s="154" t="s">
        <v>1214</v>
      </c>
      <c r="D209" s="154" t="s">
        <v>1427</v>
      </c>
      <c r="E209" s="155"/>
      <c r="F209" s="126">
        <v>7000</v>
      </c>
      <c r="G209" s="155"/>
      <c r="H209" s="126"/>
      <c r="I209" s="154"/>
    </row>
    <row r="210" spans="1:9" x14ac:dyDescent="0.2">
      <c r="A210" s="21">
        <f t="shared" si="3"/>
        <v>201</v>
      </c>
      <c r="B210" s="154" t="s">
        <v>1014</v>
      </c>
      <c r="C210" s="154" t="s">
        <v>1214</v>
      </c>
      <c r="D210" s="154" t="s">
        <v>1427</v>
      </c>
      <c r="E210" s="155"/>
      <c r="F210" s="126">
        <v>7000</v>
      </c>
      <c r="G210" s="155"/>
      <c r="H210" s="126">
        <v>1901</v>
      </c>
      <c r="I210" s="154"/>
    </row>
    <row r="211" spans="1:9" x14ac:dyDescent="0.2">
      <c r="A211" s="21">
        <f t="shared" si="3"/>
        <v>202</v>
      </c>
      <c r="B211" s="154" t="s">
        <v>1015</v>
      </c>
      <c r="C211" s="154" t="s">
        <v>1214</v>
      </c>
      <c r="D211" s="154" t="s">
        <v>1427</v>
      </c>
      <c r="E211" s="155"/>
      <c r="F211" s="126">
        <v>8500</v>
      </c>
      <c r="G211" s="155"/>
      <c r="H211" s="126">
        <f>1806.95+3121.5</f>
        <v>4928.45</v>
      </c>
      <c r="I211" s="154"/>
    </row>
    <row r="212" spans="1:9" x14ac:dyDescent="0.2">
      <c r="A212" s="21">
        <f t="shared" si="3"/>
        <v>203</v>
      </c>
      <c r="B212" s="154" t="s">
        <v>1016</v>
      </c>
      <c r="C212" s="154" t="s">
        <v>1214</v>
      </c>
      <c r="D212" s="154" t="s">
        <v>1427</v>
      </c>
      <c r="E212" s="155"/>
      <c r="F212" s="126">
        <v>7500</v>
      </c>
      <c r="G212" s="155"/>
      <c r="H212" s="156"/>
      <c r="I212" s="154"/>
    </row>
    <row r="213" spans="1:9" x14ac:dyDescent="0.2">
      <c r="A213" s="21">
        <f t="shared" si="3"/>
        <v>204</v>
      </c>
      <c r="B213" s="154" t="s">
        <v>1018</v>
      </c>
      <c r="C213" s="154" t="s">
        <v>1214</v>
      </c>
      <c r="D213" s="154" t="s">
        <v>1427</v>
      </c>
      <c r="E213" s="155"/>
      <c r="F213" s="126">
        <v>8000</v>
      </c>
      <c r="G213" s="155"/>
      <c r="H213" s="156"/>
      <c r="I213" s="154"/>
    </row>
    <row r="214" spans="1:9" x14ac:dyDescent="0.2">
      <c r="A214" s="21">
        <f t="shared" si="3"/>
        <v>205</v>
      </c>
      <c r="B214" s="154" t="s">
        <v>1020</v>
      </c>
      <c r="C214" s="154" t="s">
        <v>1214</v>
      </c>
      <c r="D214" s="154" t="s">
        <v>1427</v>
      </c>
      <c r="E214" s="155"/>
      <c r="F214" s="126">
        <v>10000</v>
      </c>
      <c r="G214" s="155"/>
      <c r="H214" s="156"/>
      <c r="I214" s="154"/>
    </row>
    <row r="215" spans="1:9" x14ac:dyDescent="0.2">
      <c r="A215" s="21">
        <f t="shared" si="3"/>
        <v>206</v>
      </c>
      <c r="B215" s="154" t="s">
        <v>1021</v>
      </c>
      <c r="C215" s="154" t="s">
        <v>1214</v>
      </c>
      <c r="D215" s="154" t="s">
        <v>1427</v>
      </c>
      <c r="E215" s="155"/>
      <c r="F215" s="126">
        <v>8000</v>
      </c>
      <c r="G215" s="155"/>
      <c r="H215" s="156"/>
      <c r="I215" s="154"/>
    </row>
    <row r="216" spans="1:9" x14ac:dyDescent="0.2">
      <c r="A216" s="21">
        <f t="shared" si="3"/>
        <v>207</v>
      </c>
      <c r="B216" s="154" t="s">
        <v>1022</v>
      </c>
      <c r="C216" s="154" t="s">
        <v>1214</v>
      </c>
      <c r="D216" s="154" t="s">
        <v>1427</v>
      </c>
      <c r="E216" s="155"/>
      <c r="F216" s="126">
        <v>8000</v>
      </c>
      <c r="G216" s="155"/>
      <c r="H216" s="156"/>
      <c r="I216" s="154"/>
    </row>
    <row r="217" spans="1:9" x14ac:dyDescent="0.2">
      <c r="A217" s="21">
        <f t="shared" si="3"/>
        <v>208</v>
      </c>
      <c r="B217" s="154" t="s">
        <v>1023</v>
      </c>
      <c r="C217" s="154" t="s">
        <v>1214</v>
      </c>
      <c r="D217" s="154" t="s">
        <v>1427</v>
      </c>
      <c r="E217" s="155"/>
      <c r="F217" s="126">
        <v>8000</v>
      </c>
      <c r="G217" s="155"/>
      <c r="H217" s="156"/>
      <c r="I217" s="154"/>
    </row>
    <row r="218" spans="1:9" x14ac:dyDescent="0.2">
      <c r="A218" s="21">
        <f t="shared" si="3"/>
        <v>209</v>
      </c>
      <c r="B218" s="154" t="s">
        <v>1024</v>
      </c>
      <c r="C218" s="154" t="s">
        <v>1214</v>
      </c>
      <c r="D218" s="154" t="s">
        <v>1427</v>
      </c>
      <c r="E218" s="155"/>
      <c r="F218" s="126">
        <v>9000</v>
      </c>
      <c r="G218" s="155"/>
      <c r="H218" s="156"/>
      <c r="I218" s="154"/>
    </row>
    <row r="219" spans="1:9" x14ac:dyDescent="0.2">
      <c r="A219" s="21">
        <f t="shared" si="3"/>
        <v>210</v>
      </c>
      <c r="B219" s="154" t="s">
        <v>1025</v>
      </c>
      <c r="C219" s="154" t="s">
        <v>1214</v>
      </c>
      <c r="D219" s="154" t="s">
        <v>1427</v>
      </c>
      <c r="E219" s="155"/>
      <c r="F219" s="126">
        <v>8000</v>
      </c>
      <c r="G219" s="155"/>
      <c r="H219" s="156"/>
      <c r="I219" s="154"/>
    </row>
    <row r="220" spans="1:9" x14ac:dyDescent="0.2">
      <c r="A220" s="21">
        <f t="shared" si="3"/>
        <v>211</v>
      </c>
      <c r="B220" s="154" t="s">
        <v>1026</v>
      </c>
      <c r="C220" s="154" t="s">
        <v>1214</v>
      </c>
      <c r="D220" s="154" t="s">
        <v>1427</v>
      </c>
      <c r="E220" s="155"/>
      <c r="F220" s="126">
        <v>13000</v>
      </c>
      <c r="G220" s="155"/>
      <c r="H220" s="156"/>
      <c r="I220" s="154"/>
    </row>
    <row r="221" spans="1:9" x14ac:dyDescent="0.2">
      <c r="A221" s="21">
        <f t="shared" si="3"/>
        <v>212</v>
      </c>
      <c r="B221" s="154" t="s">
        <v>1027</v>
      </c>
      <c r="C221" s="154" t="s">
        <v>1215</v>
      </c>
      <c r="D221" s="154" t="s">
        <v>1427</v>
      </c>
      <c r="E221" s="155"/>
      <c r="F221" s="126">
        <v>15000</v>
      </c>
      <c r="G221" s="155"/>
      <c r="H221" s="156"/>
      <c r="I221" s="154"/>
    </row>
    <row r="222" spans="1:9" x14ac:dyDescent="0.2">
      <c r="A222" s="21">
        <f t="shared" si="3"/>
        <v>213</v>
      </c>
      <c r="B222" s="154" t="s">
        <v>1028</v>
      </c>
      <c r="C222" s="154" t="s">
        <v>1214</v>
      </c>
      <c r="D222" s="154" t="s">
        <v>1427</v>
      </c>
      <c r="E222" s="155"/>
      <c r="F222" s="126">
        <v>4000</v>
      </c>
      <c r="G222" s="155"/>
      <c r="H222" s="156"/>
      <c r="I222" s="154"/>
    </row>
    <row r="223" spans="1:9" ht="22.5" x14ac:dyDescent="0.2">
      <c r="A223" s="21">
        <f t="shared" si="3"/>
        <v>214</v>
      </c>
      <c r="B223" s="154" t="s">
        <v>1029</v>
      </c>
      <c r="C223" s="154" t="s">
        <v>1214</v>
      </c>
      <c r="D223" s="154" t="s">
        <v>1427</v>
      </c>
      <c r="E223" s="155"/>
      <c r="F223" s="126">
        <v>5000</v>
      </c>
      <c r="G223" s="155"/>
      <c r="H223" s="156"/>
      <c r="I223" s="154"/>
    </row>
    <row r="224" spans="1:9" x14ac:dyDescent="0.2">
      <c r="A224" s="21">
        <f t="shared" si="3"/>
        <v>215</v>
      </c>
      <c r="B224" s="154" t="s">
        <v>1030</v>
      </c>
      <c r="C224" s="154" t="s">
        <v>1214</v>
      </c>
      <c r="D224" s="154" t="s">
        <v>1427</v>
      </c>
      <c r="E224" s="155"/>
      <c r="F224" s="126">
        <v>5000</v>
      </c>
      <c r="G224" s="155"/>
      <c r="H224" s="156"/>
      <c r="I224" s="154"/>
    </row>
    <row r="225" spans="1:9" x14ac:dyDescent="0.2">
      <c r="A225" s="21">
        <f t="shared" si="3"/>
        <v>216</v>
      </c>
      <c r="B225" s="154" t="s">
        <v>1031</v>
      </c>
      <c r="C225" s="154" t="s">
        <v>1214</v>
      </c>
      <c r="D225" s="154" t="s">
        <v>1427</v>
      </c>
      <c r="E225" s="155"/>
      <c r="F225" s="126">
        <v>7000</v>
      </c>
      <c r="G225" s="155"/>
      <c r="H225" s="156"/>
      <c r="I225" s="154"/>
    </row>
    <row r="226" spans="1:9" x14ac:dyDescent="0.2">
      <c r="A226" s="21">
        <f t="shared" si="3"/>
        <v>217</v>
      </c>
      <c r="B226" s="154" t="s">
        <v>1032</v>
      </c>
      <c r="C226" s="154" t="s">
        <v>1214</v>
      </c>
      <c r="D226" s="154" t="s">
        <v>1427</v>
      </c>
      <c r="E226" s="155"/>
      <c r="F226" s="126">
        <v>8000</v>
      </c>
      <c r="G226" s="155"/>
      <c r="H226" s="156"/>
      <c r="I226" s="154"/>
    </row>
    <row r="227" spans="1:9" x14ac:dyDescent="0.2">
      <c r="A227" s="21">
        <f t="shared" si="3"/>
        <v>218</v>
      </c>
      <c r="B227" s="154" t="s">
        <v>1033</v>
      </c>
      <c r="C227" s="154" t="s">
        <v>1214</v>
      </c>
      <c r="D227" s="154" t="s">
        <v>1427</v>
      </c>
      <c r="E227" s="155"/>
      <c r="F227" s="126">
        <v>8000</v>
      </c>
      <c r="G227" s="155"/>
      <c r="H227" s="156"/>
      <c r="I227" s="154"/>
    </row>
    <row r="228" spans="1:9" x14ac:dyDescent="0.2">
      <c r="A228" s="21">
        <f t="shared" si="3"/>
        <v>219</v>
      </c>
      <c r="B228" s="154" t="s">
        <v>1034</v>
      </c>
      <c r="C228" s="154" t="s">
        <v>1215</v>
      </c>
      <c r="D228" s="154" t="s">
        <v>1427</v>
      </c>
      <c r="E228" s="155"/>
      <c r="F228" s="126">
        <v>15000</v>
      </c>
      <c r="G228" s="155"/>
      <c r="H228" s="156"/>
      <c r="I228" s="154"/>
    </row>
    <row r="229" spans="1:9" x14ac:dyDescent="0.2">
      <c r="A229" s="21">
        <f t="shared" ref="A229:A289" si="4">A228+1</f>
        <v>220</v>
      </c>
      <c r="B229" s="154" t="s">
        <v>1035</v>
      </c>
      <c r="C229" s="154" t="s">
        <v>1214</v>
      </c>
      <c r="D229" s="154" t="s">
        <v>1427</v>
      </c>
      <c r="E229" s="155"/>
      <c r="F229" s="126">
        <v>5000</v>
      </c>
      <c r="G229" s="155"/>
      <c r="H229" s="156"/>
      <c r="I229" s="154"/>
    </row>
    <row r="230" spans="1:9" x14ac:dyDescent="0.2">
      <c r="A230" s="21">
        <f t="shared" si="4"/>
        <v>221</v>
      </c>
      <c r="B230" s="154" t="s">
        <v>1036</v>
      </c>
      <c r="C230" s="154" t="s">
        <v>1214</v>
      </c>
      <c r="D230" s="154" t="s">
        <v>1427</v>
      </c>
      <c r="E230" s="155"/>
      <c r="F230" s="126">
        <v>6000</v>
      </c>
      <c r="G230" s="155"/>
      <c r="H230" s="156"/>
      <c r="I230" s="154"/>
    </row>
    <row r="231" spans="1:9" x14ac:dyDescent="0.2">
      <c r="A231" s="21">
        <f t="shared" si="4"/>
        <v>222</v>
      </c>
      <c r="B231" s="154" t="s">
        <v>1037</v>
      </c>
      <c r="C231" s="154" t="s">
        <v>1214</v>
      </c>
      <c r="D231" s="154" t="s">
        <v>1427</v>
      </c>
      <c r="E231" s="155"/>
      <c r="F231" s="126">
        <v>6000</v>
      </c>
      <c r="G231" s="155"/>
      <c r="H231" s="156"/>
      <c r="I231" s="154"/>
    </row>
    <row r="232" spans="1:9" x14ac:dyDescent="0.2">
      <c r="A232" s="21">
        <f t="shared" si="4"/>
        <v>223</v>
      </c>
      <c r="B232" s="154" t="s">
        <v>1038</v>
      </c>
      <c r="C232" s="154" t="s">
        <v>1214</v>
      </c>
      <c r="D232" s="154" t="s">
        <v>1427</v>
      </c>
      <c r="E232" s="155"/>
      <c r="F232" s="126">
        <v>7500</v>
      </c>
      <c r="G232" s="155"/>
      <c r="H232" s="156"/>
      <c r="I232" s="154"/>
    </row>
    <row r="233" spans="1:9" x14ac:dyDescent="0.2">
      <c r="A233" s="21">
        <f t="shared" si="4"/>
        <v>224</v>
      </c>
      <c r="B233" s="154" t="s">
        <v>1040</v>
      </c>
      <c r="C233" s="154" t="s">
        <v>1214</v>
      </c>
      <c r="D233" s="154" t="s">
        <v>1427</v>
      </c>
      <c r="E233" s="155"/>
      <c r="F233" s="126">
        <v>5000</v>
      </c>
      <c r="G233" s="155"/>
      <c r="H233" s="156"/>
      <c r="I233" s="154"/>
    </row>
    <row r="234" spans="1:9" x14ac:dyDescent="0.2">
      <c r="A234" s="21">
        <f t="shared" si="4"/>
        <v>225</v>
      </c>
      <c r="B234" s="154" t="s">
        <v>1041</v>
      </c>
      <c r="C234" s="154" t="s">
        <v>1214</v>
      </c>
      <c r="D234" s="154" t="s">
        <v>1427</v>
      </c>
      <c r="E234" s="155"/>
      <c r="F234" s="126">
        <v>5000</v>
      </c>
      <c r="G234" s="155"/>
      <c r="H234" s="156"/>
      <c r="I234" s="154"/>
    </row>
    <row r="235" spans="1:9" x14ac:dyDescent="0.2">
      <c r="A235" s="21">
        <f t="shared" si="4"/>
        <v>226</v>
      </c>
      <c r="B235" s="154" t="s">
        <v>1042</v>
      </c>
      <c r="C235" s="154" t="s">
        <v>1214</v>
      </c>
      <c r="D235" s="154" t="s">
        <v>1427</v>
      </c>
      <c r="E235" s="155"/>
      <c r="F235" s="126">
        <v>5000</v>
      </c>
      <c r="G235" s="155"/>
      <c r="H235" s="156"/>
      <c r="I235" s="154"/>
    </row>
    <row r="236" spans="1:9" x14ac:dyDescent="0.2">
      <c r="A236" s="21">
        <f t="shared" si="4"/>
        <v>227</v>
      </c>
      <c r="B236" s="154" t="s">
        <v>1043</v>
      </c>
      <c r="C236" s="154" t="s">
        <v>1214</v>
      </c>
      <c r="D236" s="154" t="s">
        <v>1427</v>
      </c>
      <c r="E236" s="155"/>
      <c r="F236" s="126">
        <v>5000</v>
      </c>
      <c r="G236" s="155"/>
      <c r="H236" s="156"/>
      <c r="I236" s="154"/>
    </row>
    <row r="237" spans="1:9" x14ac:dyDescent="0.2">
      <c r="A237" s="21">
        <f t="shared" si="4"/>
        <v>228</v>
      </c>
      <c r="B237" s="154" t="s">
        <v>1044</v>
      </c>
      <c r="C237" s="154" t="s">
        <v>1214</v>
      </c>
      <c r="D237" s="154" t="s">
        <v>1427</v>
      </c>
      <c r="E237" s="155"/>
      <c r="F237" s="126">
        <v>5500</v>
      </c>
      <c r="G237" s="155"/>
      <c r="H237" s="156"/>
      <c r="I237" s="154"/>
    </row>
    <row r="238" spans="1:9" x14ac:dyDescent="0.2">
      <c r="A238" s="21">
        <f t="shared" si="4"/>
        <v>229</v>
      </c>
      <c r="B238" s="154" t="s">
        <v>1045</v>
      </c>
      <c r="C238" s="154" t="s">
        <v>1214</v>
      </c>
      <c r="D238" s="154" t="s">
        <v>1427</v>
      </c>
      <c r="E238" s="155"/>
      <c r="F238" s="126">
        <v>6000</v>
      </c>
      <c r="G238" s="155"/>
      <c r="H238" s="156"/>
      <c r="I238" s="154"/>
    </row>
    <row r="239" spans="1:9" x14ac:dyDescent="0.2">
      <c r="A239" s="21">
        <f t="shared" si="4"/>
        <v>230</v>
      </c>
      <c r="B239" s="154" t="s">
        <v>1046</v>
      </c>
      <c r="C239" s="154" t="s">
        <v>1214</v>
      </c>
      <c r="D239" s="154" t="s">
        <v>1427</v>
      </c>
      <c r="E239" s="155"/>
      <c r="F239" s="126">
        <v>6000</v>
      </c>
      <c r="G239" s="155"/>
      <c r="H239" s="156"/>
      <c r="I239" s="154"/>
    </row>
    <row r="240" spans="1:9" x14ac:dyDescent="0.2">
      <c r="A240" s="21">
        <f t="shared" si="4"/>
        <v>231</v>
      </c>
      <c r="B240" s="154" t="s">
        <v>1047</v>
      </c>
      <c r="C240" s="154" t="s">
        <v>1214</v>
      </c>
      <c r="D240" s="154" t="s">
        <v>1427</v>
      </c>
      <c r="E240" s="155"/>
      <c r="F240" s="126">
        <v>7000</v>
      </c>
      <c r="G240" s="155"/>
      <c r="H240" s="156"/>
      <c r="I240" s="154"/>
    </row>
    <row r="241" spans="1:9" x14ac:dyDescent="0.2">
      <c r="A241" s="21">
        <f t="shared" si="4"/>
        <v>232</v>
      </c>
      <c r="B241" s="154" t="s">
        <v>1048</v>
      </c>
      <c r="C241" s="154" t="s">
        <v>1214</v>
      </c>
      <c r="D241" s="154" t="s">
        <v>1427</v>
      </c>
      <c r="E241" s="155"/>
      <c r="F241" s="126">
        <v>7000</v>
      </c>
      <c r="G241" s="155"/>
      <c r="H241" s="156"/>
      <c r="I241" s="154"/>
    </row>
    <row r="242" spans="1:9" x14ac:dyDescent="0.2">
      <c r="A242" s="21">
        <f t="shared" si="4"/>
        <v>233</v>
      </c>
      <c r="B242" s="154" t="s">
        <v>1049</v>
      </c>
      <c r="C242" s="154" t="s">
        <v>1214</v>
      </c>
      <c r="D242" s="154" t="s">
        <v>1427</v>
      </c>
      <c r="E242" s="155"/>
      <c r="F242" s="126">
        <v>7000</v>
      </c>
      <c r="G242" s="155"/>
      <c r="H242" s="156"/>
      <c r="I242" s="154"/>
    </row>
    <row r="243" spans="1:9" x14ac:dyDescent="0.2">
      <c r="A243" s="21">
        <f t="shared" si="4"/>
        <v>234</v>
      </c>
      <c r="B243" s="154" t="s">
        <v>1050</v>
      </c>
      <c r="C243" s="154" t="s">
        <v>1214</v>
      </c>
      <c r="D243" s="154" t="s">
        <v>1427</v>
      </c>
      <c r="E243" s="155"/>
      <c r="F243" s="126">
        <v>7500</v>
      </c>
      <c r="G243" s="155"/>
      <c r="H243" s="156"/>
      <c r="I243" s="154"/>
    </row>
    <row r="244" spans="1:9" x14ac:dyDescent="0.2">
      <c r="A244" s="21">
        <f t="shared" si="4"/>
        <v>235</v>
      </c>
      <c r="B244" s="154" t="s">
        <v>1051</v>
      </c>
      <c r="C244" s="154" t="s">
        <v>1215</v>
      </c>
      <c r="D244" s="154" t="s">
        <v>1427</v>
      </c>
      <c r="E244" s="155"/>
      <c r="F244" s="126">
        <v>8500</v>
      </c>
      <c r="G244" s="155"/>
      <c r="H244" s="156"/>
      <c r="I244" s="154"/>
    </row>
    <row r="245" spans="1:9" x14ac:dyDescent="0.2">
      <c r="A245" s="21">
        <f t="shared" si="4"/>
        <v>236</v>
      </c>
      <c r="B245" s="154" t="s">
        <v>1052</v>
      </c>
      <c r="C245" s="154" t="s">
        <v>1214</v>
      </c>
      <c r="D245" s="154" t="s">
        <v>1427</v>
      </c>
      <c r="E245" s="155"/>
      <c r="F245" s="126">
        <v>8500</v>
      </c>
      <c r="G245" s="155"/>
      <c r="H245" s="156"/>
      <c r="I245" s="154"/>
    </row>
    <row r="246" spans="1:9" x14ac:dyDescent="0.2">
      <c r="A246" s="21">
        <f t="shared" si="4"/>
        <v>237</v>
      </c>
      <c r="B246" s="154" t="s">
        <v>1053</v>
      </c>
      <c r="C246" s="154" t="s">
        <v>1214</v>
      </c>
      <c r="D246" s="154" t="s">
        <v>1427</v>
      </c>
      <c r="E246" s="155"/>
      <c r="F246" s="126">
        <v>9000</v>
      </c>
      <c r="G246" s="155"/>
      <c r="H246" s="156"/>
      <c r="I246" s="154"/>
    </row>
    <row r="247" spans="1:9" x14ac:dyDescent="0.2">
      <c r="A247" s="21">
        <f t="shared" si="4"/>
        <v>238</v>
      </c>
      <c r="B247" s="154" t="s">
        <v>1054</v>
      </c>
      <c r="C247" s="154" t="s">
        <v>1214</v>
      </c>
      <c r="D247" s="154" t="s">
        <v>1427</v>
      </c>
      <c r="E247" s="155"/>
      <c r="F247" s="126">
        <v>9500</v>
      </c>
      <c r="G247" s="155"/>
      <c r="H247" s="156"/>
      <c r="I247" s="154"/>
    </row>
    <row r="248" spans="1:9" x14ac:dyDescent="0.2">
      <c r="A248" s="21">
        <f t="shared" si="4"/>
        <v>239</v>
      </c>
      <c r="B248" s="154" t="s">
        <v>1055</v>
      </c>
      <c r="C248" s="154" t="s">
        <v>1215</v>
      </c>
      <c r="D248" s="154" t="s">
        <v>1427</v>
      </c>
      <c r="E248" s="155"/>
      <c r="F248" s="126">
        <v>10000</v>
      </c>
      <c r="G248" s="155"/>
      <c r="H248" s="156"/>
      <c r="I248" s="154"/>
    </row>
    <row r="249" spans="1:9" x14ac:dyDescent="0.2">
      <c r="A249" s="21">
        <f t="shared" si="4"/>
        <v>240</v>
      </c>
      <c r="B249" s="154" t="s">
        <v>1056</v>
      </c>
      <c r="C249" s="154" t="s">
        <v>1215</v>
      </c>
      <c r="D249" s="154" t="s">
        <v>1427</v>
      </c>
      <c r="E249" s="155"/>
      <c r="F249" s="126">
        <v>10000</v>
      </c>
      <c r="G249" s="155"/>
      <c r="H249" s="156"/>
      <c r="I249" s="154"/>
    </row>
    <row r="250" spans="1:9" x14ac:dyDescent="0.2">
      <c r="A250" s="21">
        <f t="shared" si="4"/>
        <v>241</v>
      </c>
      <c r="B250" s="154" t="s">
        <v>1057</v>
      </c>
      <c r="C250" s="154" t="s">
        <v>1214</v>
      </c>
      <c r="D250" s="154" t="s">
        <v>1427</v>
      </c>
      <c r="E250" s="155"/>
      <c r="F250" s="126">
        <v>10000</v>
      </c>
      <c r="G250" s="155"/>
      <c r="H250" s="156"/>
      <c r="I250" s="154"/>
    </row>
    <row r="251" spans="1:9" x14ac:dyDescent="0.2">
      <c r="A251" s="21">
        <f t="shared" si="4"/>
        <v>242</v>
      </c>
      <c r="B251" s="154" t="s">
        <v>1058</v>
      </c>
      <c r="C251" s="154" t="s">
        <v>1215</v>
      </c>
      <c r="D251" s="154" t="s">
        <v>1427</v>
      </c>
      <c r="E251" s="155"/>
      <c r="F251" s="126">
        <v>15000</v>
      </c>
      <c r="G251" s="155"/>
      <c r="H251" s="156"/>
      <c r="I251" s="154"/>
    </row>
    <row r="252" spans="1:9" x14ac:dyDescent="0.2">
      <c r="A252" s="21">
        <f t="shared" si="4"/>
        <v>243</v>
      </c>
      <c r="B252" s="154" t="s">
        <v>1059</v>
      </c>
      <c r="C252" s="154" t="s">
        <v>1214</v>
      </c>
      <c r="D252" s="154" t="s">
        <v>1427</v>
      </c>
      <c r="E252" s="155"/>
      <c r="F252" s="126">
        <v>4000</v>
      </c>
      <c r="G252" s="155"/>
      <c r="H252" s="156"/>
      <c r="I252" s="154"/>
    </row>
    <row r="253" spans="1:9" x14ac:dyDescent="0.2">
      <c r="A253" s="21">
        <f t="shared" si="4"/>
        <v>244</v>
      </c>
      <c r="B253" s="154" t="s">
        <v>1060</v>
      </c>
      <c r="C253" s="154" t="s">
        <v>1214</v>
      </c>
      <c r="D253" s="154" t="s">
        <v>1427</v>
      </c>
      <c r="E253" s="155"/>
      <c r="F253" s="126">
        <v>4000</v>
      </c>
      <c r="G253" s="155"/>
      <c r="H253" s="156"/>
      <c r="I253" s="154"/>
    </row>
    <row r="254" spans="1:9" x14ac:dyDescent="0.2">
      <c r="A254" s="21">
        <f t="shared" si="4"/>
        <v>245</v>
      </c>
      <c r="B254" s="154" t="s">
        <v>1061</v>
      </c>
      <c r="C254" s="154" t="s">
        <v>1214</v>
      </c>
      <c r="D254" s="154" t="s">
        <v>1427</v>
      </c>
      <c r="E254" s="155"/>
      <c r="F254" s="126">
        <v>5000</v>
      </c>
      <c r="G254" s="155"/>
      <c r="H254" s="156"/>
      <c r="I254" s="154"/>
    </row>
    <row r="255" spans="1:9" x14ac:dyDescent="0.2">
      <c r="A255" s="21">
        <f t="shared" si="4"/>
        <v>246</v>
      </c>
      <c r="B255" s="154" t="s">
        <v>1062</v>
      </c>
      <c r="C255" s="154" t="s">
        <v>1214</v>
      </c>
      <c r="D255" s="154" t="s">
        <v>1427</v>
      </c>
      <c r="E255" s="155"/>
      <c r="F255" s="126">
        <v>5000</v>
      </c>
      <c r="G255" s="155"/>
      <c r="H255" s="156"/>
      <c r="I255" s="154"/>
    </row>
    <row r="256" spans="1:9" x14ac:dyDescent="0.2">
      <c r="A256" s="21">
        <f t="shared" si="4"/>
        <v>247</v>
      </c>
      <c r="B256" s="154" t="s">
        <v>1063</v>
      </c>
      <c r="C256" s="154" t="s">
        <v>1215</v>
      </c>
      <c r="D256" s="154" t="s">
        <v>1427</v>
      </c>
      <c r="E256" s="155"/>
      <c r="F256" s="126">
        <v>6000</v>
      </c>
      <c r="G256" s="155"/>
      <c r="H256" s="156"/>
      <c r="I256" s="154"/>
    </row>
    <row r="257" spans="1:9" x14ac:dyDescent="0.2">
      <c r="A257" s="21">
        <f t="shared" si="4"/>
        <v>248</v>
      </c>
      <c r="B257" s="154" t="s">
        <v>1064</v>
      </c>
      <c r="C257" s="154" t="s">
        <v>1214</v>
      </c>
      <c r="D257" s="154" t="s">
        <v>1427</v>
      </c>
      <c r="E257" s="155"/>
      <c r="F257" s="126">
        <v>6000</v>
      </c>
      <c r="G257" s="155"/>
      <c r="H257" s="156"/>
      <c r="I257" s="154"/>
    </row>
    <row r="258" spans="1:9" x14ac:dyDescent="0.2">
      <c r="A258" s="21">
        <f t="shared" si="4"/>
        <v>249</v>
      </c>
      <c r="B258" s="154" t="s">
        <v>1065</v>
      </c>
      <c r="C258" s="154" t="s">
        <v>1214</v>
      </c>
      <c r="D258" s="154" t="s">
        <v>1427</v>
      </c>
      <c r="E258" s="155"/>
      <c r="F258" s="126">
        <v>6000</v>
      </c>
      <c r="G258" s="155"/>
      <c r="H258" s="156"/>
      <c r="I258" s="154"/>
    </row>
    <row r="259" spans="1:9" x14ac:dyDescent="0.2">
      <c r="A259" s="21">
        <f t="shared" si="4"/>
        <v>250</v>
      </c>
      <c r="B259" s="154" t="s">
        <v>1066</v>
      </c>
      <c r="C259" s="154" t="s">
        <v>1214</v>
      </c>
      <c r="D259" s="154" t="s">
        <v>1427</v>
      </c>
      <c r="E259" s="155"/>
      <c r="F259" s="126">
        <v>6000</v>
      </c>
      <c r="G259" s="155"/>
      <c r="H259" s="156"/>
      <c r="I259" s="154"/>
    </row>
    <row r="260" spans="1:9" x14ac:dyDescent="0.2">
      <c r="A260" s="21">
        <f t="shared" si="4"/>
        <v>251</v>
      </c>
      <c r="B260" s="154" t="s">
        <v>1067</v>
      </c>
      <c r="C260" s="154" t="s">
        <v>1214</v>
      </c>
      <c r="D260" s="154" t="s">
        <v>1427</v>
      </c>
      <c r="E260" s="155"/>
      <c r="F260" s="126">
        <v>7000</v>
      </c>
      <c r="G260" s="155"/>
      <c r="H260" s="156"/>
      <c r="I260" s="154"/>
    </row>
    <row r="261" spans="1:9" x14ac:dyDescent="0.2">
      <c r="A261" s="21">
        <f t="shared" si="4"/>
        <v>252</v>
      </c>
      <c r="B261" s="154" t="s">
        <v>1068</v>
      </c>
      <c r="C261" s="154" t="s">
        <v>1214</v>
      </c>
      <c r="D261" s="154" t="s">
        <v>1427</v>
      </c>
      <c r="E261" s="155"/>
      <c r="F261" s="126">
        <v>7000</v>
      </c>
      <c r="G261" s="155"/>
      <c r="H261" s="156"/>
      <c r="I261" s="154"/>
    </row>
    <row r="262" spans="1:9" x14ac:dyDescent="0.2">
      <c r="A262" s="21">
        <f t="shared" si="4"/>
        <v>253</v>
      </c>
      <c r="B262" s="154" t="s">
        <v>1069</v>
      </c>
      <c r="C262" s="154" t="s">
        <v>1214</v>
      </c>
      <c r="D262" s="154" t="s">
        <v>1427</v>
      </c>
      <c r="E262" s="155"/>
      <c r="F262" s="126">
        <v>7000</v>
      </c>
      <c r="G262" s="155"/>
      <c r="H262" s="156"/>
      <c r="I262" s="154"/>
    </row>
    <row r="263" spans="1:9" x14ac:dyDescent="0.2">
      <c r="A263" s="21">
        <f t="shared" si="4"/>
        <v>254</v>
      </c>
      <c r="B263" s="154" t="s">
        <v>1070</v>
      </c>
      <c r="C263" s="154" t="s">
        <v>1214</v>
      </c>
      <c r="D263" s="154" t="s">
        <v>1427</v>
      </c>
      <c r="E263" s="155"/>
      <c r="F263" s="126">
        <v>7000</v>
      </c>
      <c r="G263" s="155"/>
      <c r="H263" s="156"/>
      <c r="I263" s="154"/>
    </row>
    <row r="264" spans="1:9" x14ac:dyDescent="0.2">
      <c r="A264" s="21">
        <f t="shared" si="4"/>
        <v>255</v>
      </c>
      <c r="B264" s="154" t="s">
        <v>1071</v>
      </c>
      <c r="C264" s="154" t="s">
        <v>1214</v>
      </c>
      <c r="D264" s="154" t="s">
        <v>1427</v>
      </c>
      <c r="E264" s="155"/>
      <c r="F264" s="126">
        <v>9000</v>
      </c>
      <c r="G264" s="155"/>
      <c r="H264" s="156"/>
      <c r="I264" s="154"/>
    </row>
    <row r="265" spans="1:9" x14ac:dyDescent="0.2">
      <c r="A265" s="21">
        <f t="shared" si="4"/>
        <v>256</v>
      </c>
      <c r="B265" s="154" t="s">
        <v>1072</v>
      </c>
      <c r="C265" s="154" t="s">
        <v>1215</v>
      </c>
      <c r="D265" s="154" t="s">
        <v>1427</v>
      </c>
      <c r="E265" s="155"/>
      <c r="F265" s="126">
        <v>10000</v>
      </c>
      <c r="G265" s="155"/>
      <c r="H265" s="156"/>
      <c r="I265" s="154"/>
    </row>
    <row r="266" spans="1:9" x14ac:dyDescent="0.2">
      <c r="A266" s="21">
        <f t="shared" si="4"/>
        <v>257</v>
      </c>
      <c r="B266" s="154" t="s">
        <v>1073</v>
      </c>
      <c r="C266" s="154" t="s">
        <v>1214</v>
      </c>
      <c r="D266" s="154" t="s">
        <v>1427</v>
      </c>
      <c r="E266" s="155"/>
      <c r="F266" s="126">
        <v>12000</v>
      </c>
      <c r="G266" s="155"/>
      <c r="H266" s="156"/>
      <c r="I266" s="154"/>
    </row>
    <row r="267" spans="1:9" x14ac:dyDescent="0.2">
      <c r="A267" s="21">
        <f t="shared" si="4"/>
        <v>258</v>
      </c>
      <c r="B267" s="154" t="s">
        <v>1074</v>
      </c>
      <c r="C267" s="154" t="s">
        <v>1214</v>
      </c>
      <c r="D267" s="154" t="s">
        <v>1427</v>
      </c>
      <c r="E267" s="155"/>
      <c r="F267" s="126">
        <v>15000</v>
      </c>
      <c r="G267" s="155"/>
      <c r="H267" s="156"/>
      <c r="I267" s="154"/>
    </row>
    <row r="268" spans="1:9" x14ac:dyDescent="0.2">
      <c r="A268" s="21">
        <f t="shared" si="4"/>
        <v>259</v>
      </c>
      <c r="B268" s="154" t="s">
        <v>1075</v>
      </c>
      <c r="C268" s="154" t="s">
        <v>1214</v>
      </c>
      <c r="D268" s="154" t="s">
        <v>1427</v>
      </c>
      <c r="E268" s="155"/>
      <c r="F268" s="126">
        <v>5000</v>
      </c>
      <c r="G268" s="155"/>
      <c r="H268" s="156"/>
      <c r="I268" s="154"/>
    </row>
    <row r="269" spans="1:9" x14ac:dyDescent="0.2">
      <c r="A269" s="21">
        <f t="shared" si="4"/>
        <v>260</v>
      </c>
      <c r="B269" s="154" t="s">
        <v>1076</v>
      </c>
      <c r="C269" s="154" t="s">
        <v>1214</v>
      </c>
      <c r="D269" s="154" t="s">
        <v>1427</v>
      </c>
      <c r="E269" s="155"/>
      <c r="F269" s="126">
        <v>6000</v>
      </c>
      <c r="G269" s="155"/>
      <c r="H269" s="156"/>
      <c r="I269" s="154"/>
    </row>
    <row r="270" spans="1:9" x14ac:dyDescent="0.2">
      <c r="A270" s="21">
        <f t="shared" si="4"/>
        <v>261</v>
      </c>
      <c r="B270" s="154" t="s">
        <v>1077</v>
      </c>
      <c r="C270" s="154" t="s">
        <v>1214</v>
      </c>
      <c r="D270" s="154" t="s">
        <v>1427</v>
      </c>
      <c r="E270" s="155"/>
      <c r="F270" s="126">
        <v>5000</v>
      </c>
      <c r="G270" s="155"/>
      <c r="H270" s="156"/>
      <c r="I270" s="154"/>
    </row>
    <row r="271" spans="1:9" x14ac:dyDescent="0.2">
      <c r="A271" s="21">
        <f t="shared" si="4"/>
        <v>262</v>
      </c>
      <c r="B271" s="154" t="s">
        <v>1078</v>
      </c>
      <c r="C271" s="154" t="s">
        <v>1214</v>
      </c>
      <c r="D271" s="154" t="s">
        <v>1427</v>
      </c>
      <c r="E271" s="155"/>
      <c r="F271" s="126">
        <v>5000</v>
      </c>
      <c r="G271" s="155"/>
      <c r="H271" s="156"/>
      <c r="I271" s="154"/>
    </row>
    <row r="272" spans="1:9" x14ac:dyDescent="0.2">
      <c r="A272" s="21">
        <f t="shared" si="4"/>
        <v>263</v>
      </c>
      <c r="B272" s="154" t="s">
        <v>1079</v>
      </c>
      <c r="C272" s="154" t="s">
        <v>1214</v>
      </c>
      <c r="D272" s="154" t="s">
        <v>1427</v>
      </c>
      <c r="E272" s="155"/>
      <c r="F272" s="126">
        <v>6000</v>
      </c>
      <c r="G272" s="155"/>
      <c r="H272" s="156"/>
      <c r="I272" s="154"/>
    </row>
    <row r="273" spans="1:9" x14ac:dyDescent="0.2">
      <c r="A273" s="21">
        <f t="shared" si="4"/>
        <v>264</v>
      </c>
      <c r="B273" s="154" t="s">
        <v>1080</v>
      </c>
      <c r="C273" s="154" t="s">
        <v>1214</v>
      </c>
      <c r="D273" s="154" t="s">
        <v>1427</v>
      </c>
      <c r="E273" s="155"/>
      <c r="F273" s="126">
        <v>6000</v>
      </c>
      <c r="G273" s="155"/>
      <c r="H273" s="156"/>
      <c r="I273" s="154"/>
    </row>
    <row r="274" spans="1:9" x14ac:dyDescent="0.2">
      <c r="A274" s="21">
        <f t="shared" si="4"/>
        <v>265</v>
      </c>
      <c r="B274" s="154" t="s">
        <v>1081</v>
      </c>
      <c r="C274" s="154" t="s">
        <v>1215</v>
      </c>
      <c r="D274" s="154" t="s">
        <v>1427</v>
      </c>
      <c r="E274" s="155"/>
      <c r="F274" s="126">
        <v>7000</v>
      </c>
      <c r="G274" s="155"/>
      <c r="H274" s="156"/>
      <c r="I274" s="154"/>
    </row>
    <row r="275" spans="1:9" x14ac:dyDescent="0.2">
      <c r="A275" s="21">
        <f t="shared" si="4"/>
        <v>266</v>
      </c>
      <c r="B275" s="154" t="s">
        <v>1082</v>
      </c>
      <c r="C275" s="154" t="s">
        <v>1214</v>
      </c>
      <c r="D275" s="154" t="s">
        <v>1427</v>
      </c>
      <c r="E275" s="155"/>
      <c r="F275" s="126">
        <v>7000</v>
      </c>
      <c r="G275" s="155"/>
      <c r="H275" s="156"/>
      <c r="I275" s="154"/>
    </row>
    <row r="276" spans="1:9" x14ac:dyDescent="0.2">
      <c r="A276" s="21">
        <f t="shared" si="4"/>
        <v>267</v>
      </c>
      <c r="B276" s="154" t="s">
        <v>1083</v>
      </c>
      <c r="C276" s="154" t="s">
        <v>1215</v>
      </c>
      <c r="D276" s="154" t="s">
        <v>1427</v>
      </c>
      <c r="E276" s="155"/>
      <c r="F276" s="126">
        <v>10000</v>
      </c>
      <c r="G276" s="155"/>
      <c r="H276" s="156"/>
      <c r="I276" s="154"/>
    </row>
    <row r="277" spans="1:9" x14ac:dyDescent="0.2">
      <c r="A277" s="21">
        <f t="shared" si="4"/>
        <v>268</v>
      </c>
      <c r="B277" s="154" t="s">
        <v>1084</v>
      </c>
      <c r="C277" s="154" t="s">
        <v>1214</v>
      </c>
      <c r="D277" s="154" t="s">
        <v>1427</v>
      </c>
      <c r="E277" s="155"/>
      <c r="F277" s="126">
        <v>8000</v>
      </c>
      <c r="G277" s="155"/>
      <c r="H277" s="156"/>
      <c r="I277" s="154"/>
    </row>
    <row r="278" spans="1:9" x14ac:dyDescent="0.2">
      <c r="A278" s="21">
        <f t="shared" si="4"/>
        <v>269</v>
      </c>
      <c r="B278" s="154" t="s">
        <v>1085</v>
      </c>
      <c r="C278" s="154" t="s">
        <v>1214</v>
      </c>
      <c r="D278" s="154" t="s">
        <v>1427</v>
      </c>
      <c r="E278" s="155"/>
      <c r="F278" s="126">
        <v>10000</v>
      </c>
      <c r="G278" s="155"/>
      <c r="H278" s="156"/>
      <c r="I278" s="154"/>
    </row>
    <row r="279" spans="1:9" x14ac:dyDescent="0.2">
      <c r="A279" s="21">
        <f t="shared" si="4"/>
        <v>270</v>
      </c>
      <c r="B279" s="154" t="s">
        <v>1086</v>
      </c>
      <c r="C279" s="154" t="s">
        <v>1214</v>
      </c>
      <c r="D279" s="154" t="s">
        <v>1427</v>
      </c>
      <c r="E279" s="155"/>
      <c r="F279" s="126">
        <v>4000</v>
      </c>
      <c r="G279" s="155"/>
      <c r="H279" s="156"/>
      <c r="I279" s="154"/>
    </row>
    <row r="280" spans="1:9" x14ac:dyDescent="0.2">
      <c r="A280" s="21">
        <f t="shared" si="4"/>
        <v>271</v>
      </c>
      <c r="B280" s="154" t="s">
        <v>1087</v>
      </c>
      <c r="C280" s="154" t="s">
        <v>1214</v>
      </c>
      <c r="D280" s="154" t="s">
        <v>1427</v>
      </c>
      <c r="E280" s="155"/>
      <c r="F280" s="126">
        <v>5000</v>
      </c>
      <c r="G280" s="155"/>
      <c r="H280" s="156"/>
      <c r="I280" s="154"/>
    </row>
    <row r="281" spans="1:9" x14ac:dyDescent="0.2">
      <c r="A281" s="21">
        <f t="shared" si="4"/>
        <v>272</v>
      </c>
      <c r="B281" s="154" t="s">
        <v>1088</v>
      </c>
      <c r="C281" s="154" t="s">
        <v>1214</v>
      </c>
      <c r="D281" s="154" t="s">
        <v>1427</v>
      </c>
      <c r="E281" s="155"/>
      <c r="F281" s="126">
        <v>5000</v>
      </c>
      <c r="G281" s="155"/>
      <c r="H281" s="156"/>
      <c r="I281" s="154"/>
    </row>
    <row r="282" spans="1:9" x14ac:dyDescent="0.2">
      <c r="A282" s="21">
        <f t="shared" si="4"/>
        <v>273</v>
      </c>
      <c r="B282" s="154" t="s">
        <v>1089</v>
      </c>
      <c r="C282" s="154" t="s">
        <v>1214</v>
      </c>
      <c r="D282" s="154" t="s">
        <v>1427</v>
      </c>
      <c r="E282" s="155"/>
      <c r="F282" s="126">
        <v>5000</v>
      </c>
      <c r="G282" s="155"/>
      <c r="H282" s="156"/>
      <c r="I282" s="154"/>
    </row>
    <row r="283" spans="1:9" x14ac:dyDescent="0.2">
      <c r="A283" s="21">
        <f t="shared" si="4"/>
        <v>274</v>
      </c>
      <c r="B283" s="154" t="s">
        <v>1090</v>
      </c>
      <c r="C283" s="154" t="s">
        <v>1214</v>
      </c>
      <c r="D283" s="154" t="s">
        <v>1427</v>
      </c>
      <c r="E283" s="155"/>
      <c r="F283" s="126">
        <v>6000</v>
      </c>
      <c r="G283" s="155"/>
      <c r="H283" s="156"/>
      <c r="I283" s="154"/>
    </row>
    <row r="284" spans="1:9" x14ac:dyDescent="0.2">
      <c r="A284" s="21">
        <f t="shared" si="4"/>
        <v>275</v>
      </c>
      <c r="B284" s="154" t="s">
        <v>1091</v>
      </c>
      <c r="C284" s="154" t="s">
        <v>1214</v>
      </c>
      <c r="D284" s="154" t="s">
        <v>1427</v>
      </c>
      <c r="E284" s="155"/>
      <c r="F284" s="126">
        <v>7000</v>
      </c>
      <c r="G284" s="155"/>
      <c r="H284" s="156"/>
      <c r="I284" s="154"/>
    </row>
    <row r="285" spans="1:9" x14ac:dyDescent="0.2">
      <c r="A285" s="21">
        <f t="shared" si="4"/>
        <v>276</v>
      </c>
      <c r="B285" s="154" t="s">
        <v>1092</v>
      </c>
      <c r="C285" s="154" t="s">
        <v>1214</v>
      </c>
      <c r="D285" s="154" t="s">
        <v>1427</v>
      </c>
      <c r="E285" s="155"/>
      <c r="F285" s="126">
        <v>6000</v>
      </c>
      <c r="G285" s="155"/>
      <c r="H285" s="156"/>
      <c r="I285" s="154"/>
    </row>
    <row r="286" spans="1:9" x14ac:dyDescent="0.2">
      <c r="A286" s="21">
        <f t="shared" si="4"/>
        <v>277</v>
      </c>
      <c r="B286" s="154" t="s">
        <v>1093</v>
      </c>
      <c r="C286" s="154" t="s">
        <v>1214</v>
      </c>
      <c r="D286" s="154" t="s">
        <v>1427</v>
      </c>
      <c r="E286" s="155"/>
      <c r="F286" s="126">
        <v>7500</v>
      </c>
      <c r="G286" s="155"/>
      <c r="H286" s="156"/>
      <c r="I286" s="154"/>
    </row>
    <row r="287" spans="1:9" x14ac:dyDescent="0.2">
      <c r="A287" s="21">
        <f t="shared" si="4"/>
        <v>278</v>
      </c>
      <c r="B287" s="154" t="s">
        <v>1094</v>
      </c>
      <c r="C287" s="154" t="s">
        <v>1214</v>
      </c>
      <c r="D287" s="154" t="s">
        <v>1427</v>
      </c>
      <c r="E287" s="155"/>
      <c r="F287" s="126">
        <v>7000</v>
      </c>
      <c r="G287" s="155"/>
      <c r="H287" s="156"/>
      <c r="I287" s="154"/>
    </row>
    <row r="288" spans="1:9" x14ac:dyDescent="0.2">
      <c r="A288" s="21">
        <f t="shared" si="4"/>
        <v>279</v>
      </c>
      <c r="B288" s="154" t="s">
        <v>1095</v>
      </c>
      <c r="C288" s="154" t="s">
        <v>1214</v>
      </c>
      <c r="D288" s="154" t="s">
        <v>1427</v>
      </c>
      <c r="E288" s="155"/>
      <c r="F288" s="126">
        <v>7000</v>
      </c>
      <c r="G288" s="155"/>
      <c r="H288" s="156"/>
      <c r="I288" s="154"/>
    </row>
    <row r="289" spans="1:9" x14ac:dyDescent="0.2">
      <c r="A289" s="21">
        <f t="shared" si="4"/>
        <v>280</v>
      </c>
      <c r="B289" s="154" t="s">
        <v>1096</v>
      </c>
      <c r="C289" s="154" t="s">
        <v>1214</v>
      </c>
      <c r="D289" s="154" t="s">
        <v>1427</v>
      </c>
      <c r="E289" s="155"/>
      <c r="F289" s="126">
        <v>7000</v>
      </c>
      <c r="G289" s="155"/>
      <c r="H289" s="156"/>
      <c r="I289" s="154"/>
    </row>
    <row r="290" spans="1:9" x14ac:dyDescent="0.2">
      <c r="A290" s="21">
        <f t="shared" ref="A290:A347" si="5">A289+1</f>
        <v>281</v>
      </c>
      <c r="B290" s="154" t="s">
        <v>1097</v>
      </c>
      <c r="C290" s="154" t="s">
        <v>1214</v>
      </c>
      <c r="D290" s="154" t="s">
        <v>1427</v>
      </c>
      <c r="E290" s="155"/>
      <c r="F290" s="126">
        <v>7000</v>
      </c>
      <c r="G290" s="155"/>
      <c r="H290" s="156"/>
      <c r="I290" s="154"/>
    </row>
    <row r="291" spans="1:9" x14ac:dyDescent="0.2">
      <c r="A291" s="21">
        <f t="shared" si="5"/>
        <v>282</v>
      </c>
      <c r="B291" s="154" t="s">
        <v>1098</v>
      </c>
      <c r="C291" s="154" t="s">
        <v>1214</v>
      </c>
      <c r="D291" s="154" t="s">
        <v>1427</v>
      </c>
      <c r="E291" s="155"/>
      <c r="F291" s="126">
        <v>8500</v>
      </c>
      <c r="G291" s="155"/>
      <c r="H291" s="156"/>
      <c r="I291" s="154"/>
    </row>
    <row r="292" spans="1:9" x14ac:dyDescent="0.2">
      <c r="A292" s="21">
        <f t="shared" si="5"/>
        <v>283</v>
      </c>
      <c r="B292" s="154" t="s">
        <v>1099</v>
      </c>
      <c r="C292" s="154" t="s">
        <v>1214</v>
      </c>
      <c r="D292" s="154" t="s">
        <v>1427</v>
      </c>
      <c r="E292" s="155"/>
      <c r="F292" s="126">
        <v>8000</v>
      </c>
      <c r="G292" s="155"/>
      <c r="H292" s="156"/>
      <c r="I292" s="154"/>
    </row>
    <row r="293" spans="1:9" x14ac:dyDescent="0.2">
      <c r="A293" s="21">
        <f t="shared" si="5"/>
        <v>284</v>
      </c>
      <c r="B293" s="154" t="s">
        <v>1100</v>
      </c>
      <c r="C293" s="154" t="s">
        <v>1214</v>
      </c>
      <c r="D293" s="154" t="s">
        <v>1427</v>
      </c>
      <c r="E293" s="155"/>
      <c r="F293" s="126">
        <v>9500</v>
      </c>
      <c r="G293" s="155"/>
      <c r="H293" s="156"/>
      <c r="I293" s="154"/>
    </row>
    <row r="294" spans="1:9" ht="22.5" x14ac:dyDescent="0.2">
      <c r="A294" s="21">
        <f t="shared" si="5"/>
        <v>285</v>
      </c>
      <c r="B294" s="154" t="s">
        <v>1101</v>
      </c>
      <c r="C294" s="154" t="s">
        <v>1215</v>
      </c>
      <c r="D294" s="154" t="s">
        <v>1427</v>
      </c>
      <c r="E294" s="155"/>
      <c r="F294" s="126">
        <v>10000</v>
      </c>
      <c r="G294" s="155"/>
      <c r="H294" s="156"/>
      <c r="I294" s="154"/>
    </row>
    <row r="295" spans="1:9" x14ac:dyDescent="0.2">
      <c r="A295" s="21">
        <f t="shared" si="5"/>
        <v>286</v>
      </c>
      <c r="B295" s="154" t="s">
        <v>1102</v>
      </c>
      <c r="C295" s="154" t="s">
        <v>1214</v>
      </c>
      <c r="D295" s="154" t="s">
        <v>1427</v>
      </c>
      <c r="E295" s="155"/>
      <c r="F295" s="126">
        <v>10000</v>
      </c>
      <c r="G295" s="155"/>
      <c r="H295" s="156"/>
      <c r="I295" s="154"/>
    </row>
    <row r="296" spans="1:9" x14ac:dyDescent="0.2">
      <c r="A296" s="21">
        <f t="shared" si="5"/>
        <v>287</v>
      </c>
      <c r="B296" s="154" t="s">
        <v>1103</v>
      </c>
      <c r="C296" s="154" t="s">
        <v>1215</v>
      </c>
      <c r="D296" s="154" t="s">
        <v>1427</v>
      </c>
      <c r="E296" s="155"/>
      <c r="F296" s="126">
        <v>10000</v>
      </c>
      <c r="G296" s="155"/>
      <c r="H296" s="156"/>
      <c r="I296" s="154"/>
    </row>
    <row r="297" spans="1:9" x14ac:dyDescent="0.2">
      <c r="A297" s="21">
        <f t="shared" si="5"/>
        <v>288</v>
      </c>
      <c r="B297" s="154" t="s">
        <v>1104</v>
      </c>
      <c r="C297" s="154" t="s">
        <v>1215</v>
      </c>
      <c r="D297" s="154" t="s">
        <v>1427</v>
      </c>
      <c r="E297" s="155"/>
      <c r="F297" s="126">
        <v>11000</v>
      </c>
      <c r="G297" s="155"/>
      <c r="H297" s="156"/>
      <c r="I297" s="154"/>
    </row>
    <row r="298" spans="1:9" x14ac:dyDescent="0.2">
      <c r="A298" s="21">
        <f t="shared" si="5"/>
        <v>289</v>
      </c>
      <c r="B298" s="154" t="s">
        <v>1105</v>
      </c>
      <c r="C298" s="154" t="s">
        <v>1214</v>
      </c>
      <c r="D298" s="154" t="s">
        <v>1427</v>
      </c>
      <c r="E298" s="155"/>
      <c r="F298" s="126">
        <v>12000</v>
      </c>
      <c r="G298" s="155"/>
      <c r="H298" s="156"/>
      <c r="I298" s="154"/>
    </row>
    <row r="299" spans="1:9" x14ac:dyDescent="0.2">
      <c r="A299" s="21">
        <f t="shared" si="5"/>
        <v>290</v>
      </c>
      <c r="B299" s="154" t="s">
        <v>1106</v>
      </c>
      <c r="C299" s="154" t="s">
        <v>1214</v>
      </c>
      <c r="D299" s="154" t="s">
        <v>1427</v>
      </c>
      <c r="E299" s="155"/>
      <c r="F299" s="126">
        <v>12500</v>
      </c>
      <c r="G299" s="155"/>
      <c r="H299" s="156"/>
      <c r="I299" s="154"/>
    </row>
    <row r="300" spans="1:9" x14ac:dyDescent="0.2">
      <c r="A300" s="21">
        <f t="shared" si="5"/>
        <v>291</v>
      </c>
      <c r="B300" s="154" t="s">
        <v>1107</v>
      </c>
      <c r="C300" s="154" t="s">
        <v>1214</v>
      </c>
      <c r="D300" s="154" t="s">
        <v>1427</v>
      </c>
      <c r="E300" s="155"/>
      <c r="F300" s="126">
        <v>5000</v>
      </c>
      <c r="G300" s="155"/>
      <c r="H300" s="156"/>
      <c r="I300" s="154"/>
    </row>
    <row r="301" spans="1:9" x14ac:dyDescent="0.2">
      <c r="A301" s="21">
        <f t="shared" si="5"/>
        <v>292</v>
      </c>
      <c r="B301" s="154" t="s">
        <v>1108</v>
      </c>
      <c r="C301" s="154" t="s">
        <v>1215</v>
      </c>
      <c r="D301" s="154" t="s">
        <v>1427</v>
      </c>
      <c r="E301" s="155"/>
      <c r="F301" s="126">
        <v>6000</v>
      </c>
      <c r="G301" s="155"/>
      <c r="H301" s="126">
        <v>1093</v>
      </c>
      <c r="I301" s="154"/>
    </row>
    <row r="302" spans="1:9" x14ac:dyDescent="0.2">
      <c r="A302" s="21">
        <f t="shared" si="5"/>
        <v>293</v>
      </c>
      <c r="B302" s="154" t="s">
        <v>1110</v>
      </c>
      <c r="C302" s="154" t="s">
        <v>1214</v>
      </c>
      <c r="D302" s="154" t="s">
        <v>1427</v>
      </c>
      <c r="E302" s="155"/>
      <c r="F302" s="126">
        <v>6500</v>
      </c>
      <c r="G302" s="155"/>
      <c r="H302" s="126"/>
      <c r="I302" s="154"/>
    </row>
    <row r="303" spans="1:9" x14ac:dyDescent="0.2">
      <c r="A303" s="21">
        <f t="shared" si="5"/>
        <v>294</v>
      </c>
      <c r="B303" s="154" t="s">
        <v>1111</v>
      </c>
      <c r="C303" s="154" t="s">
        <v>1214</v>
      </c>
      <c r="D303" s="154" t="s">
        <v>1427</v>
      </c>
      <c r="E303" s="155"/>
      <c r="F303" s="126">
        <v>7000</v>
      </c>
      <c r="G303" s="155"/>
      <c r="H303" s="126"/>
      <c r="I303" s="154"/>
    </row>
    <row r="304" spans="1:9" x14ac:dyDescent="0.2">
      <c r="A304" s="21">
        <f t="shared" si="5"/>
        <v>295</v>
      </c>
      <c r="B304" s="154" t="s">
        <v>1112</v>
      </c>
      <c r="C304" s="154" t="s">
        <v>1214</v>
      </c>
      <c r="D304" s="154" t="s">
        <v>1427</v>
      </c>
      <c r="E304" s="155"/>
      <c r="F304" s="126">
        <v>8000</v>
      </c>
      <c r="G304" s="155"/>
      <c r="H304" s="126"/>
      <c r="I304" s="154"/>
    </row>
    <row r="305" spans="1:9" x14ac:dyDescent="0.2">
      <c r="A305" s="21">
        <f t="shared" si="5"/>
        <v>296</v>
      </c>
      <c r="B305" s="154" t="s">
        <v>1113</v>
      </c>
      <c r="C305" s="154" t="s">
        <v>1214</v>
      </c>
      <c r="D305" s="154" t="s">
        <v>1427</v>
      </c>
      <c r="E305" s="155"/>
      <c r="F305" s="126">
        <v>8000</v>
      </c>
      <c r="G305" s="155"/>
      <c r="H305" s="126">
        <v>910</v>
      </c>
      <c r="I305" s="154"/>
    </row>
    <row r="306" spans="1:9" x14ac:dyDescent="0.2">
      <c r="A306" s="21">
        <f t="shared" si="5"/>
        <v>297</v>
      </c>
      <c r="B306" s="154" t="s">
        <v>1114</v>
      </c>
      <c r="C306" s="154" t="s">
        <v>1214</v>
      </c>
      <c r="D306" s="154" t="s">
        <v>1427</v>
      </c>
      <c r="E306" s="155"/>
      <c r="F306" s="126">
        <v>11500</v>
      </c>
      <c r="G306" s="155"/>
      <c r="H306" s="126"/>
      <c r="I306" s="154"/>
    </row>
    <row r="307" spans="1:9" x14ac:dyDescent="0.2">
      <c r="A307" s="21">
        <f t="shared" si="5"/>
        <v>298</v>
      </c>
      <c r="B307" s="154" t="s">
        <v>1115</v>
      </c>
      <c r="C307" s="154" t="s">
        <v>1214</v>
      </c>
      <c r="D307" s="154" t="s">
        <v>1427</v>
      </c>
      <c r="E307" s="155"/>
      <c r="F307" s="126">
        <v>7000</v>
      </c>
      <c r="G307" s="155"/>
      <c r="H307" s="126"/>
      <c r="I307" s="154"/>
    </row>
    <row r="308" spans="1:9" x14ac:dyDescent="0.2">
      <c r="A308" s="21">
        <f t="shared" si="5"/>
        <v>299</v>
      </c>
      <c r="B308" s="154" t="s">
        <v>1116</v>
      </c>
      <c r="C308" s="154" t="s">
        <v>1214</v>
      </c>
      <c r="D308" s="154" t="s">
        <v>1427</v>
      </c>
      <c r="E308" s="155"/>
      <c r="F308" s="126">
        <v>15000</v>
      </c>
      <c r="G308" s="155"/>
      <c r="H308" s="126"/>
      <c r="I308" s="154"/>
    </row>
    <row r="309" spans="1:9" x14ac:dyDescent="0.2">
      <c r="A309" s="21">
        <f t="shared" si="5"/>
        <v>300</v>
      </c>
      <c r="B309" s="154" t="s">
        <v>1117</v>
      </c>
      <c r="C309" s="154" t="s">
        <v>1214</v>
      </c>
      <c r="D309" s="154" t="s">
        <v>1427</v>
      </c>
      <c r="E309" s="155"/>
      <c r="F309" s="126">
        <v>6000</v>
      </c>
      <c r="G309" s="155"/>
      <c r="H309" s="126">
        <f>670+1703+1475</f>
        <v>3848</v>
      </c>
      <c r="I309" s="154"/>
    </row>
    <row r="310" spans="1:9" x14ac:dyDescent="0.2">
      <c r="A310" s="21">
        <f t="shared" si="5"/>
        <v>301</v>
      </c>
      <c r="B310" s="154" t="s">
        <v>1118</v>
      </c>
      <c r="C310" s="154" t="s">
        <v>1214</v>
      </c>
      <c r="D310" s="154" t="s">
        <v>1427</v>
      </c>
      <c r="E310" s="155"/>
      <c r="F310" s="126">
        <v>6000</v>
      </c>
      <c r="G310" s="155"/>
      <c r="H310" s="126">
        <f>920+1038</f>
        <v>1958</v>
      </c>
      <c r="I310" s="154"/>
    </row>
    <row r="311" spans="1:9" x14ac:dyDescent="0.2">
      <c r="A311" s="21">
        <f t="shared" si="5"/>
        <v>302</v>
      </c>
      <c r="B311" s="154" t="s">
        <v>1119</v>
      </c>
      <c r="C311" s="154" t="s">
        <v>1214</v>
      </c>
      <c r="D311" s="154" t="s">
        <v>1427</v>
      </c>
      <c r="E311" s="155"/>
      <c r="F311" s="126">
        <v>6000</v>
      </c>
      <c r="G311" s="155"/>
      <c r="H311" s="126">
        <v>218</v>
      </c>
      <c r="I311" s="154"/>
    </row>
    <row r="312" spans="1:9" x14ac:dyDescent="0.2">
      <c r="A312" s="21">
        <f t="shared" si="5"/>
        <v>303</v>
      </c>
      <c r="B312" s="154" t="s">
        <v>1120</v>
      </c>
      <c r="C312" s="154" t="s">
        <v>1214</v>
      </c>
      <c r="D312" s="154" t="s">
        <v>1427</v>
      </c>
      <c r="E312" s="155"/>
      <c r="F312" s="126">
        <v>6000</v>
      </c>
      <c r="G312" s="155"/>
      <c r="H312" s="126"/>
      <c r="I312" s="154"/>
    </row>
    <row r="313" spans="1:9" x14ac:dyDescent="0.2">
      <c r="A313" s="21">
        <f t="shared" si="5"/>
        <v>304</v>
      </c>
      <c r="B313" s="154" t="s">
        <v>1121</v>
      </c>
      <c r="C313" s="154" t="s">
        <v>1214</v>
      </c>
      <c r="D313" s="154" t="s">
        <v>1427</v>
      </c>
      <c r="E313" s="155"/>
      <c r="F313" s="126">
        <v>6000</v>
      </c>
      <c r="G313" s="155"/>
      <c r="H313" s="126">
        <f>220+655</f>
        <v>875</v>
      </c>
      <c r="I313" s="154"/>
    </row>
    <row r="314" spans="1:9" x14ac:dyDescent="0.2">
      <c r="A314" s="21">
        <f t="shared" si="5"/>
        <v>305</v>
      </c>
      <c r="B314" s="154" t="s">
        <v>1122</v>
      </c>
      <c r="C314" s="154" t="s">
        <v>1214</v>
      </c>
      <c r="D314" s="154" t="s">
        <v>1427</v>
      </c>
      <c r="E314" s="155"/>
      <c r="F314" s="126">
        <v>6000</v>
      </c>
      <c r="G314" s="155"/>
      <c r="H314" s="126">
        <f>220+680+1060</f>
        <v>1960</v>
      </c>
      <c r="I314" s="154"/>
    </row>
    <row r="315" spans="1:9" x14ac:dyDescent="0.2">
      <c r="A315" s="21">
        <f t="shared" si="5"/>
        <v>306</v>
      </c>
      <c r="B315" s="154" t="s">
        <v>1123</v>
      </c>
      <c r="C315" s="154" t="s">
        <v>1214</v>
      </c>
      <c r="D315" s="154" t="s">
        <v>1427</v>
      </c>
      <c r="E315" s="155"/>
      <c r="F315" s="126">
        <v>6000</v>
      </c>
      <c r="G315" s="155"/>
      <c r="H315" s="126">
        <f>2210+1462+3178</f>
        <v>6850</v>
      </c>
      <c r="I315" s="154"/>
    </row>
    <row r="316" spans="1:9" x14ac:dyDescent="0.2">
      <c r="A316" s="21">
        <f t="shared" si="5"/>
        <v>307</v>
      </c>
      <c r="B316" s="154" t="s">
        <v>1124</v>
      </c>
      <c r="C316" s="154" t="s">
        <v>1214</v>
      </c>
      <c r="D316" s="154" t="s">
        <v>1427</v>
      </c>
      <c r="E316" s="155"/>
      <c r="F316" s="126">
        <v>7500</v>
      </c>
      <c r="G316" s="155"/>
      <c r="H316" s="126"/>
      <c r="I316" s="154"/>
    </row>
    <row r="317" spans="1:9" x14ac:dyDescent="0.2">
      <c r="A317" s="21">
        <f t="shared" si="5"/>
        <v>308</v>
      </c>
      <c r="B317" s="154" t="s">
        <v>1125</v>
      </c>
      <c r="C317" s="154" t="s">
        <v>1214</v>
      </c>
      <c r="D317" s="154" t="s">
        <v>1427</v>
      </c>
      <c r="E317" s="155"/>
      <c r="F317" s="126">
        <v>7500</v>
      </c>
      <c r="G317" s="155"/>
      <c r="H317" s="126"/>
      <c r="I317" s="154"/>
    </row>
    <row r="318" spans="1:9" x14ac:dyDescent="0.2">
      <c r="A318" s="21">
        <f t="shared" si="5"/>
        <v>309</v>
      </c>
      <c r="B318" s="154" t="s">
        <v>1126</v>
      </c>
      <c r="C318" s="154" t="s">
        <v>1214</v>
      </c>
      <c r="D318" s="154" t="s">
        <v>1427</v>
      </c>
      <c r="E318" s="155"/>
      <c r="F318" s="126">
        <v>5000</v>
      </c>
      <c r="G318" s="155"/>
      <c r="H318" s="126"/>
      <c r="I318" s="154"/>
    </row>
    <row r="319" spans="1:9" x14ac:dyDescent="0.2">
      <c r="A319" s="21">
        <f t="shared" si="5"/>
        <v>310</v>
      </c>
      <c r="B319" s="154" t="s">
        <v>1127</v>
      </c>
      <c r="C319" s="154" t="s">
        <v>1214</v>
      </c>
      <c r="D319" s="154" t="s">
        <v>1427</v>
      </c>
      <c r="E319" s="155"/>
      <c r="F319" s="126">
        <v>5500</v>
      </c>
      <c r="G319" s="155"/>
      <c r="H319" s="126"/>
      <c r="I319" s="154"/>
    </row>
    <row r="320" spans="1:9" x14ac:dyDescent="0.2">
      <c r="A320" s="21">
        <f t="shared" si="5"/>
        <v>311</v>
      </c>
      <c r="B320" s="154" t="s">
        <v>1128</v>
      </c>
      <c r="C320" s="154" t="s">
        <v>1214</v>
      </c>
      <c r="D320" s="154" t="s">
        <v>1427</v>
      </c>
      <c r="E320" s="155"/>
      <c r="F320" s="126">
        <v>5500</v>
      </c>
      <c r="G320" s="155"/>
      <c r="H320" s="126"/>
      <c r="I320" s="154"/>
    </row>
    <row r="321" spans="1:9" x14ac:dyDescent="0.2">
      <c r="A321" s="21">
        <f t="shared" si="5"/>
        <v>312</v>
      </c>
      <c r="B321" s="154" t="s">
        <v>1129</v>
      </c>
      <c r="C321" s="154" t="s">
        <v>1214</v>
      </c>
      <c r="D321" s="154" t="s">
        <v>1427</v>
      </c>
      <c r="E321" s="155"/>
      <c r="F321" s="126">
        <v>5500</v>
      </c>
      <c r="G321" s="155"/>
      <c r="H321" s="126"/>
      <c r="I321" s="154"/>
    </row>
    <row r="322" spans="1:9" x14ac:dyDescent="0.2">
      <c r="A322" s="21">
        <f t="shared" si="5"/>
        <v>313</v>
      </c>
      <c r="B322" s="154" t="s">
        <v>1130</v>
      </c>
      <c r="C322" s="154" t="s">
        <v>1214</v>
      </c>
      <c r="D322" s="154" t="s">
        <v>1427</v>
      </c>
      <c r="E322" s="155"/>
      <c r="F322" s="126">
        <v>5500</v>
      </c>
      <c r="G322" s="155"/>
      <c r="H322" s="126">
        <v>560</v>
      </c>
      <c r="I322" s="154"/>
    </row>
    <row r="323" spans="1:9" x14ac:dyDescent="0.2">
      <c r="A323" s="21">
        <f t="shared" si="5"/>
        <v>314</v>
      </c>
      <c r="B323" s="154" t="s">
        <v>1131</v>
      </c>
      <c r="C323" s="154" t="s">
        <v>1214</v>
      </c>
      <c r="D323" s="154" t="s">
        <v>1427</v>
      </c>
      <c r="E323" s="155"/>
      <c r="F323" s="126">
        <v>5500</v>
      </c>
      <c r="G323" s="155"/>
      <c r="H323" s="126"/>
      <c r="I323" s="154"/>
    </row>
    <row r="324" spans="1:9" x14ac:dyDescent="0.2">
      <c r="A324" s="21">
        <f t="shared" si="5"/>
        <v>315</v>
      </c>
      <c r="B324" s="154" t="s">
        <v>1132</v>
      </c>
      <c r="C324" s="154" t="s">
        <v>1214</v>
      </c>
      <c r="D324" s="154" t="s">
        <v>1427</v>
      </c>
      <c r="E324" s="155"/>
      <c r="F324" s="126">
        <v>7000</v>
      </c>
      <c r="G324" s="155"/>
      <c r="H324" s="126"/>
      <c r="I324" s="154"/>
    </row>
    <row r="325" spans="1:9" x14ac:dyDescent="0.2">
      <c r="A325" s="21">
        <f t="shared" si="5"/>
        <v>316</v>
      </c>
      <c r="B325" s="154" t="s">
        <v>1133</v>
      </c>
      <c r="C325" s="154" t="s">
        <v>1214</v>
      </c>
      <c r="D325" s="154" t="s">
        <v>1427</v>
      </c>
      <c r="E325" s="155"/>
      <c r="F325" s="126">
        <v>8500</v>
      </c>
      <c r="G325" s="155"/>
      <c r="H325" s="126"/>
      <c r="I325" s="154"/>
    </row>
    <row r="326" spans="1:9" x14ac:dyDescent="0.2">
      <c r="A326" s="21">
        <f t="shared" si="5"/>
        <v>317</v>
      </c>
      <c r="B326" s="154" t="s">
        <v>1134</v>
      </c>
      <c r="C326" s="154" t="s">
        <v>1215</v>
      </c>
      <c r="D326" s="154" t="s">
        <v>1427</v>
      </c>
      <c r="E326" s="155"/>
      <c r="F326" s="126">
        <v>8000</v>
      </c>
      <c r="G326" s="155"/>
      <c r="H326" s="126"/>
      <c r="I326" s="154"/>
    </row>
    <row r="327" spans="1:9" x14ac:dyDescent="0.2">
      <c r="A327" s="21">
        <f t="shared" si="5"/>
        <v>318</v>
      </c>
      <c r="B327" s="154" t="s">
        <v>1135</v>
      </c>
      <c r="C327" s="154" t="s">
        <v>1214</v>
      </c>
      <c r="D327" s="154" t="s">
        <v>1427</v>
      </c>
      <c r="E327" s="155"/>
      <c r="F327" s="126">
        <v>12000</v>
      </c>
      <c r="G327" s="155"/>
      <c r="H327" s="126"/>
      <c r="I327" s="154"/>
    </row>
    <row r="328" spans="1:9" x14ac:dyDescent="0.2">
      <c r="A328" s="21">
        <f t="shared" si="5"/>
        <v>319</v>
      </c>
      <c r="B328" s="154" t="s">
        <v>1136</v>
      </c>
      <c r="C328" s="154" t="s">
        <v>1214</v>
      </c>
      <c r="D328" s="154" t="s">
        <v>1427</v>
      </c>
      <c r="E328" s="155"/>
      <c r="F328" s="126">
        <v>5000</v>
      </c>
      <c r="G328" s="155"/>
      <c r="H328" s="126"/>
      <c r="I328" s="154"/>
    </row>
    <row r="329" spans="1:9" x14ac:dyDescent="0.2">
      <c r="A329" s="21">
        <f t="shared" si="5"/>
        <v>320</v>
      </c>
      <c r="B329" s="154" t="s">
        <v>1137</v>
      </c>
      <c r="C329" s="154" t="s">
        <v>1214</v>
      </c>
      <c r="D329" s="154" t="s">
        <v>1427</v>
      </c>
      <c r="E329" s="155"/>
      <c r="F329" s="126">
        <v>5500</v>
      </c>
      <c r="G329" s="155"/>
      <c r="H329" s="126">
        <v>15922.15</v>
      </c>
      <c r="I329" s="154"/>
    </row>
    <row r="330" spans="1:9" x14ac:dyDescent="0.2">
      <c r="A330" s="21">
        <f t="shared" si="5"/>
        <v>321</v>
      </c>
      <c r="B330" s="154" t="s">
        <v>1138</v>
      </c>
      <c r="C330" s="154" t="s">
        <v>1214</v>
      </c>
      <c r="D330" s="154" t="s">
        <v>1427</v>
      </c>
      <c r="E330" s="155"/>
      <c r="F330" s="126">
        <v>5500</v>
      </c>
      <c r="G330" s="155"/>
      <c r="H330" s="126"/>
      <c r="I330" s="154"/>
    </row>
    <row r="331" spans="1:9" x14ac:dyDescent="0.2">
      <c r="A331" s="21">
        <f t="shared" si="5"/>
        <v>322</v>
      </c>
      <c r="B331" s="154" t="s">
        <v>1139</v>
      </c>
      <c r="C331" s="154" t="s">
        <v>1214</v>
      </c>
      <c r="D331" s="154" t="s">
        <v>1427</v>
      </c>
      <c r="E331" s="155"/>
      <c r="F331" s="126">
        <v>6000</v>
      </c>
      <c r="G331" s="155"/>
      <c r="H331" s="126"/>
      <c r="I331" s="154"/>
    </row>
    <row r="332" spans="1:9" x14ac:dyDescent="0.2">
      <c r="A332" s="21">
        <f t="shared" si="5"/>
        <v>323</v>
      </c>
      <c r="B332" s="154" t="s">
        <v>1140</v>
      </c>
      <c r="C332" s="154" t="s">
        <v>1214</v>
      </c>
      <c r="D332" s="154" t="s">
        <v>1427</v>
      </c>
      <c r="E332" s="155"/>
      <c r="F332" s="126">
        <v>6000</v>
      </c>
      <c r="G332" s="155"/>
      <c r="H332" s="126"/>
      <c r="I332" s="154"/>
    </row>
    <row r="333" spans="1:9" x14ac:dyDescent="0.2">
      <c r="A333" s="21">
        <f t="shared" si="5"/>
        <v>324</v>
      </c>
      <c r="B333" s="154" t="s">
        <v>1141</v>
      </c>
      <c r="C333" s="154" t="s">
        <v>1214</v>
      </c>
      <c r="D333" s="154" t="s">
        <v>1427</v>
      </c>
      <c r="E333" s="155"/>
      <c r="F333" s="126">
        <v>7500</v>
      </c>
      <c r="G333" s="155"/>
      <c r="H333" s="126"/>
      <c r="I333" s="154"/>
    </row>
    <row r="334" spans="1:9" x14ac:dyDescent="0.2">
      <c r="A334" s="21">
        <f t="shared" si="5"/>
        <v>325</v>
      </c>
      <c r="B334" s="154" t="s">
        <v>1142</v>
      </c>
      <c r="C334" s="154" t="s">
        <v>1214</v>
      </c>
      <c r="D334" s="154" t="s">
        <v>1427</v>
      </c>
      <c r="E334" s="155"/>
      <c r="F334" s="126">
        <v>6000</v>
      </c>
      <c r="G334" s="155"/>
      <c r="H334" s="126">
        <f>631+1010</f>
        <v>1641</v>
      </c>
      <c r="I334" s="154"/>
    </row>
    <row r="335" spans="1:9" x14ac:dyDescent="0.2">
      <c r="A335" s="21">
        <f t="shared" si="5"/>
        <v>326</v>
      </c>
      <c r="B335" s="154" t="s">
        <v>1143</v>
      </c>
      <c r="C335" s="154" t="s">
        <v>1214</v>
      </c>
      <c r="D335" s="154" t="s">
        <v>1427</v>
      </c>
      <c r="E335" s="155"/>
      <c r="F335" s="126">
        <v>6000</v>
      </c>
      <c r="G335" s="155"/>
      <c r="H335" s="126">
        <v>1114</v>
      </c>
      <c r="I335" s="154"/>
    </row>
    <row r="336" spans="1:9" x14ac:dyDescent="0.2">
      <c r="A336" s="21">
        <f t="shared" si="5"/>
        <v>327</v>
      </c>
      <c r="B336" s="154" t="s">
        <v>1144</v>
      </c>
      <c r="C336" s="154" t="s">
        <v>1214</v>
      </c>
      <c r="D336" s="154" t="s">
        <v>1427</v>
      </c>
      <c r="E336" s="155"/>
      <c r="F336" s="126">
        <v>7000</v>
      </c>
      <c r="G336" s="155"/>
      <c r="H336" s="126">
        <f>634+1090</f>
        <v>1724</v>
      </c>
      <c r="I336" s="154"/>
    </row>
    <row r="337" spans="1:9" x14ac:dyDescent="0.2">
      <c r="A337" s="21">
        <f t="shared" si="5"/>
        <v>328</v>
      </c>
      <c r="B337" s="154" t="s">
        <v>1145</v>
      </c>
      <c r="C337" s="154" t="s">
        <v>1215</v>
      </c>
      <c r="D337" s="154" t="s">
        <v>1427</v>
      </c>
      <c r="E337" s="155"/>
      <c r="F337" s="126">
        <v>8500</v>
      </c>
      <c r="G337" s="155"/>
      <c r="H337" s="126">
        <v>1010</v>
      </c>
      <c r="I337" s="154"/>
    </row>
    <row r="338" spans="1:9" x14ac:dyDescent="0.2">
      <c r="A338" s="21">
        <f t="shared" si="5"/>
        <v>329</v>
      </c>
      <c r="B338" s="154" t="s">
        <v>1146</v>
      </c>
      <c r="C338" s="154" t="s">
        <v>1215</v>
      </c>
      <c r="D338" s="154" t="s">
        <v>1427</v>
      </c>
      <c r="E338" s="155"/>
      <c r="F338" s="126">
        <v>8500</v>
      </c>
      <c r="G338" s="155"/>
      <c r="H338" s="126">
        <f>1020+3132</f>
        <v>4152</v>
      </c>
      <c r="I338" s="154"/>
    </row>
    <row r="339" spans="1:9" x14ac:dyDescent="0.2">
      <c r="A339" s="21">
        <f t="shared" si="5"/>
        <v>330</v>
      </c>
      <c r="B339" s="154" t="s">
        <v>1147</v>
      </c>
      <c r="C339" s="154" t="s">
        <v>1214</v>
      </c>
      <c r="D339" s="154" t="s">
        <v>1427</v>
      </c>
      <c r="E339" s="155"/>
      <c r="F339" s="126">
        <v>5000</v>
      </c>
      <c r="G339" s="155"/>
      <c r="H339" s="126">
        <f>1775+910+3150</f>
        <v>5835</v>
      </c>
      <c r="I339" s="154"/>
    </row>
    <row r="340" spans="1:9" x14ac:dyDescent="0.2">
      <c r="A340" s="21">
        <f t="shared" si="5"/>
        <v>331</v>
      </c>
      <c r="B340" s="154" t="s">
        <v>1148</v>
      </c>
      <c r="C340" s="154" t="s">
        <v>1214</v>
      </c>
      <c r="D340" s="154" t="s">
        <v>1427</v>
      </c>
      <c r="E340" s="155"/>
      <c r="F340" s="126">
        <v>5000</v>
      </c>
      <c r="G340" s="155"/>
      <c r="H340" s="126">
        <v>475</v>
      </c>
      <c r="I340" s="154"/>
    </row>
    <row r="341" spans="1:9" x14ac:dyDescent="0.2">
      <c r="A341" s="21">
        <f t="shared" si="5"/>
        <v>332</v>
      </c>
      <c r="B341" s="154" t="s">
        <v>1149</v>
      </c>
      <c r="C341" s="154" t="s">
        <v>1214</v>
      </c>
      <c r="D341" s="154" t="s">
        <v>1427</v>
      </c>
      <c r="E341" s="155"/>
      <c r="F341" s="126">
        <v>5000</v>
      </c>
      <c r="G341" s="155"/>
      <c r="H341" s="126">
        <f>2238+485+3170</f>
        <v>5893</v>
      </c>
      <c r="I341" s="154"/>
    </row>
    <row r="342" spans="1:9" x14ac:dyDescent="0.2">
      <c r="A342" s="21">
        <f t="shared" si="5"/>
        <v>333</v>
      </c>
      <c r="B342" s="154" t="s">
        <v>1150</v>
      </c>
      <c r="C342" s="154" t="s">
        <v>1214</v>
      </c>
      <c r="D342" s="154" t="s">
        <v>1427</v>
      </c>
      <c r="E342" s="155"/>
      <c r="F342" s="126">
        <v>6000</v>
      </c>
      <c r="G342" s="155"/>
      <c r="H342" s="126">
        <f>1775+3110</f>
        <v>4885</v>
      </c>
      <c r="I342" s="154"/>
    </row>
    <row r="343" spans="1:9" x14ac:dyDescent="0.2">
      <c r="A343" s="21">
        <f t="shared" si="5"/>
        <v>334</v>
      </c>
      <c r="B343" s="154" t="s">
        <v>1151</v>
      </c>
      <c r="C343" s="154" t="s">
        <v>1214</v>
      </c>
      <c r="D343" s="154" t="s">
        <v>1427</v>
      </c>
      <c r="E343" s="155"/>
      <c r="F343" s="126">
        <v>6000</v>
      </c>
      <c r="G343" s="155"/>
      <c r="H343" s="126">
        <f>1760+895</f>
        <v>2655</v>
      </c>
      <c r="I343" s="154"/>
    </row>
    <row r="344" spans="1:9" x14ac:dyDescent="0.2">
      <c r="A344" s="21">
        <f t="shared" si="5"/>
        <v>335</v>
      </c>
      <c r="B344" s="154" t="s">
        <v>1152</v>
      </c>
      <c r="C344" s="154" t="s">
        <v>1214</v>
      </c>
      <c r="D344" s="154" t="s">
        <v>1427</v>
      </c>
      <c r="E344" s="155"/>
      <c r="F344" s="126">
        <v>6000</v>
      </c>
      <c r="G344" s="155"/>
      <c r="H344" s="126">
        <f>1778+15922.15</f>
        <v>17700.150000000001</v>
      </c>
      <c r="I344" s="154"/>
    </row>
    <row r="345" spans="1:9" x14ac:dyDescent="0.2">
      <c r="A345" s="21">
        <f t="shared" si="5"/>
        <v>336</v>
      </c>
      <c r="B345" s="154" t="s">
        <v>1153</v>
      </c>
      <c r="C345" s="154" t="s">
        <v>1214</v>
      </c>
      <c r="D345" s="154" t="s">
        <v>1427</v>
      </c>
      <c r="E345" s="155"/>
      <c r="F345" s="126">
        <v>7500</v>
      </c>
      <c r="G345" s="155"/>
      <c r="H345" s="126"/>
      <c r="I345" s="154"/>
    </row>
    <row r="346" spans="1:9" x14ac:dyDescent="0.2">
      <c r="A346" s="21">
        <f t="shared" si="5"/>
        <v>337</v>
      </c>
      <c r="B346" s="154" t="s">
        <v>1154</v>
      </c>
      <c r="C346" s="154" t="s">
        <v>1214</v>
      </c>
      <c r="D346" s="154" t="s">
        <v>1427</v>
      </c>
      <c r="E346" s="155"/>
      <c r="F346" s="126">
        <v>5500</v>
      </c>
      <c r="G346" s="155"/>
      <c r="H346" s="126"/>
      <c r="I346" s="154"/>
    </row>
    <row r="347" spans="1:9" x14ac:dyDescent="0.2">
      <c r="A347" s="21">
        <f t="shared" si="5"/>
        <v>338</v>
      </c>
      <c r="B347" s="154" t="s">
        <v>1155</v>
      </c>
      <c r="C347" s="154" t="s">
        <v>1214</v>
      </c>
      <c r="D347" s="154" t="s">
        <v>1427</v>
      </c>
      <c r="E347" s="155"/>
      <c r="F347" s="126">
        <v>5500</v>
      </c>
      <c r="G347" s="155"/>
      <c r="H347" s="126">
        <f>922+920</f>
        <v>1842</v>
      </c>
      <c r="I347" s="154"/>
    </row>
    <row r="348" spans="1:9" x14ac:dyDescent="0.2">
      <c r="A348" s="21">
        <f t="shared" ref="A348:A411" si="6">A347+1</f>
        <v>339</v>
      </c>
      <c r="B348" s="154" t="s">
        <v>1156</v>
      </c>
      <c r="C348" s="154" t="s">
        <v>1214</v>
      </c>
      <c r="D348" s="154" t="s">
        <v>1427</v>
      </c>
      <c r="E348" s="155"/>
      <c r="F348" s="126">
        <v>7000</v>
      </c>
      <c r="G348" s="155"/>
      <c r="H348" s="126">
        <f>920+685</f>
        <v>1605</v>
      </c>
      <c r="I348" s="154"/>
    </row>
    <row r="349" spans="1:9" x14ac:dyDescent="0.2">
      <c r="A349" s="21">
        <f t="shared" si="6"/>
        <v>340</v>
      </c>
      <c r="B349" s="154" t="s">
        <v>1157</v>
      </c>
      <c r="C349" s="154" t="s">
        <v>1214</v>
      </c>
      <c r="D349" s="154" t="s">
        <v>1427</v>
      </c>
      <c r="E349" s="155"/>
      <c r="F349" s="126">
        <v>7500</v>
      </c>
      <c r="G349" s="155"/>
      <c r="H349" s="126">
        <v>500</v>
      </c>
      <c r="I349" s="154"/>
    </row>
    <row r="350" spans="1:9" x14ac:dyDescent="0.2">
      <c r="A350" s="21">
        <f t="shared" si="6"/>
        <v>341</v>
      </c>
      <c r="B350" s="154" t="s">
        <v>1158</v>
      </c>
      <c r="C350" s="154" t="s">
        <v>1214</v>
      </c>
      <c r="D350" s="154" t="s">
        <v>1427</v>
      </c>
      <c r="E350" s="155"/>
      <c r="F350" s="126">
        <v>6000</v>
      </c>
      <c r="G350" s="155"/>
      <c r="H350" s="126">
        <f>2666+1454</f>
        <v>4120</v>
      </c>
      <c r="I350" s="154"/>
    </row>
    <row r="351" spans="1:9" x14ac:dyDescent="0.2">
      <c r="A351" s="21">
        <f t="shared" si="6"/>
        <v>342</v>
      </c>
      <c r="B351" s="154" t="s">
        <v>1159</v>
      </c>
      <c r="C351" s="154" t="s">
        <v>1214</v>
      </c>
      <c r="D351" s="154" t="s">
        <v>1427</v>
      </c>
      <c r="E351" s="155"/>
      <c r="F351" s="126">
        <v>6000</v>
      </c>
      <c r="G351" s="155"/>
      <c r="H351" s="126">
        <f>615+1440</f>
        <v>2055</v>
      </c>
      <c r="I351" s="154"/>
    </row>
    <row r="352" spans="1:9" x14ac:dyDescent="0.2">
      <c r="A352" s="21">
        <f t="shared" si="6"/>
        <v>343</v>
      </c>
      <c r="B352" s="154" t="s">
        <v>1160</v>
      </c>
      <c r="C352" s="154" t="s">
        <v>1215</v>
      </c>
      <c r="D352" s="154" t="s">
        <v>1427</v>
      </c>
      <c r="E352" s="155"/>
      <c r="F352" s="126">
        <v>6000</v>
      </c>
      <c r="G352" s="155"/>
      <c r="H352" s="126"/>
      <c r="I352" s="154"/>
    </row>
    <row r="353" spans="1:9" x14ac:dyDescent="0.2">
      <c r="A353" s="21">
        <f t="shared" si="6"/>
        <v>344</v>
      </c>
      <c r="B353" s="154" t="s">
        <v>1161</v>
      </c>
      <c r="C353" s="154" t="s">
        <v>1214</v>
      </c>
      <c r="D353" s="154" t="s">
        <v>1427</v>
      </c>
      <c r="E353" s="155"/>
      <c r="F353" s="126">
        <v>6000</v>
      </c>
      <c r="G353" s="155"/>
      <c r="H353" s="126">
        <f>1435+1328</f>
        <v>2763</v>
      </c>
      <c r="I353" s="154"/>
    </row>
    <row r="354" spans="1:9" x14ac:dyDescent="0.2">
      <c r="A354" s="21">
        <f t="shared" si="6"/>
        <v>345</v>
      </c>
      <c r="B354" s="154" t="s">
        <v>1162</v>
      </c>
      <c r="C354" s="154" t="s">
        <v>1215</v>
      </c>
      <c r="D354" s="154" t="s">
        <v>1427</v>
      </c>
      <c r="E354" s="155"/>
      <c r="F354" s="126">
        <v>7500</v>
      </c>
      <c r="G354" s="155"/>
      <c r="H354" s="126"/>
      <c r="I354" s="154"/>
    </row>
    <row r="355" spans="1:9" x14ac:dyDescent="0.2">
      <c r="A355" s="21">
        <f t="shared" si="6"/>
        <v>346</v>
      </c>
      <c r="B355" s="154" t="s">
        <v>1163</v>
      </c>
      <c r="C355" s="154" t="s">
        <v>1214</v>
      </c>
      <c r="D355" s="154" t="s">
        <v>1427</v>
      </c>
      <c r="E355" s="155"/>
      <c r="F355" s="126">
        <v>7500</v>
      </c>
      <c r="G355" s="155"/>
      <c r="H355" s="126">
        <f>2666+1764+1454</f>
        <v>5884</v>
      </c>
      <c r="I355" s="154"/>
    </row>
    <row r="356" spans="1:9" x14ac:dyDescent="0.2">
      <c r="A356" s="21">
        <f t="shared" si="6"/>
        <v>347</v>
      </c>
      <c r="B356" s="154" t="s">
        <v>1164</v>
      </c>
      <c r="C356" s="154" t="s">
        <v>1214</v>
      </c>
      <c r="D356" s="154" t="s">
        <v>1427</v>
      </c>
      <c r="E356" s="155"/>
      <c r="F356" s="126">
        <v>7500</v>
      </c>
      <c r="G356" s="155"/>
      <c r="H356" s="126">
        <f>1741+1205</f>
        <v>2946</v>
      </c>
      <c r="I356" s="154"/>
    </row>
    <row r="357" spans="1:9" x14ac:dyDescent="0.2">
      <c r="A357" s="21">
        <f t="shared" si="6"/>
        <v>348</v>
      </c>
      <c r="B357" s="154" t="s">
        <v>1165</v>
      </c>
      <c r="C357" s="154" t="s">
        <v>1214</v>
      </c>
      <c r="D357" s="154" t="s">
        <v>1427</v>
      </c>
      <c r="E357" s="155"/>
      <c r="F357" s="126">
        <v>4000</v>
      </c>
      <c r="G357" s="155"/>
      <c r="H357" s="126">
        <v>500</v>
      </c>
      <c r="I357" s="154"/>
    </row>
    <row r="358" spans="1:9" x14ac:dyDescent="0.2">
      <c r="A358" s="21">
        <f t="shared" si="6"/>
        <v>349</v>
      </c>
      <c r="B358" s="154" t="s">
        <v>1166</v>
      </c>
      <c r="C358" s="154" t="s">
        <v>1214</v>
      </c>
      <c r="D358" s="154" t="s">
        <v>1427</v>
      </c>
      <c r="E358" s="155"/>
      <c r="F358" s="126">
        <v>4000</v>
      </c>
      <c r="G358" s="155"/>
      <c r="H358" s="126"/>
      <c r="I358" s="154"/>
    </row>
    <row r="359" spans="1:9" x14ac:dyDescent="0.2">
      <c r="A359" s="21">
        <f t="shared" si="6"/>
        <v>350</v>
      </c>
      <c r="B359" s="154" t="s">
        <v>1167</v>
      </c>
      <c r="C359" s="154" t="s">
        <v>1214</v>
      </c>
      <c r="D359" s="154" t="s">
        <v>1427</v>
      </c>
      <c r="E359" s="155"/>
      <c r="F359" s="126">
        <v>4000</v>
      </c>
      <c r="G359" s="155"/>
      <c r="H359" s="126">
        <v>475</v>
      </c>
      <c r="I359" s="154"/>
    </row>
    <row r="360" spans="1:9" x14ac:dyDescent="0.2">
      <c r="A360" s="21">
        <f t="shared" si="6"/>
        <v>351</v>
      </c>
      <c r="B360" s="154" t="s">
        <v>1168</v>
      </c>
      <c r="C360" s="154" t="s">
        <v>1214</v>
      </c>
      <c r="D360" s="154" t="s">
        <v>1427</v>
      </c>
      <c r="E360" s="155"/>
      <c r="F360" s="126">
        <v>5000</v>
      </c>
      <c r="G360" s="155"/>
      <c r="H360" s="126"/>
      <c r="I360" s="154"/>
    </row>
    <row r="361" spans="1:9" x14ac:dyDescent="0.2">
      <c r="A361" s="21">
        <f t="shared" si="6"/>
        <v>352</v>
      </c>
      <c r="B361" s="154" t="s">
        <v>1169</v>
      </c>
      <c r="C361" s="154" t="s">
        <v>1214</v>
      </c>
      <c r="D361" s="154" t="s">
        <v>1427</v>
      </c>
      <c r="E361" s="155"/>
      <c r="F361" s="126">
        <v>5000</v>
      </c>
      <c r="G361" s="155"/>
      <c r="H361" s="126">
        <v>1780</v>
      </c>
      <c r="I361" s="154"/>
    </row>
    <row r="362" spans="1:9" x14ac:dyDescent="0.2">
      <c r="A362" s="21">
        <f t="shared" si="6"/>
        <v>353</v>
      </c>
      <c r="B362" s="154" t="s">
        <v>1170</v>
      </c>
      <c r="C362" s="154" t="s">
        <v>1214</v>
      </c>
      <c r="D362" s="154" t="s">
        <v>1427</v>
      </c>
      <c r="E362" s="155"/>
      <c r="F362" s="126">
        <v>5500</v>
      </c>
      <c r="G362" s="155"/>
      <c r="H362" s="126">
        <f>1780+1070</f>
        <v>2850</v>
      </c>
      <c r="I362" s="154"/>
    </row>
    <row r="363" spans="1:9" x14ac:dyDescent="0.2">
      <c r="A363" s="21">
        <f t="shared" si="6"/>
        <v>354</v>
      </c>
      <c r="B363" s="154" t="s">
        <v>1171</v>
      </c>
      <c r="C363" s="154" t="s">
        <v>1214</v>
      </c>
      <c r="D363" s="154" t="s">
        <v>1427</v>
      </c>
      <c r="E363" s="155"/>
      <c r="F363" s="126">
        <v>7500</v>
      </c>
      <c r="G363" s="155"/>
      <c r="H363" s="126">
        <v>675</v>
      </c>
      <c r="I363" s="154"/>
    </row>
    <row r="364" spans="1:9" x14ac:dyDescent="0.2">
      <c r="A364" s="21">
        <f t="shared" si="6"/>
        <v>355</v>
      </c>
      <c r="B364" s="154" t="s">
        <v>1172</v>
      </c>
      <c r="C364" s="154" t="s">
        <v>1214</v>
      </c>
      <c r="D364" s="154" t="s">
        <v>1427</v>
      </c>
      <c r="E364" s="155"/>
      <c r="F364" s="126">
        <v>5500</v>
      </c>
      <c r="G364" s="155"/>
      <c r="H364" s="126"/>
      <c r="I364" s="154"/>
    </row>
    <row r="365" spans="1:9" x14ac:dyDescent="0.2">
      <c r="A365" s="21">
        <f t="shared" si="6"/>
        <v>356</v>
      </c>
      <c r="B365" s="154" t="s">
        <v>1173</v>
      </c>
      <c r="C365" s="154" t="s">
        <v>1214</v>
      </c>
      <c r="D365" s="154" t="s">
        <v>1427</v>
      </c>
      <c r="E365" s="155"/>
      <c r="F365" s="126">
        <v>5500</v>
      </c>
      <c r="G365" s="155"/>
      <c r="H365" s="126"/>
      <c r="I365" s="154"/>
    </row>
    <row r="366" spans="1:9" x14ac:dyDescent="0.2">
      <c r="A366" s="21">
        <f t="shared" si="6"/>
        <v>357</v>
      </c>
      <c r="B366" s="154" t="s">
        <v>1174</v>
      </c>
      <c r="C366" s="154" t="s">
        <v>1214</v>
      </c>
      <c r="D366" s="154" t="s">
        <v>1427</v>
      </c>
      <c r="E366" s="155"/>
      <c r="F366" s="126">
        <v>5500</v>
      </c>
      <c r="G366" s="155"/>
      <c r="H366" s="126">
        <v>935</v>
      </c>
      <c r="I366" s="154"/>
    </row>
    <row r="367" spans="1:9" x14ac:dyDescent="0.2">
      <c r="A367" s="21">
        <f t="shared" si="6"/>
        <v>358</v>
      </c>
      <c r="B367" s="154" t="s">
        <v>1175</v>
      </c>
      <c r="C367" s="154" t="s">
        <v>1214</v>
      </c>
      <c r="D367" s="154" t="s">
        <v>1427</v>
      </c>
      <c r="E367" s="155"/>
      <c r="F367" s="126">
        <v>5500</v>
      </c>
      <c r="G367" s="155"/>
      <c r="H367" s="126"/>
      <c r="I367" s="154"/>
    </row>
    <row r="368" spans="1:9" x14ac:dyDescent="0.2">
      <c r="A368" s="21">
        <f t="shared" si="6"/>
        <v>359</v>
      </c>
      <c r="B368" s="154" t="s">
        <v>1176</v>
      </c>
      <c r="C368" s="154" t="s">
        <v>1214</v>
      </c>
      <c r="D368" s="154" t="s">
        <v>1427</v>
      </c>
      <c r="E368" s="155"/>
      <c r="F368" s="126">
        <v>5500</v>
      </c>
      <c r="G368" s="155"/>
      <c r="H368" s="126">
        <v>935</v>
      </c>
      <c r="I368" s="154"/>
    </row>
    <row r="369" spans="1:9" x14ac:dyDescent="0.2">
      <c r="A369" s="21">
        <f t="shared" si="6"/>
        <v>360</v>
      </c>
      <c r="B369" s="154" t="s">
        <v>1177</v>
      </c>
      <c r="C369" s="154" t="s">
        <v>1214</v>
      </c>
      <c r="D369" s="154" t="s">
        <v>1427</v>
      </c>
      <c r="E369" s="155"/>
      <c r="F369" s="126">
        <v>7500</v>
      </c>
      <c r="G369" s="155"/>
      <c r="H369" s="126">
        <v>1420</v>
      </c>
      <c r="I369" s="154"/>
    </row>
    <row r="370" spans="1:9" x14ac:dyDescent="0.2">
      <c r="A370" s="21">
        <f t="shared" si="6"/>
        <v>361</v>
      </c>
      <c r="B370" s="154" t="s">
        <v>1178</v>
      </c>
      <c r="C370" s="154" t="s">
        <v>1214</v>
      </c>
      <c r="D370" s="154" t="s">
        <v>1427</v>
      </c>
      <c r="E370" s="155"/>
      <c r="F370" s="126">
        <v>6000</v>
      </c>
      <c r="G370" s="155"/>
      <c r="H370" s="126">
        <f>1775+2295</f>
        <v>4070</v>
      </c>
      <c r="I370" s="154"/>
    </row>
    <row r="371" spans="1:9" x14ac:dyDescent="0.2">
      <c r="A371" s="21">
        <f t="shared" si="6"/>
        <v>362</v>
      </c>
      <c r="B371" s="154" t="s">
        <v>1179</v>
      </c>
      <c r="C371" s="154" t="s">
        <v>1214</v>
      </c>
      <c r="D371" s="154" t="s">
        <v>1427</v>
      </c>
      <c r="E371" s="155"/>
      <c r="F371" s="126">
        <v>6000</v>
      </c>
      <c r="G371" s="155"/>
      <c r="H371" s="126"/>
      <c r="I371" s="154"/>
    </row>
    <row r="372" spans="1:9" x14ac:dyDescent="0.2">
      <c r="A372" s="21">
        <f t="shared" si="6"/>
        <v>363</v>
      </c>
      <c r="B372" s="154" t="s">
        <v>1180</v>
      </c>
      <c r="C372" s="154" t="s">
        <v>1214</v>
      </c>
      <c r="D372" s="154" t="s">
        <v>1427</v>
      </c>
      <c r="E372" s="155"/>
      <c r="F372" s="126">
        <v>6000</v>
      </c>
      <c r="G372" s="155"/>
      <c r="H372" s="126">
        <v>495</v>
      </c>
      <c r="I372" s="154"/>
    </row>
    <row r="373" spans="1:9" x14ac:dyDescent="0.2">
      <c r="A373" s="21">
        <f t="shared" si="6"/>
        <v>364</v>
      </c>
      <c r="B373" s="154" t="s">
        <v>1181</v>
      </c>
      <c r="C373" s="154" t="s">
        <v>1214</v>
      </c>
      <c r="D373" s="154" t="s">
        <v>1427</v>
      </c>
      <c r="E373" s="155"/>
      <c r="F373" s="126">
        <v>6000</v>
      </c>
      <c r="G373" s="155"/>
      <c r="H373" s="126"/>
      <c r="I373" s="154"/>
    </row>
    <row r="374" spans="1:9" x14ac:dyDescent="0.2">
      <c r="A374" s="21">
        <f t="shared" si="6"/>
        <v>365</v>
      </c>
      <c r="B374" s="154" t="s">
        <v>1182</v>
      </c>
      <c r="C374" s="154" t="s">
        <v>1214</v>
      </c>
      <c r="D374" s="154" t="s">
        <v>1427</v>
      </c>
      <c r="E374" s="155"/>
      <c r="F374" s="126">
        <v>6000</v>
      </c>
      <c r="G374" s="155"/>
      <c r="H374" s="126"/>
      <c r="I374" s="154"/>
    </row>
    <row r="375" spans="1:9" x14ac:dyDescent="0.2">
      <c r="A375" s="21">
        <f t="shared" si="6"/>
        <v>366</v>
      </c>
      <c r="B375" s="154" t="s">
        <v>1183</v>
      </c>
      <c r="C375" s="154" t="s">
        <v>1214</v>
      </c>
      <c r="D375" s="154" t="s">
        <v>1427</v>
      </c>
      <c r="E375" s="155"/>
      <c r="F375" s="126">
        <v>6500</v>
      </c>
      <c r="G375" s="155"/>
      <c r="H375" s="126">
        <v>724</v>
      </c>
      <c r="I375" s="154"/>
    </row>
    <row r="376" spans="1:9" x14ac:dyDescent="0.2">
      <c r="A376" s="21">
        <f t="shared" si="6"/>
        <v>367</v>
      </c>
      <c r="B376" s="154" t="s">
        <v>1184</v>
      </c>
      <c r="C376" s="154" t="s">
        <v>1214</v>
      </c>
      <c r="D376" s="154" t="s">
        <v>1427</v>
      </c>
      <c r="E376" s="155"/>
      <c r="F376" s="126">
        <v>7500</v>
      </c>
      <c r="G376" s="155"/>
      <c r="H376" s="126">
        <f>1950+3142</f>
        <v>5092</v>
      </c>
      <c r="I376" s="154"/>
    </row>
    <row r="377" spans="1:9" x14ac:dyDescent="0.2">
      <c r="A377" s="21">
        <f t="shared" si="6"/>
        <v>368</v>
      </c>
      <c r="B377" s="154" t="s">
        <v>1185</v>
      </c>
      <c r="C377" s="154" t="s">
        <v>1214</v>
      </c>
      <c r="D377" s="154" t="s">
        <v>1427</v>
      </c>
      <c r="E377" s="155"/>
      <c r="F377" s="126">
        <v>7000</v>
      </c>
      <c r="G377" s="155"/>
      <c r="H377" s="126"/>
      <c r="I377" s="154"/>
    </row>
    <row r="378" spans="1:9" x14ac:dyDescent="0.2">
      <c r="A378" s="21">
        <f t="shared" si="6"/>
        <v>369</v>
      </c>
      <c r="B378" s="154" t="s">
        <v>1186</v>
      </c>
      <c r="C378" s="154" t="s">
        <v>1214</v>
      </c>
      <c r="D378" s="154" t="s">
        <v>1427</v>
      </c>
      <c r="E378" s="155"/>
      <c r="F378" s="126">
        <v>7000</v>
      </c>
      <c r="G378" s="155"/>
      <c r="H378" s="126"/>
      <c r="I378" s="154"/>
    </row>
    <row r="379" spans="1:9" x14ac:dyDescent="0.2">
      <c r="A379" s="21">
        <f t="shared" si="6"/>
        <v>370</v>
      </c>
      <c r="B379" s="154" t="s">
        <v>1187</v>
      </c>
      <c r="C379" s="154" t="s">
        <v>1214</v>
      </c>
      <c r="D379" s="154" t="s">
        <v>1427</v>
      </c>
      <c r="E379" s="155"/>
      <c r="F379" s="126">
        <v>7000</v>
      </c>
      <c r="G379" s="155"/>
      <c r="H379" s="126"/>
      <c r="I379" s="154"/>
    </row>
    <row r="380" spans="1:9" x14ac:dyDescent="0.2">
      <c r="A380" s="21">
        <f t="shared" si="6"/>
        <v>371</v>
      </c>
      <c r="B380" s="154" t="s">
        <v>1188</v>
      </c>
      <c r="C380" s="154" t="s">
        <v>1214</v>
      </c>
      <c r="D380" s="154" t="s">
        <v>1427</v>
      </c>
      <c r="E380" s="155"/>
      <c r="F380" s="126">
        <v>7000</v>
      </c>
      <c r="G380" s="155"/>
      <c r="H380" s="156"/>
      <c r="I380" s="154"/>
    </row>
    <row r="381" spans="1:9" x14ac:dyDescent="0.2">
      <c r="A381" s="21">
        <f t="shared" si="6"/>
        <v>372</v>
      </c>
      <c r="B381" s="154" t="s">
        <v>1189</v>
      </c>
      <c r="C381" s="154" t="s">
        <v>1214</v>
      </c>
      <c r="D381" s="154" t="s">
        <v>1427</v>
      </c>
      <c r="E381" s="155"/>
      <c r="F381" s="126">
        <v>7000</v>
      </c>
      <c r="G381" s="155"/>
      <c r="H381" s="156"/>
      <c r="I381" s="154"/>
    </row>
    <row r="382" spans="1:9" x14ac:dyDescent="0.2">
      <c r="A382" s="21">
        <f t="shared" si="6"/>
        <v>373</v>
      </c>
      <c r="B382" s="154" t="s">
        <v>1190</v>
      </c>
      <c r="C382" s="154" t="s">
        <v>1214</v>
      </c>
      <c r="D382" s="154" t="s">
        <v>1427</v>
      </c>
      <c r="E382" s="155"/>
      <c r="F382" s="126">
        <v>7000</v>
      </c>
      <c r="G382" s="155"/>
      <c r="H382" s="156"/>
      <c r="I382" s="154"/>
    </row>
    <row r="383" spans="1:9" x14ac:dyDescent="0.2">
      <c r="A383" s="21">
        <f t="shared" si="6"/>
        <v>374</v>
      </c>
      <c r="B383" s="154" t="s">
        <v>1191</v>
      </c>
      <c r="C383" s="154" t="s">
        <v>1215</v>
      </c>
      <c r="D383" s="154" t="s">
        <v>1427</v>
      </c>
      <c r="E383" s="155"/>
      <c r="F383" s="126">
        <v>7000</v>
      </c>
      <c r="G383" s="155"/>
      <c r="H383" s="156"/>
      <c r="I383" s="154"/>
    </row>
    <row r="384" spans="1:9" x14ac:dyDescent="0.2">
      <c r="A384" s="21">
        <f t="shared" si="6"/>
        <v>375</v>
      </c>
      <c r="B384" s="154" t="s">
        <v>1192</v>
      </c>
      <c r="C384" s="154" t="s">
        <v>1214</v>
      </c>
      <c r="D384" s="154" t="s">
        <v>1427</v>
      </c>
      <c r="E384" s="155"/>
      <c r="F384" s="126">
        <v>7000</v>
      </c>
      <c r="G384" s="155"/>
      <c r="H384" s="156"/>
      <c r="I384" s="154"/>
    </row>
    <row r="385" spans="1:9" x14ac:dyDescent="0.2">
      <c r="A385" s="21">
        <f t="shared" si="6"/>
        <v>376</v>
      </c>
      <c r="B385" s="154" t="s">
        <v>1193</v>
      </c>
      <c r="C385" s="154" t="s">
        <v>1214</v>
      </c>
      <c r="D385" s="154" t="s">
        <v>1427</v>
      </c>
      <c r="E385" s="155"/>
      <c r="F385" s="126">
        <v>7000</v>
      </c>
      <c r="G385" s="155"/>
      <c r="H385" s="156"/>
      <c r="I385" s="154"/>
    </row>
    <row r="386" spans="1:9" x14ac:dyDescent="0.2">
      <c r="A386" s="21">
        <f t="shared" si="6"/>
        <v>377</v>
      </c>
      <c r="B386" s="154" t="s">
        <v>1194</v>
      </c>
      <c r="C386" s="154" t="s">
        <v>1214</v>
      </c>
      <c r="D386" s="154" t="s">
        <v>1427</v>
      </c>
      <c r="E386" s="155"/>
      <c r="F386" s="126">
        <v>7000</v>
      </c>
      <c r="G386" s="155"/>
      <c r="H386" s="156"/>
      <c r="I386" s="154"/>
    </row>
    <row r="387" spans="1:9" x14ac:dyDescent="0.2">
      <c r="A387" s="21">
        <f t="shared" si="6"/>
        <v>378</v>
      </c>
      <c r="B387" s="154" t="s">
        <v>1195</v>
      </c>
      <c r="C387" s="154" t="s">
        <v>1214</v>
      </c>
      <c r="D387" s="154" t="s">
        <v>1427</v>
      </c>
      <c r="E387" s="155"/>
      <c r="F387" s="126">
        <v>7000</v>
      </c>
      <c r="G387" s="155"/>
      <c r="H387" s="156"/>
      <c r="I387" s="154"/>
    </row>
    <row r="388" spans="1:9" x14ac:dyDescent="0.2">
      <c r="A388" s="21">
        <f t="shared" si="6"/>
        <v>379</v>
      </c>
      <c r="B388" s="154" t="s">
        <v>1196</v>
      </c>
      <c r="C388" s="154" t="s">
        <v>1214</v>
      </c>
      <c r="D388" s="154" t="s">
        <v>1427</v>
      </c>
      <c r="E388" s="155"/>
      <c r="F388" s="126">
        <v>7000</v>
      </c>
      <c r="G388" s="155"/>
      <c r="H388" s="156"/>
      <c r="I388" s="154"/>
    </row>
    <row r="389" spans="1:9" x14ac:dyDescent="0.2">
      <c r="A389" s="21">
        <f t="shared" si="6"/>
        <v>380</v>
      </c>
      <c r="B389" s="154" t="s">
        <v>1197</v>
      </c>
      <c r="C389" s="154" t="s">
        <v>1214</v>
      </c>
      <c r="D389" s="154" t="s">
        <v>1427</v>
      </c>
      <c r="E389" s="155"/>
      <c r="F389" s="126">
        <v>7000</v>
      </c>
      <c r="G389" s="155"/>
      <c r="H389" s="156"/>
      <c r="I389" s="154"/>
    </row>
    <row r="390" spans="1:9" x14ac:dyDescent="0.2">
      <c r="A390" s="21">
        <f t="shared" si="6"/>
        <v>381</v>
      </c>
      <c r="B390" s="154" t="s">
        <v>1198</v>
      </c>
      <c r="C390" s="154" t="s">
        <v>1214</v>
      </c>
      <c r="D390" s="154" t="s">
        <v>1427</v>
      </c>
      <c r="E390" s="155"/>
      <c r="F390" s="126">
        <v>7000</v>
      </c>
      <c r="G390" s="155"/>
      <c r="H390" s="126"/>
      <c r="I390" s="154"/>
    </row>
    <row r="391" spans="1:9" x14ac:dyDescent="0.2">
      <c r="A391" s="21">
        <f t="shared" si="6"/>
        <v>382</v>
      </c>
      <c r="B391" s="154" t="s">
        <v>1199</v>
      </c>
      <c r="C391" s="154" t="s">
        <v>1214</v>
      </c>
      <c r="D391" s="154" t="s">
        <v>1427</v>
      </c>
      <c r="E391" s="155"/>
      <c r="F391" s="126">
        <v>7000</v>
      </c>
      <c r="G391" s="155"/>
      <c r="H391" s="126"/>
      <c r="I391" s="154"/>
    </row>
    <row r="392" spans="1:9" x14ac:dyDescent="0.2">
      <c r="A392" s="21">
        <f t="shared" si="6"/>
        <v>383</v>
      </c>
      <c r="B392" s="154" t="s">
        <v>1200</v>
      </c>
      <c r="C392" s="154" t="s">
        <v>1214</v>
      </c>
      <c r="D392" s="154" t="s">
        <v>1427</v>
      </c>
      <c r="E392" s="155"/>
      <c r="F392" s="126">
        <v>7000</v>
      </c>
      <c r="G392" s="155"/>
      <c r="H392" s="126"/>
      <c r="I392" s="154"/>
    </row>
    <row r="393" spans="1:9" x14ac:dyDescent="0.2">
      <c r="A393" s="21">
        <f t="shared" si="6"/>
        <v>384</v>
      </c>
      <c r="B393" s="154" t="s">
        <v>1201</v>
      </c>
      <c r="C393" s="154" t="s">
        <v>1215</v>
      </c>
      <c r="D393" s="154" t="s">
        <v>1427</v>
      </c>
      <c r="E393" s="155"/>
      <c r="F393" s="126">
        <v>7000</v>
      </c>
      <c r="G393" s="155"/>
      <c r="H393" s="126"/>
      <c r="I393" s="154"/>
    </row>
    <row r="394" spans="1:9" x14ac:dyDescent="0.2">
      <c r="A394" s="21">
        <f t="shared" si="6"/>
        <v>385</v>
      </c>
      <c r="B394" s="154" t="s">
        <v>1202</v>
      </c>
      <c r="C394" s="154" t="s">
        <v>1214</v>
      </c>
      <c r="D394" s="154" t="s">
        <v>1427</v>
      </c>
      <c r="E394" s="155"/>
      <c r="F394" s="126">
        <v>7000</v>
      </c>
      <c r="G394" s="155"/>
      <c r="H394" s="126"/>
      <c r="I394" s="154"/>
    </row>
    <row r="395" spans="1:9" x14ac:dyDescent="0.2">
      <c r="A395" s="21">
        <f t="shared" si="6"/>
        <v>386</v>
      </c>
      <c r="B395" s="154" t="s">
        <v>1203</v>
      </c>
      <c r="C395" s="154" t="s">
        <v>1214</v>
      </c>
      <c r="D395" s="154" t="s">
        <v>1427</v>
      </c>
      <c r="E395" s="155"/>
      <c r="F395" s="126">
        <v>7000</v>
      </c>
      <c r="G395" s="155"/>
      <c r="H395" s="126"/>
      <c r="I395" s="154"/>
    </row>
    <row r="396" spans="1:9" x14ac:dyDescent="0.2">
      <c r="A396" s="21">
        <f t="shared" si="6"/>
        <v>387</v>
      </c>
      <c r="B396" s="154" t="s">
        <v>1204</v>
      </c>
      <c r="C396" s="154" t="s">
        <v>1214</v>
      </c>
      <c r="D396" s="154" t="s">
        <v>1427</v>
      </c>
      <c r="E396" s="155"/>
      <c r="F396" s="126">
        <v>7000</v>
      </c>
      <c r="G396" s="155"/>
      <c r="H396" s="126"/>
      <c r="I396" s="154"/>
    </row>
    <row r="397" spans="1:9" x14ac:dyDescent="0.2">
      <c r="A397" s="21">
        <f t="shared" si="6"/>
        <v>388</v>
      </c>
      <c r="B397" s="154" t="s">
        <v>1205</v>
      </c>
      <c r="C397" s="154" t="s">
        <v>1214</v>
      </c>
      <c r="D397" s="154" t="s">
        <v>1427</v>
      </c>
      <c r="E397" s="155"/>
      <c r="F397" s="126">
        <v>9000</v>
      </c>
      <c r="G397" s="155"/>
      <c r="H397" s="126"/>
      <c r="I397" s="154"/>
    </row>
    <row r="398" spans="1:9" x14ac:dyDescent="0.2">
      <c r="A398" s="21">
        <f t="shared" si="6"/>
        <v>389</v>
      </c>
      <c r="B398" s="154" t="s">
        <v>1206</v>
      </c>
      <c r="C398" s="154" t="s">
        <v>1214</v>
      </c>
      <c r="D398" s="154" t="s">
        <v>1427</v>
      </c>
      <c r="E398" s="155"/>
      <c r="F398" s="126">
        <v>9000</v>
      </c>
      <c r="G398" s="155"/>
      <c r="H398" s="126"/>
      <c r="I398" s="154"/>
    </row>
    <row r="399" spans="1:9" x14ac:dyDescent="0.2">
      <c r="A399" s="21">
        <f t="shared" si="6"/>
        <v>390</v>
      </c>
      <c r="B399" s="154" t="s">
        <v>1207</v>
      </c>
      <c r="C399" s="154" t="s">
        <v>1214</v>
      </c>
      <c r="D399" s="154" t="s">
        <v>1427</v>
      </c>
      <c r="E399" s="155"/>
      <c r="F399" s="126">
        <v>9000</v>
      </c>
      <c r="G399" s="155"/>
      <c r="H399" s="126"/>
      <c r="I399" s="154"/>
    </row>
    <row r="400" spans="1:9" x14ac:dyDescent="0.2">
      <c r="A400" s="21">
        <f t="shared" si="6"/>
        <v>391</v>
      </c>
      <c r="B400" s="154" t="s">
        <v>1208</v>
      </c>
      <c r="C400" s="154" t="s">
        <v>1214</v>
      </c>
      <c r="D400" s="154" t="s">
        <v>1427</v>
      </c>
      <c r="E400" s="155"/>
      <c r="F400" s="126">
        <v>10000</v>
      </c>
      <c r="G400" s="155"/>
      <c r="H400" s="126"/>
      <c r="I400" s="154"/>
    </row>
    <row r="401" spans="1:9" x14ac:dyDescent="0.2">
      <c r="A401" s="21">
        <f t="shared" si="6"/>
        <v>392</v>
      </c>
      <c r="B401" s="154" t="s">
        <v>1209</v>
      </c>
      <c r="C401" s="154" t="s">
        <v>1214</v>
      </c>
      <c r="D401" s="154" t="s">
        <v>1427</v>
      </c>
      <c r="E401" s="155"/>
      <c r="F401" s="126">
        <v>10000</v>
      </c>
      <c r="G401" s="155"/>
      <c r="H401" s="126"/>
      <c r="I401" s="154"/>
    </row>
    <row r="402" spans="1:9" x14ac:dyDescent="0.2">
      <c r="A402" s="21">
        <f t="shared" si="6"/>
        <v>393</v>
      </c>
      <c r="B402" s="154" t="s">
        <v>1210</v>
      </c>
      <c r="C402" s="154" t="s">
        <v>1215</v>
      </c>
      <c r="D402" s="154" t="s">
        <v>1427</v>
      </c>
      <c r="E402" s="155"/>
      <c r="F402" s="126">
        <v>7000</v>
      </c>
      <c r="G402" s="155"/>
      <c r="H402" s="126"/>
      <c r="I402" s="154"/>
    </row>
    <row r="403" spans="1:9" x14ac:dyDescent="0.2">
      <c r="A403" s="21">
        <f t="shared" si="6"/>
        <v>394</v>
      </c>
      <c r="B403" s="154" t="s">
        <v>1211</v>
      </c>
      <c r="C403" s="154" t="s">
        <v>1214</v>
      </c>
      <c r="D403" s="154" t="s">
        <v>1427</v>
      </c>
      <c r="E403" s="155"/>
      <c r="F403" s="126">
        <v>6000</v>
      </c>
      <c r="G403" s="155"/>
      <c r="H403" s="126">
        <v>220</v>
      </c>
      <c r="I403" s="154"/>
    </row>
    <row r="404" spans="1:9" x14ac:dyDescent="0.2">
      <c r="A404" s="21">
        <f t="shared" si="6"/>
        <v>395</v>
      </c>
      <c r="B404" s="154" t="s">
        <v>1212</v>
      </c>
      <c r="C404" s="154" t="s">
        <v>1214</v>
      </c>
      <c r="D404" s="154" t="s">
        <v>1427</v>
      </c>
      <c r="E404" s="155"/>
      <c r="F404" s="126">
        <v>7000</v>
      </c>
      <c r="G404" s="155"/>
      <c r="H404" s="126"/>
      <c r="I404" s="154"/>
    </row>
    <row r="405" spans="1:9" x14ac:dyDescent="0.2">
      <c r="A405" s="21">
        <f t="shared" si="6"/>
        <v>396</v>
      </c>
      <c r="B405" s="154" t="s">
        <v>1230</v>
      </c>
      <c r="C405" s="154" t="s">
        <v>1214</v>
      </c>
      <c r="D405" s="154" t="s">
        <v>1427</v>
      </c>
      <c r="E405" s="155"/>
      <c r="F405" s="126">
        <v>15000</v>
      </c>
      <c r="G405" s="155"/>
      <c r="H405" s="126"/>
      <c r="I405" s="154"/>
    </row>
    <row r="406" spans="1:9" x14ac:dyDescent="0.2">
      <c r="A406" s="21">
        <f t="shared" si="6"/>
        <v>397</v>
      </c>
      <c r="B406" s="154" t="s">
        <v>1231</v>
      </c>
      <c r="C406" s="154" t="s">
        <v>1214</v>
      </c>
      <c r="D406" s="154" t="s">
        <v>1427</v>
      </c>
      <c r="E406" s="155"/>
      <c r="F406" s="126">
        <v>6000</v>
      </c>
      <c r="G406" s="155"/>
      <c r="H406" s="126">
        <f>780+160+1510+265+550</f>
        <v>3265</v>
      </c>
      <c r="I406" s="154"/>
    </row>
    <row r="407" spans="1:9" x14ac:dyDescent="0.2">
      <c r="A407" s="21">
        <f t="shared" si="6"/>
        <v>398</v>
      </c>
      <c r="B407" s="154" t="s">
        <v>1232</v>
      </c>
      <c r="C407" s="154" t="s">
        <v>1214</v>
      </c>
      <c r="D407" s="154" t="s">
        <v>1427</v>
      </c>
      <c r="E407" s="155"/>
      <c r="F407" s="126">
        <v>7000</v>
      </c>
      <c r="G407" s="155"/>
      <c r="H407" s="126"/>
      <c r="I407" s="154"/>
    </row>
    <row r="408" spans="1:9" x14ac:dyDescent="0.2">
      <c r="A408" s="21">
        <f t="shared" si="6"/>
        <v>399</v>
      </c>
      <c r="B408" s="154" t="s">
        <v>1233</v>
      </c>
      <c r="C408" s="154" t="s">
        <v>1214</v>
      </c>
      <c r="D408" s="154" t="s">
        <v>1427</v>
      </c>
      <c r="E408" s="155"/>
      <c r="F408" s="126">
        <v>10000</v>
      </c>
      <c r="G408" s="155"/>
      <c r="H408" s="126"/>
      <c r="I408" s="154"/>
    </row>
    <row r="409" spans="1:9" x14ac:dyDescent="0.2">
      <c r="A409" s="21">
        <f t="shared" si="6"/>
        <v>400</v>
      </c>
      <c r="B409" s="154" t="s">
        <v>1234</v>
      </c>
      <c r="C409" s="154" t="s">
        <v>1215</v>
      </c>
      <c r="D409" s="154" t="s">
        <v>1427</v>
      </c>
      <c r="E409" s="155"/>
      <c r="F409" s="126">
        <v>14000</v>
      </c>
      <c r="G409" s="155"/>
      <c r="H409" s="126"/>
      <c r="I409" s="154"/>
    </row>
    <row r="410" spans="1:9" x14ac:dyDescent="0.2">
      <c r="A410" s="21">
        <f t="shared" si="6"/>
        <v>401</v>
      </c>
      <c r="B410" s="154" t="s">
        <v>1213</v>
      </c>
      <c r="C410" s="154" t="s">
        <v>1215</v>
      </c>
      <c r="D410" s="154" t="s">
        <v>1427</v>
      </c>
      <c r="E410" s="155"/>
      <c r="F410" s="126">
        <v>10000</v>
      </c>
      <c r="G410" s="155"/>
      <c r="H410" s="126"/>
      <c r="I410" s="154"/>
    </row>
    <row r="411" spans="1:9" x14ac:dyDescent="0.2">
      <c r="A411" s="21">
        <f t="shared" si="6"/>
        <v>402</v>
      </c>
      <c r="B411" s="154" t="s">
        <v>1235</v>
      </c>
      <c r="C411" s="154" t="s">
        <v>1215</v>
      </c>
      <c r="D411" s="154" t="s">
        <v>1427</v>
      </c>
      <c r="E411" s="155"/>
      <c r="F411" s="126">
        <v>14000</v>
      </c>
      <c r="G411" s="155"/>
      <c r="H411" s="126"/>
      <c r="I411" s="154"/>
    </row>
    <row r="412" spans="1:9" x14ac:dyDescent="0.2">
      <c r="A412" s="21">
        <f t="shared" ref="A412:A475" si="7">A411+1</f>
        <v>403</v>
      </c>
      <c r="B412" s="154" t="s">
        <v>1236</v>
      </c>
      <c r="C412" s="154" t="s">
        <v>1214</v>
      </c>
      <c r="D412" s="154" t="s">
        <v>1427</v>
      </c>
      <c r="E412" s="155"/>
      <c r="F412" s="126">
        <v>5000</v>
      </c>
      <c r="G412" s="155"/>
      <c r="H412" s="126"/>
      <c r="I412" s="154"/>
    </row>
    <row r="413" spans="1:9" x14ac:dyDescent="0.2">
      <c r="A413" s="21">
        <f t="shared" si="7"/>
        <v>404</v>
      </c>
      <c r="B413" s="154" t="s">
        <v>1237</v>
      </c>
      <c r="C413" s="154" t="s">
        <v>1215</v>
      </c>
      <c r="D413" s="154" t="s">
        <v>1427</v>
      </c>
      <c r="E413" s="155"/>
      <c r="F413" s="126">
        <v>7000</v>
      </c>
      <c r="G413" s="155"/>
      <c r="H413" s="126"/>
      <c r="I413" s="154"/>
    </row>
    <row r="414" spans="1:9" x14ac:dyDescent="0.2">
      <c r="A414" s="21">
        <f t="shared" si="7"/>
        <v>405</v>
      </c>
      <c r="B414" s="154" t="s">
        <v>1238</v>
      </c>
      <c r="C414" s="154" t="s">
        <v>1214</v>
      </c>
      <c r="D414" s="154" t="s">
        <v>1427</v>
      </c>
      <c r="E414" s="155"/>
      <c r="F414" s="126">
        <v>4000</v>
      </c>
      <c r="G414" s="155"/>
      <c r="H414" s="126"/>
      <c r="I414" s="154"/>
    </row>
    <row r="415" spans="1:9" x14ac:dyDescent="0.2">
      <c r="A415" s="21">
        <f t="shared" si="7"/>
        <v>406</v>
      </c>
      <c r="B415" s="154" t="s">
        <v>1239</v>
      </c>
      <c r="C415" s="154" t="s">
        <v>1214</v>
      </c>
      <c r="D415" s="154" t="s">
        <v>1427</v>
      </c>
      <c r="E415" s="155"/>
      <c r="F415" s="126">
        <v>7000</v>
      </c>
      <c r="G415" s="155"/>
      <c r="H415" s="156"/>
      <c r="I415" s="154"/>
    </row>
    <row r="416" spans="1:9" x14ac:dyDescent="0.2">
      <c r="A416" s="21">
        <f t="shared" si="7"/>
        <v>407</v>
      </c>
      <c r="B416" s="154" t="s">
        <v>1240</v>
      </c>
      <c r="C416" s="154" t="s">
        <v>1215</v>
      </c>
      <c r="D416" s="154" t="s">
        <v>1427</v>
      </c>
      <c r="E416" s="155"/>
      <c r="F416" s="126">
        <v>7000</v>
      </c>
      <c r="G416" s="155"/>
      <c r="H416" s="156"/>
      <c r="I416" s="154"/>
    </row>
    <row r="417" spans="1:9" ht="22.5" x14ac:dyDescent="0.2">
      <c r="A417" s="21">
        <f t="shared" si="7"/>
        <v>408</v>
      </c>
      <c r="B417" s="154" t="s">
        <v>1241</v>
      </c>
      <c r="C417" s="154" t="s">
        <v>1215</v>
      </c>
      <c r="D417" s="154" t="s">
        <v>1427</v>
      </c>
      <c r="E417" s="155"/>
      <c r="F417" s="126">
        <v>8000</v>
      </c>
      <c r="G417" s="155"/>
      <c r="H417" s="156"/>
      <c r="I417" s="154"/>
    </row>
    <row r="418" spans="1:9" x14ac:dyDescent="0.2">
      <c r="A418" s="21">
        <f t="shared" si="7"/>
        <v>409</v>
      </c>
      <c r="B418" s="154" t="s">
        <v>1242</v>
      </c>
      <c r="C418" s="154" t="s">
        <v>1214</v>
      </c>
      <c r="D418" s="154" t="s">
        <v>1427</v>
      </c>
      <c r="E418" s="155"/>
      <c r="F418" s="126">
        <v>4000</v>
      </c>
      <c r="G418" s="155"/>
      <c r="H418" s="156"/>
      <c r="I418" s="154"/>
    </row>
    <row r="419" spans="1:9" x14ac:dyDescent="0.2">
      <c r="A419" s="21">
        <f t="shared" si="7"/>
        <v>410</v>
      </c>
      <c r="B419" s="154" t="s">
        <v>1243</v>
      </c>
      <c r="C419" s="154" t="s">
        <v>1215</v>
      </c>
      <c r="D419" s="154" t="s">
        <v>1427</v>
      </c>
      <c r="E419" s="155"/>
      <c r="F419" s="126">
        <v>8000</v>
      </c>
      <c r="G419" s="155"/>
      <c r="H419" s="156"/>
      <c r="I419" s="154"/>
    </row>
    <row r="420" spans="1:9" x14ac:dyDescent="0.2">
      <c r="A420" s="21">
        <f t="shared" si="7"/>
        <v>411</v>
      </c>
      <c r="B420" s="154" t="s">
        <v>1244</v>
      </c>
      <c r="C420" s="154" t="s">
        <v>1214</v>
      </c>
      <c r="D420" s="154" t="s">
        <v>1427</v>
      </c>
      <c r="E420" s="155"/>
      <c r="F420" s="126">
        <v>8000</v>
      </c>
      <c r="G420" s="155"/>
      <c r="H420" s="156"/>
      <c r="I420" s="154"/>
    </row>
    <row r="421" spans="1:9" x14ac:dyDescent="0.2">
      <c r="A421" s="21">
        <f t="shared" si="7"/>
        <v>412</v>
      </c>
      <c r="B421" s="154" t="s">
        <v>1245</v>
      </c>
      <c r="C421" s="154" t="s">
        <v>1214</v>
      </c>
      <c r="D421" s="154" t="s">
        <v>1427</v>
      </c>
      <c r="E421" s="155"/>
      <c r="F421" s="126">
        <v>4000</v>
      </c>
      <c r="G421" s="155"/>
      <c r="H421" s="156"/>
      <c r="I421" s="154"/>
    </row>
    <row r="422" spans="1:9" x14ac:dyDescent="0.2">
      <c r="A422" s="21">
        <f t="shared" si="7"/>
        <v>413</v>
      </c>
      <c r="B422" s="154" t="s">
        <v>1246</v>
      </c>
      <c r="C422" s="154" t="s">
        <v>1214</v>
      </c>
      <c r="D422" s="154" t="s">
        <v>1427</v>
      </c>
      <c r="E422" s="155"/>
      <c r="F422" s="126">
        <v>10000</v>
      </c>
      <c r="G422" s="155"/>
      <c r="H422" s="156"/>
      <c r="I422" s="154"/>
    </row>
    <row r="423" spans="1:9" x14ac:dyDescent="0.2">
      <c r="A423" s="21">
        <f t="shared" si="7"/>
        <v>414</v>
      </c>
      <c r="B423" s="154" t="s">
        <v>1247</v>
      </c>
      <c r="C423" s="154" t="s">
        <v>1214</v>
      </c>
      <c r="D423" s="154" t="s">
        <v>1427</v>
      </c>
      <c r="E423" s="155"/>
      <c r="F423" s="126">
        <v>13000</v>
      </c>
      <c r="G423" s="155"/>
      <c r="H423" s="156"/>
      <c r="I423" s="154"/>
    </row>
    <row r="424" spans="1:9" x14ac:dyDescent="0.2">
      <c r="A424" s="21">
        <f t="shared" si="7"/>
        <v>415</v>
      </c>
      <c r="B424" s="154" t="s">
        <v>1248</v>
      </c>
      <c r="C424" s="154" t="s">
        <v>1214</v>
      </c>
      <c r="D424" s="154" t="s">
        <v>1427</v>
      </c>
      <c r="E424" s="155"/>
      <c r="F424" s="126">
        <v>4000</v>
      </c>
      <c r="G424" s="155"/>
      <c r="H424" s="156"/>
      <c r="I424" s="154"/>
    </row>
    <row r="425" spans="1:9" x14ac:dyDescent="0.2">
      <c r="A425" s="21">
        <f t="shared" si="7"/>
        <v>416</v>
      </c>
      <c r="B425" s="154" t="s">
        <v>1249</v>
      </c>
      <c r="C425" s="154" t="s">
        <v>1214</v>
      </c>
      <c r="D425" s="154" t="s">
        <v>1427</v>
      </c>
      <c r="E425" s="155"/>
      <c r="F425" s="126">
        <v>6000</v>
      </c>
      <c r="G425" s="155"/>
      <c r="H425" s="156"/>
      <c r="I425" s="154"/>
    </row>
    <row r="426" spans="1:9" x14ac:dyDescent="0.2">
      <c r="A426" s="21">
        <f t="shared" si="7"/>
        <v>417</v>
      </c>
      <c r="B426" s="154" t="s">
        <v>1250</v>
      </c>
      <c r="C426" s="154" t="s">
        <v>1214</v>
      </c>
      <c r="D426" s="154" t="s">
        <v>1427</v>
      </c>
      <c r="E426" s="155"/>
      <c r="F426" s="126">
        <v>5000</v>
      </c>
      <c r="G426" s="155"/>
      <c r="H426" s="156"/>
      <c r="I426" s="154"/>
    </row>
    <row r="427" spans="1:9" x14ac:dyDescent="0.2">
      <c r="A427" s="21">
        <f>A426+1</f>
        <v>418</v>
      </c>
      <c r="B427" s="154" t="s">
        <v>1251</v>
      </c>
      <c r="C427" s="154" t="s">
        <v>1214</v>
      </c>
      <c r="D427" s="154" t="s">
        <v>1427</v>
      </c>
      <c r="E427" s="155"/>
      <c r="F427" s="126">
        <v>8000</v>
      </c>
      <c r="G427" s="155"/>
      <c r="H427" s="156"/>
      <c r="I427" s="154"/>
    </row>
    <row r="428" spans="1:9" x14ac:dyDescent="0.2">
      <c r="A428" s="21">
        <f>A427+1</f>
        <v>419</v>
      </c>
      <c r="B428" s="154" t="s">
        <v>1252</v>
      </c>
      <c r="C428" s="154" t="s">
        <v>1214</v>
      </c>
      <c r="D428" s="154" t="s">
        <v>1427</v>
      </c>
      <c r="E428" s="155"/>
      <c r="F428" s="126">
        <v>7000</v>
      </c>
      <c r="G428" s="155"/>
      <c r="H428" s="156"/>
      <c r="I428" s="154"/>
    </row>
    <row r="429" spans="1:9" x14ac:dyDescent="0.2">
      <c r="A429" s="21">
        <f>A428+1</f>
        <v>420</v>
      </c>
      <c r="B429" s="154" t="s">
        <v>1253</v>
      </c>
      <c r="C429" s="154" t="s">
        <v>1214</v>
      </c>
      <c r="D429" s="154" t="s">
        <v>1427</v>
      </c>
      <c r="E429" s="155"/>
      <c r="F429" s="126">
        <v>4000</v>
      </c>
      <c r="G429" s="155"/>
      <c r="H429" s="156"/>
      <c r="I429" s="154"/>
    </row>
    <row r="430" spans="1:9" x14ac:dyDescent="0.2">
      <c r="A430" s="21">
        <f t="shared" si="7"/>
        <v>421</v>
      </c>
      <c r="B430" s="154" t="s">
        <v>1254</v>
      </c>
      <c r="C430" s="154" t="s">
        <v>1214</v>
      </c>
      <c r="D430" s="154" t="s">
        <v>1427</v>
      </c>
      <c r="E430" s="155"/>
      <c r="F430" s="126">
        <v>7500</v>
      </c>
      <c r="G430" s="155"/>
      <c r="H430" s="156"/>
      <c r="I430" s="154"/>
    </row>
    <row r="431" spans="1:9" x14ac:dyDescent="0.2">
      <c r="A431" s="21">
        <f t="shared" si="7"/>
        <v>422</v>
      </c>
      <c r="B431" s="154" t="s">
        <v>1255</v>
      </c>
      <c r="C431" s="154" t="s">
        <v>1214</v>
      </c>
      <c r="D431" s="154" t="s">
        <v>1427</v>
      </c>
      <c r="E431" s="155"/>
      <c r="F431" s="126">
        <v>7000</v>
      </c>
      <c r="G431" s="155"/>
      <c r="H431" s="156"/>
      <c r="I431" s="154"/>
    </row>
    <row r="432" spans="1:9" x14ac:dyDescent="0.2">
      <c r="A432" s="21">
        <f t="shared" si="7"/>
        <v>423</v>
      </c>
      <c r="B432" s="154" t="s">
        <v>1256</v>
      </c>
      <c r="C432" s="154" t="s">
        <v>1214</v>
      </c>
      <c r="D432" s="154" t="s">
        <v>1427</v>
      </c>
      <c r="E432" s="155"/>
      <c r="F432" s="126">
        <v>5000</v>
      </c>
      <c r="G432" s="155"/>
      <c r="H432" s="156"/>
      <c r="I432" s="154"/>
    </row>
    <row r="433" spans="1:9" x14ac:dyDescent="0.2">
      <c r="A433" s="21">
        <f t="shared" si="7"/>
        <v>424</v>
      </c>
      <c r="B433" s="154" t="s">
        <v>1257</v>
      </c>
      <c r="C433" s="154" t="s">
        <v>1215</v>
      </c>
      <c r="D433" s="154" t="s">
        <v>1427</v>
      </c>
      <c r="E433" s="155"/>
      <c r="F433" s="126">
        <v>12500</v>
      </c>
      <c r="G433" s="155"/>
      <c r="H433" s="156"/>
      <c r="I433" s="154"/>
    </row>
    <row r="434" spans="1:9" x14ac:dyDescent="0.2">
      <c r="A434" s="21">
        <f t="shared" si="7"/>
        <v>425</v>
      </c>
      <c r="B434" s="154" t="s">
        <v>1258</v>
      </c>
      <c r="C434" s="154" t="s">
        <v>1214</v>
      </c>
      <c r="D434" s="154" t="s">
        <v>1427</v>
      </c>
      <c r="E434" s="155"/>
      <c r="F434" s="126">
        <v>4000</v>
      </c>
      <c r="G434" s="155"/>
      <c r="H434" s="156"/>
      <c r="I434" s="154"/>
    </row>
    <row r="435" spans="1:9" x14ac:dyDescent="0.2">
      <c r="A435" s="21">
        <f t="shared" si="7"/>
        <v>426</v>
      </c>
      <c r="B435" s="154" t="s">
        <v>1259</v>
      </c>
      <c r="C435" s="154" t="s">
        <v>1215</v>
      </c>
      <c r="D435" s="154" t="s">
        <v>1427</v>
      </c>
      <c r="E435" s="155"/>
      <c r="F435" s="126">
        <v>10000</v>
      </c>
      <c r="G435" s="155"/>
      <c r="H435" s="156"/>
      <c r="I435" s="154"/>
    </row>
    <row r="436" spans="1:9" x14ac:dyDescent="0.2">
      <c r="A436" s="21">
        <f t="shared" si="7"/>
        <v>427</v>
      </c>
      <c r="B436" s="154" t="s">
        <v>1260</v>
      </c>
      <c r="C436" s="154" t="s">
        <v>1214</v>
      </c>
      <c r="D436" s="154" t="s">
        <v>1427</v>
      </c>
      <c r="E436" s="155"/>
      <c r="F436" s="126">
        <v>5000</v>
      </c>
      <c r="G436" s="155"/>
      <c r="H436" s="156"/>
      <c r="I436" s="154"/>
    </row>
    <row r="437" spans="1:9" x14ac:dyDescent="0.2">
      <c r="A437" s="21">
        <f t="shared" si="7"/>
        <v>428</v>
      </c>
      <c r="B437" s="154" t="s">
        <v>1261</v>
      </c>
      <c r="C437" s="154" t="s">
        <v>1214</v>
      </c>
      <c r="D437" s="154" t="s">
        <v>1427</v>
      </c>
      <c r="E437" s="155"/>
      <c r="F437" s="126">
        <v>7000</v>
      </c>
      <c r="G437" s="155"/>
      <c r="H437" s="156"/>
      <c r="I437" s="154"/>
    </row>
    <row r="438" spans="1:9" x14ac:dyDescent="0.2">
      <c r="A438" s="21">
        <f t="shared" si="7"/>
        <v>429</v>
      </c>
      <c r="B438" s="154" t="s">
        <v>1262</v>
      </c>
      <c r="C438" s="154" t="s">
        <v>1214</v>
      </c>
      <c r="D438" s="154" t="s">
        <v>1427</v>
      </c>
      <c r="E438" s="155"/>
      <c r="F438" s="126">
        <v>7000</v>
      </c>
      <c r="G438" s="155"/>
      <c r="H438" s="156"/>
      <c r="I438" s="154"/>
    </row>
    <row r="439" spans="1:9" x14ac:dyDescent="0.2">
      <c r="A439" s="21">
        <f t="shared" si="7"/>
        <v>430</v>
      </c>
      <c r="B439" s="154" t="s">
        <v>1263</v>
      </c>
      <c r="C439" s="154" t="s">
        <v>1214</v>
      </c>
      <c r="D439" s="154" t="s">
        <v>1427</v>
      </c>
      <c r="E439" s="155"/>
      <c r="F439" s="126">
        <v>5000</v>
      </c>
      <c r="G439" s="155"/>
      <c r="H439" s="156"/>
      <c r="I439" s="154"/>
    </row>
    <row r="440" spans="1:9" x14ac:dyDescent="0.2">
      <c r="A440" s="21">
        <f t="shared" si="7"/>
        <v>431</v>
      </c>
      <c r="B440" s="154" t="s">
        <v>1264</v>
      </c>
      <c r="C440" s="154" t="s">
        <v>1214</v>
      </c>
      <c r="D440" s="154" t="s">
        <v>1427</v>
      </c>
      <c r="E440" s="155"/>
      <c r="F440" s="126">
        <v>6000</v>
      </c>
      <c r="G440" s="155"/>
      <c r="H440" s="156"/>
      <c r="I440" s="154"/>
    </row>
    <row r="441" spans="1:9" x14ac:dyDescent="0.2">
      <c r="A441" s="21">
        <f t="shared" si="7"/>
        <v>432</v>
      </c>
      <c r="B441" s="154" t="s">
        <v>1265</v>
      </c>
      <c r="C441" s="154" t="s">
        <v>1214</v>
      </c>
      <c r="D441" s="154" t="s">
        <v>1427</v>
      </c>
      <c r="E441" s="155"/>
      <c r="F441" s="126">
        <v>10000</v>
      </c>
      <c r="G441" s="155"/>
      <c r="H441" s="156"/>
      <c r="I441" s="154"/>
    </row>
    <row r="442" spans="1:9" x14ac:dyDescent="0.2">
      <c r="A442" s="21">
        <f t="shared" si="7"/>
        <v>433</v>
      </c>
      <c r="B442" s="154" t="s">
        <v>1229</v>
      </c>
      <c r="C442" s="154" t="s">
        <v>1214</v>
      </c>
      <c r="D442" s="154" t="s">
        <v>1427</v>
      </c>
      <c r="E442" s="155"/>
      <c r="F442" s="126">
        <v>4000</v>
      </c>
      <c r="G442" s="155"/>
      <c r="H442" s="156"/>
      <c r="I442" s="154"/>
    </row>
    <row r="443" spans="1:9" x14ac:dyDescent="0.2">
      <c r="A443" s="21">
        <f t="shared" si="7"/>
        <v>434</v>
      </c>
      <c r="B443" s="154" t="s">
        <v>1266</v>
      </c>
      <c r="C443" s="154" t="s">
        <v>1214</v>
      </c>
      <c r="D443" s="154" t="s">
        <v>1427</v>
      </c>
      <c r="E443" s="155"/>
      <c r="F443" s="126">
        <v>8000</v>
      </c>
      <c r="G443" s="155"/>
      <c r="H443" s="156"/>
      <c r="I443" s="154"/>
    </row>
    <row r="444" spans="1:9" x14ac:dyDescent="0.2">
      <c r="A444" s="21">
        <f t="shared" si="7"/>
        <v>435</v>
      </c>
      <c r="B444" s="154" t="s">
        <v>1267</v>
      </c>
      <c r="C444" s="154" t="s">
        <v>1214</v>
      </c>
      <c r="D444" s="154" t="s">
        <v>1427</v>
      </c>
      <c r="E444" s="155"/>
      <c r="F444" s="126">
        <v>6000</v>
      </c>
      <c r="G444" s="155"/>
      <c r="H444" s="156"/>
      <c r="I444" s="154"/>
    </row>
    <row r="445" spans="1:9" x14ac:dyDescent="0.2">
      <c r="A445" s="21">
        <f t="shared" si="7"/>
        <v>436</v>
      </c>
      <c r="B445" s="154" t="s">
        <v>891</v>
      </c>
      <c r="C445" s="154" t="s">
        <v>1214</v>
      </c>
      <c r="D445" s="154" t="s">
        <v>1427</v>
      </c>
      <c r="E445" s="155"/>
      <c r="F445" s="126">
        <v>4000</v>
      </c>
      <c r="G445" s="155"/>
      <c r="H445" s="156"/>
      <c r="I445" s="154"/>
    </row>
    <row r="446" spans="1:9" x14ac:dyDescent="0.2">
      <c r="A446" s="21">
        <f t="shared" si="7"/>
        <v>437</v>
      </c>
      <c r="B446" s="154" t="s">
        <v>833</v>
      </c>
      <c r="C446" s="154" t="s">
        <v>1214</v>
      </c>
      <c r="D446" s="154" t="s">
        <v>1427</v>
      </c>
      <c r="E446" s="155"/>
      <c r="F446" s="126">
        <v>6500</v>
      </c>
      <c r="G446" s="155"/>
      <c r="H446" s="156"/>
      <c r="I446" s="154"/>
    </row>
    <row r="447" spans="1:9" x14ac:dyDescent="0.2">
      <c r="A447" s="21">
        <f t="shared" si="7"/>
        <v>438</v>
      </c>
      <c r="B447" s="154" t="s">
        <v>1268</v>
      </c>
      <c r="C447" s="154" t="s">
        <v>1214</v>
      </c>
      <c r="D447" s="154" t="s">
        <v>1427</v>
      </c>
      <c r="E447" s="155"/>
      <c r="F447" s="126">
        <v>7000</v>
      </c>
      <c r="G447" s="155"/>
      <c r="H447" s="156"/>
      <c r="I447" s="154"/>
    </row>
    <row r="448" spans="1:9" x14ac:dyDescent="0.2">
      <c r="A448" s="21">
        <f t="shared" si="7"/>
        <v>439</v>
      </c>
      <c r="B448" s="154" t="s">
        <v>1284</v>
      </c>
      <c r="C448" s="154" t="s">
        <v>1214</v>
      </c>
      <c r="D448" s="154" t="s">
        <v>1427</v>
      </c>
      <c r="E448" s="155"/>
      <c r="F448" s="126">
        <v>7000</v>
      </c>
      <c r="G448" s="155"/>
      <c r="H448" s="156"/>
      <c r="I448" s="154"/>
    </row>
    <row r="449" spans="1:9" x14ac:dyDescent="0.2">
      <c r="A449" s="21">
        <f t="shared" si="7"/>
        <v>440</v>
      </c>
      <c r="B449" s="154" t="s">
        <v>1285</v>
      </c>
      <c r="C449" s="154" t="s">
        <v>1214</v>
      </c>
      <c r="D449" s="154" t="s">
        <v>1427</v>
      </c>
      <c r="E449" s="155"/>
      <c r="F449" s="126">
        <v>7000</v>
      </c>
      <c r="G449" s="155"/>
      <c r="H449" s="156"/>
      <c r="I449" s="154"/>
    </row>
    <row r="450" spans="1:9" x14ac:dyDescent="0.2">
      <c r="A450" s="21">
        <f t="shared" si="7"/>
        <v>441</v>
      </c>
      <c r="B450" s="154" t="s">
        <v>1286</v>
      </c>
      <c r="C450" s="154" t="s">
        <v>1214</v>
      </c>
      <c r="D450" s="154" t="s">
        <v>1427</v>
      </c>
      <c r="E450" s="155"/>
      <c r="F450" s="126">
        <v>5000</v>
      </c>
      <c r="G450" s="155"/>
      <c r="H450" s="156"/>
      <c r="I450" s="154"/>
    </row>
    <row r="451" spans="1:9" x14ac:dyDescent="0.2">
      <c r="A451" s="21">
        <f t="shared" si="7"/>
        <v>442</v>
      </c>
      <c r="B451" s="154" t="s">
        <v>1287</v>
      </c>
      <c r="C451" s="154" t="s">
        <v>1214</v>
      </c>
      <c r="D451" s="154" t="s">
        <v>1427</v>
      </c>
      <c r="E451" s="155"/>
      <c r="F451" s="126">
        <v>6000</v>
      </c>
      <c r="G451" s="155"/>
      <c r="H451" s="156"/>
      <c r="I451" s="154"/>
    </row>
    <row r="452" spans="1:9" x14ac:dyDescent="0.2">
      <c r="A452" s="21">
        <f t="shared" si="7"/>
        <v>443</v>
      </c>
      <c r="B452" s="154" t="s">
        <v>1288</v>
      </c>
      <c r="C452" s="154" t="s">
        <v>1214</v>
      </c>
      <c r="D452" s="154" t="s">
        <v>1427</v>
      </c>
      <c r="E452" s="155"/>
      <c r="F452" s="126">
        <v>9000</v>
      </c>
      <c r="G452" s="155"/>
      <c r="H452" s="156"/>
      <c r="I452" s="154"/>
    </row>
    <row r="453" spans="1:9" x14ac:dyDescent="0.2">
      <c r="A453" s="21">
        <f t="shared" si="7"/>
        <v>444</v>
      </c>
      <c r="B453" s="154" t="s">
        <v>1289</v>
      </c>
      <c r="C453" s="154" t="s">
        <v>1215</v>
      </c>
      <c r="D453" s="154" t="s">
        <v>1427</v>
      </c>
      <c r="E453" s="155"/>
      <c r="F453" s="126">
        <v>8000</v>
      </c>
      <c r="G453" s="155"/>
      <c r="H453" s="156"/>
      <c r="I453" s="154"/>
    </row>
    <row r="454" spans="1:9" x14ac:dyDescent="0.2">
      <c r="A454" s="21">
        <f t="shared" si="7"/>
        <v>445</v>
      </c>
      <c r="B454" s="154" t="s">
        <v>1290</v>
      </c>
      <c r="C454" s="154" t="s">
        <v>1214</v>
      </c>
      <c r="D454" s="154" t="s">
        <v>1427</v>
      </c>
      <c r="E454" s="155"/>
      <c r="F454" s="126">
        <v>10000</v>
      </c>
      <c r="G454" s="155"/>
      <c r="H454" s="156"/>
      <c r="I454" s="154"/>
    </row>
    <row r="455" spans="1:9" x14ac:dyDescent="0.2">
      <c r="A455" s="21">
        <f t="shared" si="7"/>
        <v>446</v>
      </c>
      <c r="B455" s="154" t="s">
        <v>1291</v>
      </c>
      <c r="C455" s="154" t="s">
        <v>1214</v>
      </c>
      <c r="D455" s="154" t="s">
        <v>1427</v>
      </c>
      <c r="E455" s="155"/>
      <c r="F455" s="126">
        <v>10000</v>
      </c>
      <c r="G455" s="155"/>
      <c r="H455" s="156"/>
      <c r="I455" s="154"/>
    </row>
    <row r="456" spans="1:9" x14ac:dyDescent="0.2">
      <c r="A456" s="21">
        <f t="shared" si="7"/>
        <v>447</v>
      </c>
      <c r="B456" s="154" t="s">
        <v>1292</v>
      </c>
      <c r="C456" s="154" t="s">
        <v>1214</v>
      </c>
      <c r="D456" s="154" t="s">
        <v>1427</v>
      </c>
      <c r="E456" s="155"/>
      <c r="F456" s="126">
        <v>10000</v>
      </c>
      <c r="G456" s="155"/>
      <c r="H456" s="156"/>
      <c r="I456" s="154"/>
    </row>
    <row r="457" spans="1:9" x14ac:dyDescent="0.2">
      <c r="A457" s="21">
        <f t="shared" si="7"/>
        <v>448</v>
      </c>
      <c r="B457" s="154" t="s">
        <v>1293</v>
      </c>
      <c r="C457" s="154" t="s">
        <v>1214</v>
      </c>
      <c r="D457" s="154" t="s">
        <v>1427</v>
      </c>
      <c r="E457" s="155"/>
      <c r="F457" s="126">
        <v>6000</v>
      </c>
      <c r="G457" s="155"/>
      <c r="H457" s="156"/>
      <c r="I457" s="154"/>
    </row>
    <row r="458" spans="1:9" x14ac:dyDescent="0.2">
      <c r="A458" s="21">
        <f t="shared" si="7"/>
        <v>449</v>
      </c>
      <c r="B458" s="154" t="s">
        <v>1294</v>
      </c>
      <c r="C458" s="154" t="s">
        <v>1214</v>
      </c>
      <c r="D458" s="154" t="s">
        <v>1427</v>
      </c>
      <c r="E458" s="155"/>
      <c r="F458" s="126">
        <v>7000</v>
      </c>
      <c r="G458" s="155"/>
      <c r="H458" s="156"/>
      <c r="I458" s="154"/>
    </row>
    <row r="459" spans="1:9" x14ac:dyDescent="0.2">
      <c r="A459" s="21">
        <f t="shared" si="7"/>
        <v>450</v>
      </c>
      <c r="B459" s="154" t="s">
        <v>1295</v>
      </c>
      <c r="C459" s="154" t="s">
        <v>1214</v>
      </c>
      <c r="D459" s="154" t="s">
        <v>1427</v>
      </c>
      <c r="E459" s="155"/>
      <c r="F459" s="126">
        <v>6000</v>
      </c>
      <c r="G459" s="155"/>
      <c r="H459" s="156"/>
      <c r="I459" s="154"/>
    </row>
    <row r="460" spans="1:9" x14ac:dyDescent="0.2">
      <c r="A460" s="21">
        <f t="shared" si="7"/>
        <v>451</v>
      </c>
      <c r="B460" s="154" t="s">
        <v>1296</v>
      </c>
      <c r="C460" s="154" t="s">
        <v>1214</v>
      </c>
      <c r="D460" s="154" t="s">
        <v>1427</v>
      </c>
      <c r="E460" s="155"/>
      <c r="F460" s="126">
        <v>5000</v>
      </c>
      <c r="G460" s="155"/>
      <c r="H460" s="156"/>
      <c r="I460" s="154"/>
    </row>
    <row r="461" spans="1:9" x14ac:dyDescent="0.2">
      <c r="A461" s="21">
        <f t="shared" si="7"/>
        <v>452</v>
      </c>
      <c r="B461" s="154" t="s">
        <v>1297</v>
      </c>
      <c r="C461" s="154" t="s">
        <v>1214</v>
      </c>
      <c r="D461" s="154" t="s">
        <v>1427</v>
      </c>
      <c r="E461" s="155"/>
      <c r="F461" s="126">
        <v>6000</v>
      </c>
      <c r="G461" s="155"/>
      <c r="H461" s="156"/>
      <c r="I461" s="154"/>
    </row>
    <row r="462" spans="1:9" x14ac:dyDescent="0.2">
      <c r="A462" s="21">
        <f t="shared" si="7"/>
        <v>453</v>
      </c>
      <c r="B462" s="154" t="s">
        <v>1298</v>
      </c>
      <c r="C462" s="154" t="s">
        <v>1215</v>
      </c>
      <c r="D462" s="154" t="s">
        <v>1427</v>
      </c>
      <c r="E462" s="155"/>
      <c r="F462" s="126">
        <v>12000</v>
      </c>
      <c r="G462" s="155"/>
      <c r="H462" s="156"/>
      <c r="I462" s="154"/>
    </row>
    <row r="463" spans="1:9" x14ac:dyDescent="0.2">
      <c r="A463" s="21">
        <f t="shared" si="7"/>
        <v>454</v>
      </c>
      <c r="B463" s="154" t="s">
        <v>1299</v>
      </c>
      <c r="C463" s="154" t="s">
        <v>1214</v>
      </c>
      <c r="D463" s="154" t="s">
        <v>1427</v>
      </c>
      <c r="E463" s="155"/>
      <c r="F463" s="126">
        <v>4000</v>
      </c>
      <c r="G463" s="155"/>
      <c r="H463" s="156"/>
      <c r="I463" s="154"/>
    </row>
    <row r="464" spans="1:9" x14ac:dyDescent="0.2">
      <c r="A464" s="21">
        <f t="shared" si="7"/>
        <v>455</v>
      </c>
      <c r="B464" s="154" t="s">
        <v>1005</v>
      </c>
      <c r="C464" s="154" t="s">
        <v>1214</v>
      </c>
      <c r="D464" s="154" t="s">
        <v>1427</v>
      </c>
      <c r="E464" s="155"/>
      <c r="F464" s="126">
        <v>4000</v>
      </c>
      <c r="G464" s="155"/>
      <c r="H464" s="156"/>
      <c r="I464" s="154"/>
    </row>
    <row r="465" spans="1:9" x14ac:dyDescent="0.2">
      <c r="A465" s="21">
        <f t="shared" si="7"/>
        <v>456</v>
      </c>
      <c r="B465" s="154" t="s">
        <v>898</v>
      </c>
      <c r="C465" s="154" t="s">
        <v>1214</v>
      </c>
      <c r="D465" s="154" t="s">
        <v>1427</v>
      </c>
      <c r="E465" s="155"/>
      <c r="F465" s="126">
        <v>7000</v>
      </c>
      <c r="G465" s="155"/>
      <c r="H465" s="156"/>
      <c r="I465" s="154"/>
    </row>
    <row r="466" spans="1:9" x14ac:dyDescent="0.2">
      <c r="A466" s="21">
        <f t="shared" si="7"/>
        <v>457</v>
      </c>
      <c r="B466" s="154" t="s">
        <v>1004</v>
      </c>
      <c r="C466" s="154" t="s">
        <v>1214</v>
      </c>
      <c r="D466" s="154" t="s">
        <v>1427</v>
      </c>
      <c r="E466" s="155"/>
      <c r="F466" s="126">
        <v>4000</v>
      </c>
      <c r="G466" s="155"/>
      <c r="H466" s="156"/>
      <c r="I466" s="154"/>
    </row>
    <row r="467" spans="1:9" x14ac:dyDescent="0.2">
      <c r="A467" s="21">
        <f t="shared" si="7"/>
        <v>458</v>
      </c>
      <c r="B467" s="154" t="s">
        <v>1003</v>
      </c>
      <c r="C467" s="154" t="s">
        <v>1214</v>
      </c>
      <c r="D467" s="154" t="s">
        <v>1427</v>
      </c>
      <c r="E467" s="155"/>
      <c r="F467" s="126">
        <v>4000</v>
      </c>
      <c r="G467" s="155"/>
      <c r="H467" s="156"/>
      <c r="I467" s="154"/>
    </row>
    <row r="468" spans="1:9" x14ac:dyDescent="0.2">
      <c r="A468" s="21">
        <f t="shared" si="7"/>
        <v>459</v>
      </c>
      <c r="B468" s="154" t="s">
        <v>897</v>
      </c>
      <c r="C468" s="154" t="s">
        <v>1214</v>
      </c>
      <c r="D468" s="154" t="s">
        <v>1427</v>
      </c>
      <c r="E468" s="155"/>
      <c r="F468" s="126">
        <v>7000</v>
      </c>
      <c r="G468" s="155"/>
      <c r="H468" s="156"/>
      <c r="I468" s="154"/>
    </row>
    <row r="469" spans="1:9" x14ac:dyDescent="0.2">
      <c r="A469" s="21">
        <f t="shared" si="7"/>
        <v>460</v>
      </c>
      <c r="B469" s="154" t="s">
        <v>1039</v>
      </c>
      <c r="C469" s="154" t="s">
        <v>1214</v>
      </c>
      <c r="D469" s="154" t="s">
        <v>1427</v>
      </c>
      <c r="E469" s="155"/>
      <c r="F469" s="126">
        <v>5000</v>
      </c>
      <c r="G469" s="155"/>
      <c r="H469" s="156"/>
      <c r="I469" s="154"/>
    </row>
    <row r="470" spans="1:9" x14ac:dyDescent="0.2">
      <c r="A470" s="21">
        <f t="shared" si="7"/>
        <v>461</v>
      </c>
      <c r="B470" s="154" t="s">
        <v>1109</v>
      </c>
      <c r="C470" s="154" t="s">
        <v>1214</v>
      </c>
      <c r="D470" s="154" t="s">
        <v>1427</v>
      </c>
      <c r="E470" s="155"/>
      <c r="F470" s="126">
        <v>6000</v>
      </c>
      <c r="G470" s="155"/>
      <c r="H470" s="156"/>
      <c r="I470" s="154"/>
    </row>
    <row r="471" spans="1:9" x14ac:dyDescent="0.2">
      <c r="A471" s="21">
        <f t="shared" si="7"/>
        <v>462</v>
      </c>
      <c r="B471" s="154" t="s">
        <v>1300</v>
      </c>
      <c r="C471" s="154" t="s">
        <v>1215</v>
      </c>
      <c r="D471" s="154" t="s">
        <v>1427</v>
      </c>
      <c r="E471" s="155"/>
      <c r="F471" s="126">
        <v>7000</v>
      </c>
      <c r="G471" s="155"/>
      <c r="H471" s="156"/>
      <c r="I471" s="154"/>
    </row>
    <row r="472" spans="1:9" x14ac:dyDescent="0.2">
      <c r="A472" s="21">
        <f t="shared" si="7"/>
        <v>463</v>
      </c>
      <c r="B472" s="154" t="s">
        <v>1301</v>
      </c>
      <c r="C472" s="154" t="s">
        <v>1214</v>
      </c>
      <c r="D472" s="154" t="s">
        <v>1427</v>
      </c>
      <c r="E472" s="155"/>
      <c r="F472" s="126">
        <v>7000</v>
      </c>
      <c r="G472" s="155"/>
      <c r="H472" s="156"/>
      <c r="I472" s="154"/>
    </row>
    <row r="473" spans="1:9" x14ac:dyDescent="0.2">
      <c r="A473" s="21">
        <f t="shared" si="7"/>
        <v>464</v>
      </c>
      <c r="B473" s="154" t="s">
        <v>814</v>
      </c>
      <c r="C473" s="154" t="s">
        <v>1214</v>
      </c>
      <c r="D473" s="154" t="s">
        <v>1427</v>
      </c>
      <c r="E473" s="155"/>
      <c r="F473" s="126">
        <v>14000</v>
      </c>
      <c r="G473" s="155"/>
      <c r="H473" s="156"/>
      <c r="I473" s="154"/>
    </row>
    <row r="474" spans="1:9" x14ac:dyDescent="0.2">
      <c r="A474" s="21">
        <f t="shared" si="7"/>
        <v>465</v>
      </c>
      <c r="B474" s="154" t="s">
        <v>1309</v>
      </c>
      <c r="C474" s="154" t="s">
        <v>1214</v>
      </c>
      <c r="D474" s="154" t="s">
        <v>1427</v>
      </c>
      <c r="E474" s="155"/>
      <c r="F474" s="126">
        <v>5000</v>
      </c>
      <c r="G474" s="155"/>
      <c r="H474" s="156"/>
      <c r="I474" s="154"/>
    </row>
    <row r="475" spans="1:9" ht="22.5" x14ac:dyDescent="0.2">
      <c r="A475" s="21">
        <f t="shared" si="7"/>
        <v>466</v>
      </c>
      <c r="B475" s="154" t="s">
        <v>1310</v>
      </c>
      <c r="C475" s="154" t="s">
        <v>1214</v>
      </c>
      <c r="D475" s="154" t="s">
        <v>1427</v>
      </c>
      <c r="E475" s="155"/>
      <c r="F475" s="126">
        <v>12000</v>
      </c>
      <c r="G475" s="155"/>
      <c r="H475" s="156"/>
      <c r="I475" s="154"/>
    </row>
    <row r="476" spans="1:9" x14ac:dyDescent="0.2">
      <c r="A476" s="21">
        <f t="shared" ref="A476:A525" si="8">A475+1</f>
        <v>467</v>
      </c>
      <c r="B476" s="154" t="s">
        <v>1311</v>
      </c>
      <c r="C476" s="154" t="s">
        <v>1214</v>
      </c>
      <c r="D476" s="154" t="s">
        <v>1427</v>
      </c>
      <c r="E476" s="155"/>
      <c r="F476" s="126">
        <v>6000</v>
      </c>
      <c r="G476" s="155"/>
      <c r="H476" s="156"/>
      <c r="I476" s="154"/>
    </row>
    <row r="477" spans="1:9" x14ac:dyDescent="0.2">
      <c r="A477" s="21">
        <f t="shared" si="8"/>
        <v>468</v>
      </c>
      <c r="B477" s="154" t="s">
        <v>1312</v>
      </c>
      <c r="C477" s="154" t="s">
        <v>1214</v>
      </c>
      <c r="D477" s="154" t="s">
        <v>1427</v>
      </c>
      <c r="E477" s="155"/>
      <c r="F477" s="126">
        <v>6000</v>
      </c>
      <c r="G477" s="155"/>
      <c r="H477" s="156"/>
      <c r="I477" s="154"/>
    </row>
    <row r="478" spans="1:9" x14ac:dyDescent="0.2">
      <c r="A478" s="21">
        <f t="shared" si="8"/>
        <v>469</v>
      </c>
      <c r="B478" s="154" t="s">
        <v>1313</v>
      </c>
      <c r="C478" s="154" t="s">
        <v>1214</v>
      </c>
      <c r="D478" s="154" t="s">
        <v>1427</v>
      </c>
      <c r="E478" s="155"/>
      <c r="F478" s="126">
        <v>6000</v>
      </c>
      <c r="G478" s="155"/>
      <c r="H478" s="156"/>
      <c r="I478" s="154"/>
    </row>
    <row r="479" spans="1:9" x14ac:dyDescent="0.2">
      <c r="A479" s="21">
        <f t="shared" si="8"/>
        <v>470</v>
      </c>
      <c r="B479" s="154" t="s">
        <v>1314</v>
      </c>
      <c r="C479" s="154" t="s">
        <v>1214</v>
      </c>
      <c r="D479" s="154" t="s">
        <v>1427</v>
      </c>
      <c r="E479" s="155"/>
      <c r="F479" s="126">
        <v>6000</v>
      </c>
      <c r="G479" s="155"/>
      <c r="H479" s="156"/>
      <c r="I479" s="154"/>
    </row>
    <row r="480" spans="1:9" x14ac:dyDescent="0.2">
      <c r="A480" s="21">
        <f t="shared" si="8"/>
        <v>471</v>
      </c>
      <c r="B480" s="154" t="s">
        <v>1315</v>
      </c>
      <c r="C480" s="154" t="s">
        <v>1214</v>
      </c>
      <c r="D480" s="154" t="s">
        <v>1427</v>
      </c>
      <c r="E480" s="155"/>
      <c r="F480" s="126">
        <v>6000</v>
      </c>
      <c r="G480" s="155"/>
      <c r="H480" s="156"/>
      <c r="I480" s="154"/>
    </row>
    <row r="481" spans="1:9" x14ac:dyDescent="0.2">
      <c r="A481" s="21">
        <f t="shared" si="8"/>
        <v>472</v>
      </c>
      <c r="B481" s="154" t="s">
        <v>1316</v>
      </c>
      <c r="C481" s="154" t="s">
        <v>1214</v>
      </c>
      <c r="D481" s="154" t="s">
        <v>1427</v>
      </c>
      <c r="E481" s="155"/>
      <c r="F481" s="126">
        <v>5000</v>
      </c>
      <c r="G481" s="155"/>
      <c r="H481" s="156"/>
      <c r="I481" s="154"/>
    </row>
    <row r="482" spans="1:9" x14ac:dyDescent="0.2">
      <c r="A482" s="21">
        <f t="shared" si="8"/>
        <v>473</v>
      </c>
      <c r="B482" s="154" t="s">
        <v>1317</v>
      </c>
      <c r="C482" s="154" t="s">
        <v>1214</v>
      </c>
      <c r="D482" s="154" t="s">
        <v>1427</v>
      </c>
      <c r="E482" s="155"/>
      <c r="F482" s="126">
        <v>5000</v>
      </c>
      <c r="G482" s="155"/>
      <c r="H482" s="156"/>
      <c r="I482" s="154"/>
    </row>
    <row r="483" spans="1:9" x14ac:dyDescent="0.2">
      <c r="A483" s="21">
        <f t="shared" si="8"/>
        <v>474</v>
      </c>
      <c r="B483" s="154" t="s">
        <v>1318</v>
      </c>
      <c r="C483" s="154" t="s">
        <v>1214</v>
      </c>
      <c r="D483" s="154" t="s">
        <v>1427</v>
      </c>
      <c r="E483" s="155"/>
      <c r="F483" s="126">
        <v>5000</v>
      </c>
      <c r="G483" s="155"/>
      <c r="H483" s="156"/>
      <c r="I483" s="154"/>
    </row>
    <row r="484" spans="1:9" x14ac:dyDescent="0.2">
      <c r="A484" s="21">
        <f t="shared" si="8"/>
        <v>475</v>
      </c>
      <c r="B484" s="154" t="s">
        <v>1319</v>
      </c>
      <c r="C484" s="154" t="s">
        <v>1214</v>
      </c>
      <c r="D484" s="154" t="s">
        <v>1427</v>
      </c>
      <c r="E484" s="155"/>
      <c r="F484" s="126">
        <v>5000</v>
      </c>
      <c r="G484" s="155"/>
      <c r="H484" s="156"/>
      <c r="I484" s="154"/>
    </row>
    <row r="485" spans="1:9" x14ac:dyDescent="0.2">
      <c r="A485" s="21">
        <f t="shared" si="8"/>
        <v>476</v>
      </c>
      <c r="B485" s="154" t="s">
        <v>1320</v>
      </c>
      <c r="C485" s="154" t="s">
        <v>1214</v>
      </c>
      <c r="D485" s="154" t="s">
        <v>1427</v>
      </c>
      <c r="E485" s="155"/>
      <c r="F485" s="126">
        <v>5000</v>
      </c>
      <c r="G485" s="155"/>
      <c r="H485" s="156"/>
      <c r="I485" s="154"/>
    </row>
    <row r="486" spans="1:9" x14ac:dyDescent="0.2">
      <c r="A486" s="21">
        <f t="shared" si="8"/>
        <v>477</v>
      </c>
      <c r="B486" s="154" t="s">
        <v>1321</v>
      </c>
      <c r="C486" s="154" t="s">
        <v>1214</v>
      </c>
      <c r="D486" s="154" t="s">
        <v>1427</v>
      </c>
      <c r="E486" s="155"/>
      <c r="F486" s="126">
        <v>5000</v>
      </c>
      <c r="G486" s="155"/>
      <c r="H486" s="156"/>
      <c r="I486" s="154"/>
    </row>
    <row r="487" spans="1:9" x14ac:dyDescent="0.2">
      <c r="A487" s="21">
        <f t="shared" si="8"/>
        <v>478</v>
      </c>
      <c r="B487" s="154" t="s">
        <v>1322</v>
      </c>
      <c r="C487" s="154" t="s">
        <v>1214</v>
      </c>
      <c r="D487" s="154" t="s">
        <v>1427</v>
      </c>
      <c r="E487" s="155"/>
      <c r="F487" s="126">
        <v>5000</v>
      </c>
      <c r="G487" s="155"/>
      <c r="H487" s="156"/>
      <c r="I487" s="154"/>
    </row>
    <row r="488" spans="1:9" x14ac:dyDescent="0.2">
      <c r="A488" s="21">
        <f t="shared" si="8"/>
        <v>479</v>
      </c>
      <c r="B488" s="154" t="s">
        <v>1323</v>
      </c>
      <c r="C488" s="154" t="s">
        <v>1214</v>
      </c>
      <c r="D488" s="154" t="s">
        <v>1427</v>
      </c>
      <c r="E488" s="155"/>
      <c r="F488" s="126">
        <v>5000</v>
      </c>
      <c r="G488" s="155"/>
      <c r="H488" s="156"/>
      <c r="I488" s="154"/>
    </row>
    <row r="489" spans="1:9" x14ac:dyDescent="0.2">
      <c r="A489" s="21">
        <f t="shared" si="8"/>
        <v>480</v>
      </c>
      <c r="B489" s="154" t="s">
        <v>1324</v>
      </c>
      <c r="C489" s="154" t="s">
        <v>1214</v>
      </c>
      <c r="D489" s="154" t="s">
        <v>1427</v>
      </c>
      <c r="E489" s="155"/>
      <c r="F489" s="126">
        <v>5000</v>
      </c>
      <c r="G489" s="155"/>
      <c r="H489" s="156"/>
      <c r="I489" s="154"/>
    </row>
    <row r="490" spans="1:9" x14ac:dyDescent="0.2">
      <c r="A490" s="21">
        <f t="shared" si="8"/>
        <v>481</v>
      </c>
      <c r="B490" s="154" t="s">
        <v>1325</v>
      </c>
      <c r="C490" s="154" t="s">
        <v>1215</v>
      </c>
      <c r="D490" s="154" t="s">
        <v>1427</v>
      </c>
      <c r="E490" s="155"/>
      <c r="F490" s="126">
        <v>18000</v>
      </c>
      <c r="G490" s="155"/>
      <c r="H490" s="156"/>
      <c r="I490" s="154"/>
    </row>
    <row r="491" spans="1:9" x14ac:dyDescent="0.2">
      <c r="A491" s="21">
        <f t="shared" si="8"/>
        <v>482</v>
      </c>
      <c r="B491" s="154" t="s">
        <v>1326</v>
      </c>
      <c r="C491" s="154" t="s">
        <v>1214</v>
      </c>
      <c r="D491" s="154" t="s">
        <v>1427</v>
      </c>
      <c r="E491" s="155"/>
      <c r="F491" s="126">
        <v>5000</v>
      </c>
      <c r="G491" s="155"/>
      <c r="H491" s="156"/>
      <c r="I491" s="154"/>
    </row>
    <row r="492" spans="1:9" x14ac:dyDescent="0.2">
      <c r="A492" s="21">
        <f t="shared" si="8"/>
        <v>483</v>
      </c>
      <c r="B492" s="154" t="s">
        <v>1017</v>
      </c>
      <c r="C492" s="154" t="s">
        <v>1215</v>
      </c>
      <c r="D492" s="154" t="s">
        <v>1427</v>
      </c>
      <c r="E492" s="155"/>
      <c r="F492" s="126">
        <v>7000</v>
      </c>
      <c r="G492" s="155"/>
      <c r="H492" s="156"/>
      <c r="I492" s="154"/>
    </row>
    <row r="493" spans="1:9" x14ac:dyDescent="0.2">
      <c r="A493" s="21">
        <f t="shared" si="8"/>
        <v>484</v>
      </c>
      <c r="B493" s="154" t="s">
        <v>1327</v>
      </c>
      <c r="C493" s="154" t="s">
        <v>1215</v>
      </c>
      <c r="D493" s="154" t="s">
        <v>1427</v>
      </c>
      <c r="E493" s="155"/>
      <c r="F493" s="126">
        <v>7000</v>
      </c>
      <c r="G493" s="155"/>
      <c r="H493" s="156"/>
      <c r="I493" s="154"/>
    </row>
    <row r="494" spans="1:9" x14ac:dyDescent="0.2">
      <c r="A494" s="21">
        <f t="shared" si="8"/>
        <v>485</v>
      </c>
      <c r="B494" s="154" t="s">
        <v>1428</v>
      </c>
      <c r="C494" s="154" t="s">
        <v>1214</v>
      </c>
      <c r="D494" s="154" t="s">
        <v>1427</v>
      </c>
      <c r="E494" s="155"/>
      <c r="F494" s="126">
        <v>2800</v>
      </c>
      <c r="G494" s="155"/>
      <c r="H494" s="156"/>
      <c r="I494" s="154" t="s">
        <v>1432</v>
      </c>
    </row>
    <row r="495" spans="1:9" x14ac:dyDescent="0.2">
      <c r="A495" s="21">
        <f t="shared" si="8"/>
        <v>486</v>
      </c>
      <c r="B495" s="154" t="s">
        <v>1328</v>
      </c>
      <c r="C495" s="154" t="s">
        <v>1214</v>
      </c>
      <c r="D495" s="154" t="s">
        <v>1427</v>
      </c>
      <c r="E495" s="155"/>
      <c r="F495" s="126">
        <v>5000</v>
      </c>
      <c r="G495" s="155"/>
      <c r="H495" s="156"/>
      <c r="I495" s="154"/>
    </row>
    <row r="496" spans="1:9" x14ac:dyDescent="0.2">
      <c r="A496" s="21">
        <f t="shared" si="8"/>
        <v>487</v>
      </c>
      <c r="B496" s="154" t="s">
        <v>1329</v>
      </c>
      <c r="C496" s="154" t="s">
        <v>1214</v>
      </c>
      <c r="D496" s="154" t="s">
        <v>1427</v>
      </c>
      <c r="E496" s="155"/>
      <c r="F496" s="126">
        <v>5000</v>
      </c>
      <c r="G496" s="155"/>
      <c r="H496" s="156"/>
      <c r="I496" s="154"/>
    </row>
    <row r="497" spans="1:9" x14ac:dyDescent="0.2">
      <c r="A497" s="21">
        <f t="shared" si="8"/>
        <v>488</v>
      </c>
      <c r="B497" s="154" t="s">
        <v>1330</v>
      </c>
      <c r="C497" s="154" t="s">
        <v>1214</v>
      </c>
      <c r="D497" s="154" t="s">
        <v>1427</v>
      </c>
      <c r="E497" s="155"/>
      <c r="F497" s="126">
        <v>5000</v>
      </c>
      <c r="G497" s="155"/>
      <c r="H497" s="156"/>
      <c r="I497" s="154"/>
    </row>
    <row r="498" spans="1:9" x14ac:dyDescent="0.2">
      <c r="A498" s="21">
        <f t="shared" si="8"/>
        <v>489</v>
      </c>
      <c r="B498" s="154" t="s">
        <v>1331</v>
      </c>
      <c r="C498" s="154" t="s">
        <v>1214</v>
      </c>
      <c r="D498" s="154" t="s">
        <v>1427</v>
      </c>
      <c r="E498" s="155"/>
      <c r="F498" s="126">
        <v>5000</v>
      </c>
      <c r="G498" s="155"/>
      <c r="H498" s="156"/>
      <c r="I498" s="154"/>
    </row>
    <row r="499" spans="1:9" x14ac:dyDescent="0.2">
      <c r="A499" s="21">
        <f t="shared" si="8"/>
        <v>490</v>
      </c>
      <c r="B499" s="154" t="s">
        <v>1332</v>
      </c>
      <c r="C499" s="154" t="s">
        <v>1214</v>
      </c>
      <c r="D499" s="154" t="s">
        <v>1427</v>
      </c>
      <c r="E499" s="155"/>
      <c r="F499" s="126">
        <v>5000</v>
      </c>
      <c r="G499" s="155"/>
      <c r="H499" s="156"/>
      <c r="I499" s="154"/>
    </row>
    <row r="500" spans="1:9" x14ac:dyDescent="0.2">
      <c r="A500" s="21">
        <f t="shared" si="8"/>
        <v>491</v>
      </c>
      <c r="B500" s="154" t="s">
        <v>1333</v>
      </c>
      <c r="C500" s="154" t="s">
        <v>1214</v>
      </c>
      <c r="D500" s="154" t="s">
        <v>1427</v>
      </c>
      <c r="E500" s="155"/>
      <c r="F500" s="126">
        <v>5000</v>
      </c>
      <c r="G500" s="155"/>
      <c r="H500" s="156"/>
      <c r="I500" s="154"/>
    </row>
    <row r="501" spans="1:9" x14ac:dyDescent="0.2">
      <c r="A501" s="21">
        <f t="shared" si="8"/>
        <v>492</v>
      </c>
      <c r="B501" s="154" t="s">
        <v>1334</v>
      </c>
      <c r="C501" s="154" t="s">
        <v>1214</v>
      </c>
      <c r="D501" s="154" t="s">
        <v>1427</v>
      </c>
      <c r="E501" s="155"/>
      <c r="F501" s="126">
        <v>6000</v>
      </c>
      <c r="G501" s="155"/>
      <c r="H501" s="156"/>
      <c r="I501" s="154"/>
    </row>
    <row r="502" spans="1:9" x14ac:dyDescent="0.2">
      <c r="A502" s="21">
        <f t="shared" si="8"/>
        <v>493</v>
      </c>
      <c r="B502" s="154" t="s">
        <v>1335</v>
      </c>
      <c r="C502" s="154" t="s">
        <v>1214</v>
      </c>
      <c r="D502" s="154" t="s">
        <v>1427</v>
      </c>
      <c r="E502" s="155"/>
      <c r="F502" s="126">
        <v>6000</v>
      </c>
      <c r="G502" s="155"/>
      <c r="H502" s="156"/>
      <c r="I502" s="154"/>
    </row>
    <row r="503" spans="1:9" x14ac:dyDescent="0.2">
      <c r="A503" s="21">
        <f t="shared" si="8"/>
        <v>494</v>
      </c>
      <c r="B503" s="154" t="s">
        <v>1336</v>
      </c>
      <c r="C503" s="154" t="s">
        <v>1214</v>
      </c>
      <c r="D503" s="154" t="s">
        <v>1427</v>
      </c>
      <c r="E503" s="155"/>
      <c r="F503" s="126">
        <v>5000</v>
      </c>
      <c r="G503" s="155"/>
      <c r="H503" s="156"/>
      <c r="I503" s="154"/>
    </row>
    <row r="504" spans="1:9" x14ac:dyDescent="0.2">
      <c r="A504" s="21">
        <f t="shared" si="8"/>
        <v>495</v>
      </c>
      <c r="B504" s="154" t="s">
        <v>1337</v>
      </c>
      <c r="C504" s="154" t="s">
        <v>1215</v>
      </c>
      <c r="D504" s="154" t="s">
        <v>1427</v>
      </c>
      <c r="E504" s="155"/>
      <c r="F504" s="126">
        <v>8000</v>
      </c>
      <c r="G504" s="155"/>
      <c r="H504" s="156"/>
      <c r="I504" s="154"/>
    </row>
    <row r="505" spans="1:9" x14ac:dyDescent="0.2">
      <c r="A505" s="21">
        <f t="shared" si="8"/>
        <v>496</v>
      </c>
      <c r="B505" s="154" t="s">
        <v>1338</v>
      </c>
      <c r="C505" s="154" t="s">
        <v>1214</v>
      </c>
      <c r="D505" s="154" t="s">
        <v>1427</v>
      </c>
      <c r="E505" s="155"/>
      <c r="F505" s="126">
        <v>5000</v>
      </c>
      <c r="G505" s="155"/>
      <c r="H505" s="156"/>
      <c r="I505" s="154"/>
    </row>
    <row r="506" spans="1:9" x14ac:dyDescent="0.2">
      <c r="A506" s="21">
        <f t="shared" si="8"/>
        <v>497</v>
      </c>
      <c r="B506" s="154" t="s">
        <v>1339</v>
      </c>
      <c r="C506" s="154" t="s">
        <v>1214</v>
      </c>
      <c r="D506" s="154" t="s">
        <v>1427</v>
      </c>
      <c r="E506" s="155"/>
      <c r="F506" s="126">
        <v>5000</v>
      </c>
      <c r="G506" s="155"/>
      <c r="H506" s="156"/>
      <c r="I506" s="154"/>
    </row>
    <row r="507" spans="1:9" x14ac:dyDescent="0.2">
      <c r="A507" s="21">
        <f t="shared" si="8"/>
        <v>498</v>
      </c>
      <c r="B507" s="154" t="s">
        <v>1340</v>
      </c>
      <c r="C507" s="154" t="s">
        <v>1214</v>
      </c>
      <c r="D507" s="154" t="s">
        <v>1427</v>
      </c>
      <c r="E507" s="155"/>
      <c r="F507" s="126">
        <v>5000</v>
      </c>
      <c r="G507" s="155"/>
      <c r="H507" s="156"/>
      <c r="I507" s="154"/>
    </row>
    <row r="508" spans="1:9" x14ac:dyDescent="0.2">
      <c r="A508" s="21">
        <f t="shared" si="8"/>
        <v>499</v>
      </c>
      <c r="B508" s="154" t="s">
        <v>1341</v>
      </c>
      <c r="C508" s="154" t="s">
        <v>1214</v>
      </c>
      <c r="D508" s="154" t="s">
        <v>1427</v>
      </c>
      <c r="E508" s="155"/>
      <c r="F508" s="126">
        <v>5000</v>
      </c>
      <c r="G508" s="155"/>
      <c r="H508" s="156"/>
      <c r="I508" s="154"/>
    </row>
    <row r="509" spans="1:9" x14ac:dyDescent="0.2">
      <c r="A509" s="21">
        <f t="shared" si="8"/>
        <v>500</v>
      </c>
      <c r="B509" s="154" t="s">
        <v>1342</v>
      </c>
      <c r="C509" s="154" t="s">
        <v>1214</v>
      </c>
      <c r="D509" s="154" t="s">
        <v>1427</v>
      </c>
      <c r="E509" s="155"/>
      <c r="F509" s="126">
        <v>5000</v>
      </c>
      <c r="G509" s="155"/>
      <c r="H509" s="156"/>
      <c r="I509" s="154"/>
    </row>
    <row r="510" spans="1:9" x14ac:dyDescent="0.2">
      <c r="A510" s="21">
        <f t="shared" si="8"/>
        <v>501</v>
      </c>
      <c r="B510" s="154" t="s">
        <v>1343</v>
      </c>
      <c r="C510" s="154" t="s">
        <v>1214</v>
      </c>
      <c r="D510" s="154" t="s">
        <v>1427</v>
      </c>
      <c r="E510" s="155"/>
      <c r="F510" s="126">
        <v>5000</v>
      </c>
      <c r="G510" s="155"/>
      <c r="H510" s="156"/>
      <c r="I510" s="154"/>
    </row>
    <row r="511" spans="1:9" x14ac:dyDescent="0.2">
      <c r="A511" s="21">
        <f t="shared" si="8"/>
        <v>502</v>
      </c>
      <c r="B511" s="154" t="s">
        <v>1344</v>
      </c>
      <c r="C511" s="154" t="s">
        <v>1214</v>
      </c>
      <c r="D511" s="154" t="s">
        <v>1427</v>
      </c>
      <c r="E511" s="155"/>
      <c r="F511" s="126">
        <v>5000</v>
      </c>
      <c r="G511" s="155"/>
      <c r="H511" s="156"/>
      <c r="I511" s="154"/>
    </row>
    <row r="512" spans="1:9" x14ac:dyDescent="0.2">
      <c r="A512" s="21">
        <f t="shared" si="8"/>
        <v>503</v>
      </c>
      <c r="B512" s="154" t="s">
        <v>1019</v>
      </c>
      <c r="C512" s="154" t="s">
        <v>1214</v>
      </c>
      <c r="D512" s="154" t="s">
        <v>1427</v>
      </c>
      <c r="E512" s="155"/>
      <c r="F512" s="126">
        <v>10000</v>
      </c>
      <c r="G512" s="155"/>
      <c r="H512" s="156"/>
      <c r="I512" s="154"/>
    </row>
    <row r="513" spans="1:9" x14ac:dyDescent="0.2">
      <c r="A513" s="21">
        <f t="shared" si="8"/>
        <v>504</v>
      </c>
      <c r="B513" s="154" t="s">
        <v>1345</v>
      </c>
      <c r="C513" s="154" t="s">
        <v>1214</v>
      </c>
      <c r="D513" s="154" t="s">
        <v>1427</v>
      </c>
      <c r="E513" s="155"/>
      <c r="F513" s="126">
        <v>5000</v>
      </c>
      <c r="G513" s="155"/>
      <c r="H513" s="156"/>
      <c r="I513" s="154"/>
    </row>
    <row r="514" spans="1:9" x14ac:dyDescent="0.2">
      <c r="A514" s="21">
        <f t="shared" si="8"/>
        <v>505</v>
      </c>
      <c r="B514" s="154" t="s">
        <v>1346</v>
      </c>
      <c r="C514" s="154" t="s">
        <v>1214</v>
      </c>
      <c r="D514" s="154" t="s">
        <v>1427</v>
      </c>
      <c r="E514" s="155"/>
      <c r="F514" s="126">
        <v>5000</v>
      </c>
      <c r="G514" s="155"/>
      <c r="H514" s="156"/>
      <c r="I514" s="154"/>
    </row>
    <row r="515" spans="1:9" x14ac:dyDescent="0.2">
      <c r="A515" s="21">
        <f t="shared" si="8"/>
        <v>506</v>
      </c>
      <c r="B515" s="154" t="s">
        <v>1347</v>
      </c>
      <c r="C515" s="154" t="s">
        <v>1214</v>
      </c>
      <c r="D515" s="154" t="s">
        <v>1427</v>
      </c>
      <c r="E515" s="155"/>
      <c r="F515" s="126">
        <v>5000</v>
      </c>
      <c r="G515" s="155"/>
      <c r="H515" s="156"/>
      <c r="I515" s="154"/>
    </row>
    <row r="516" spans="1:9" x14ac:dyDescent="0.2">
      <c r="A516" s="21">
        <f t="shared" si="8"/>
        <v>507</v>
      </c>
      <c r="B516" s="154" t="s">
        <v>1348</v>
      </c>
      <c r="C516" s="154" t="s">
        <v>1215</v>
      </c>
      <c r="D516" s="154" t="s">
        <v>1427</v>
      </c>
      <c r="E516" s="155"/>
      <c r="F516" s="126">
        <v>10000</v>
      </c>
      <c r="G516" s="155"/>
      <c r="H516" s="156"/>
      <c r="I516" s="154"/>
    </row>
    <row r="517" spans="1:9" x14ac:dyDescent="0.2">
      <c r="A517" s="21">
        <f t="shared" si="8"/>
        <v>508</v>
      </c>
      <c r="B517" s="154" t="s">
        <v>1349</v>
      </c>
      <c r="C517" s="154" t="s">
        <v>1215</v>
      </c>
      <c r="D517" s="154" t="s">
        <v>1427</v>
      </c>
      <c r="E517" s="155"/>
      <c r="F517" s="126">
        <v>5000</v>
      </c>
      <c r="G517" s="155"/>
      <c r="H517" s="156"/>
      <c r="I517" s="154"/>
    </row>
    <row r="518" spans="1:9" x14ac:dyDescent="0.2">
      <c r="A518" s="21">
        <f t="shared" si="8"/>
        <v>509</v>
      </c>
      <c r="B518" s="154" t="s">
        <v>1350</v>
      </c>
      <c r="C518" s="154" t="s">
        <v>1214</v>
      </c>
      <c r="D518" s="154" t="s">
        <v>1427</v>
      </c>
      <c r="E518" s="155"/>
      <c r="F518" s="126">
        <v>5000</v>
      </c>
      <c r="G518" s="155"/>
      <c r="H518" s="156"/>
      <c r="I518" s="154"/>
    </row>
    <row r="519" spans="1:9" x14ac:dyDescent="0.2">
      <c r="A519" s="21">
        <f t="shared" si="8"/>
        <v>510</v>
      </c>
      <c r="B519" s="154" t="s">
        <v>1351</v>
      </c>
      <c r="C519" s="154" t="s">
        <v>1214</v>
      </c>
      <c r="D519" s="154" t="s">
        <v>1427</v>
      </c>
      <c r="E519" s="155"/>
      <c r="F519" s="126">
        <v>5000</v>
      </c>
      <c r="G519" s="155"/>
      <c r="H519" s="156"/>
      <c r="I519" s="154"/>
    </row>
    <row r="520" spans="1:9" x14ac:dyDescent="0.2">
      <c r="A520" s="21">
        <f t="shared" si="8"/>
        <v>511</v>
      </c>
      <c r="B520" s="154" t="s">
        <v>1352</v>
      </c>
      <c r="C520" s="154" t="s">
        <v>1214</v>
      </c>
      <c r="D520" s="154" t="s">
        <v>1427</v>
      </c>
      <c r="E520" s="155"/>
      <c r="F520" s="126">
        <v>5000</v>
      </c>
      <c r="G520" s="155"/>
      <c r="H520" s="156"/>
      <c r="I520" s="154"/>
    </row>
    <row r="521" spans="1:9" x14ac:dyDescent="0.2">
      <c r="A521" s="21">
        <f t="shared" si="8"/>
        <v>512</v>
      </c>
      <c r="B521" s="154" t="s">
        <v>1353</v>
      </c>
      <c r="C521" s="154" t="s">
        <v>1214</v>
      </c>
      <c r="D521" s="154" t="s">
        <v>1427</v>
      </c>
      <c r="E521" s="155"/>
      <c r="F521" s="126">
        <v>5000</v>
      </c>
      <c r="G521" s="155"/>
      <c r="H521" s="156"/>
      <c r="I521" s="154"/>
    </row>
    <row r="522" spans="1:9" x14ac:dyDescent="0.2">
      <c r="A522" s="21">
        <f t="shared" si="8"/>
        <v>513</v>
      </c>
      <c r="B522" s="154" t="s">
        <v>1354</v>
      </c>
      <c r="C522" s="154" t="s">
        <v>1214</v>
      </c>
      <c r="D522" s="154" t="s">
        <v>1427</v>
      </c>
      <c r="E522" s="155"/>
      <c r="F522" s="126">
        <v>5000</v>
      </c>
      <c r="G522" s="155"/>
      <c r="H522" s="156"/>
      <c r="I522" s="154"/>
    </row>
    <row r="523" spans="1:9" x14ac:dyDescent="0.2">
      <c r="A523" s="21">
        <f t="shared" si="8"/>
        <v>514</v>
      </c>
      <c r="B523" s="154" t="s">
        <v>1355</v>
      </c>
      <c r="C523" s="154" t="s">
        <v>1215</v>
      </c>
      <c r="D523" s="154" t="s">
        <v>1427</v>
      </c>
      <c r="E523" s="155"/>
      <c r="F523" s="126">
        <v>6000</v>
      </c>
      <c r="G523" s="155"/>
      <c r="H523" s="156"/>
      <c r="I523" s="154"/>
    </row>
    <row r="524" spans="1:9" x14ac:dyDescent="0.2">
      <c r="A524" s="21">
        <f t="shared" si="8"/>
        <v>515</v>
      </c>
      <c r="B524" s="154" t="s">
        <v>1356</v>
      </c>
      <c r="C524" s="154" t="s">
        <v>1214</v>
      </c>
      <c r="D524" s="154" t="s">
        <v>1427</v>
      </c>
      <c r="E524" s="155"/>
      <c r="F524" s="126">
        <v>6000</v>
      </c>
      <c r="G524" s="155"/>
      <c r="H524" s="156"/>
      <c r="I524" s="154" t="s">
        <v>1430</v>
      </c>
    </row>
    <row r="525" spans="1:9" x14ac:dyDescent="0.2">
      <c r="A525" s="21">
        <f t="shared" si="8"/>
        <v>516</v>
      </c>
      <c r="B525" s="154" t="s">
        <v>1429</v>
      </c>
      <c r="C525" s="154" t="s">
        <v>1214</v>
      </c>
      <c r="D525" s="154" t="s">
        <v>1427</v>
      </c>
      <c r="E525" s="155"/>
      <c r="F525" s="126">
        <v>17000</v>
      </c>
      <c r="G525" s="155"/>
      <c r="H525" s="156"/>
      <c r="I525" s="154" t="s">
        <v>1431</v>
      </c>
    </row>
    <row r="526" spans="1:9" x14ac:dyDescent="0.2">
      <c r="B526" s="18"/>
    </row>
    <row r="527" spans="1:9" x14ac:dyDescent="0.2">
      <c r="B527" s="18"/>
    </row>
    <row r="528" spans="1:9" x14ac:dyDescent="0.2">
      <c r="B528" s="18"/>
    </row>
    <row r="529" spans="2:2" x14ac:dyDescent="0.2">
      <c r="B529" s="18"/>
    </row>
    <row r="530" spans="2:2" x14ac:dyDescent="0.2">
      <c r="B530" s="18"/>
    </row>
    <row r="531" spans="2:2" x14ac:dyDescent="0.2">
      <c r="B531" s="18"/>
    </row>
    <row r="532" spans="2:2" x14ac:dyDescent="0.2">
      <c r="B532" s="18"/>
    </row>
    <row r="533" spans="2:2" x14ac:dyDescent="0.2">
      <c r="B533" s="18"/>
    </row>
    <row r="534" spans="2:2" x14ac:dyDescent="0.2">
      <c r="B534" s="18"/>
    </row>
    <row r="535" spans="2:2" x14ac:dyDescent="0.2">
      <c r="B535" s="18"/>
    </row>
    <row r="536" spans="2:2" x14ac:dyDescent="0.2">
      <c r="B536" s="18"/>
    </row>
    <row r="537" spans="2:2" x14ac:dyDescent="0.2">
      <c r="B537" s="18"/>
    </row>
    <row r="538" spans="2:2" x14ac:dyDescent="0.2">
      <c r="B538" s="18"/>
    </row>
    <row r="539" spans="2:2" x14ac:dyDescent="0.2">
      <c r="B539" s="18"/>
    </row>
    <row r="540" spans="2:2" x14ac:dyDescent="0.2">
      <c r="B540" s="18"/>
    </row>
    <row r="541" spans="2:2" x14ac:dyDescent="0.2">
      <c r="B541" s="18"/>
    </row>
    <row r="542" spans="2:2" x14ac:dyDescent="0.2">
      <c r="B542" s="18"/>
    </row>
    <row r="543" spans="2:2" x14ac:dyDescent="0.2">
      <c r="B543" s="18"/>
    </row>
    <row r="544" spans="2:2" x14ac:dyDescent="0.2">
      <c r="B544" s="18"/>
    </row>
    <row r="545" spans="2:2" x14ac:dyDescent="0.2">
      <c r="B545" s="18"/>
    </row>
    <row r="546" spans="2:2" x14ac:dyDescent="0.2">
      <c r="B546" s="18"/>
    </row>
  </sheetData>
  <mergeCells count="6">
    <mergeCell ref="A1:H1"/>
    <mergeCell ref="A2:H2"/>
    <mergeCell ref="A3:H3"/>
    <mergeCell ref="B4:H4"/>
    <mergeCell ref="B5:H5"/>
    <mergeCell ref="A6:H6"/>
  </mergeCells>
  <phoneticPr fontId="3" type="noConversion"/>
  <printOptions horizontalCentered="1"/>
  <pageMargins left="0.70866141732283472" right="0.35433070866141736" top="0.6692913385826772" bottom="0.78" header="0.39370078740157483" footer="0.65"/>
  <pageSetup paperSize="155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65399"/>
  <sheetViews>
    <sheetView zoomScale="85" zoomScaleNormal="85" workbookViewId="0">
      <selection activeCell="C14" sqref="C14"/>
    </sheetView>
  </sheetViews>
  <sheetFormatPr baseColWidth="10" defaultRowHeight="12.75" x14ac:dyDescent="0.2"/>
  <cols>
    <col min="1" max="1" width="6.7109375" style="37" customWidth="1"/>
    <col min="2" max="2" width="36.42578125" style="31" customWidth="1"/>
    <col min="3" max="3" width="18.7109375" style="32" customWidth="1"/>
    <col min="4" max="4" width="15.7109375" style="30" customWidth="1"/>
    <col min="5" max="15" width="14.7109375" style="30" customWidth="1"/>
    <col min="16" max="16" width="12.140625" style="30" customWidth="1"/>
    <col min="17" max="17" width="28.5703125" style="38" customWidth="1"/>
    <col min="18" max="18" width="13.5703125" style="36" customWidth="1"/>
    <col min="19" max="16384" width="11.42578125" style="36"/>
  </cols>
  <sheetData>
    <row r="1" spans="1:17" ht="19.5" x14ac:dyDescent="0.2">
      <c r="A1" s="94" t="s">
        <v>0</v>
      </c>
      <c r="B1" s="95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9.5" x14ac:dyDescent="0.2">
      <c r="A2" s="96" t="s">
        <v>1</v>
      </c>
      <c r="B2" s="97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x14ac:dyDescent="0.2">
      <c r="A3" s="98" t="s">
        <v>13</v>
      </c>
      <c r="B3" s="99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</row>
    <row r="4" spans="1:17" x14ac:dyDescent="0.2">
      <c r="A4" s="100" t="s">
        <v>12</v>
      </c>
      <c r="B4" s="101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7" x14ac:dyDescent="0.2">
      <c r="A5" s="100" t="s">
        <v>20</v>
      </c>
      <c r="B5" s="101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1:17" x14ac:dyDescent="0.2">
      <c r="A6" s="102">
        <v>43830</v>
      </c>
      <c r="B6" s="103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</row>
    <row r="7" spans="1:17" ht="13.5" thickBot="1" x14ac:dyDescent="0.25"/>
    <row r="8" spans="1:17" ht="32.25" customHeight="1" thickBot="1" x14ac:dyDescent="0.25">
      <c r="E8" s="91" t="s">
        <v>32</v>
      </c>
      <c r="F8" s="92"/>
      <c r="G8" s="92"/>
      <c r="H8" s="92"/>
      <c r="I8" s="92"/>
      <c r="J8" s="93"/>
      <c r="K8" s="25"/>
      <c r="L8" s="25"/>
      <c r="M8" s="25"/>
      <c r="N8" s="25"/>
      <c r="O8" s="25"/>
    </row>
    <row r="9" spans="1:17" s="39" customFormat="1" ht="41.25" customHeight="1" thickBot="1" x14ac:dyDescent="0.25">
      <c r="A9" s="40" t="s">
        <v>3</v>
      </c>
      <c r="B9" s="51" t="s">
        <v>100</v>
      </c>
      <c r="C9" s="51" t="s">
        <v>15</v>
      </c>
      <c r="D9" s="51" t="s">
        <v>4</v>
      </c>
      <c r="E9" s="54" t="s">
        <v>9</v>
      </c>
      <c r="F9" s="55" t="s">
        <v>1434</v>
      </c>
      <c r="G9" s="55" t="s">
        <v>1435</v>
      </c>
      <c r="H9" s="55" t="s">
        <v>1423</v>
      </c>
      <c r="I9" s="55" t="s">
        <v>1424</v>
      </c>
      <c r="J9" s="56" t="s">
        <v>1422</v>
      </c>
      <c r="K9" s="51" t="s">
        <v>5</v>
      </c>
      <c r="L9" s="57" t="s">
        <v>93</v>
      </c>
      <c r="M9" s="15" t="s">
        <v>95</v>
      </c>
      <c r="N9" s="15" t="s">
        <v>1433</v>
      </c>
      <c r="O9" s="42" t="s">
        <v>23</v>
      </c>
      <c r="P9" s="41" t="s">
        <v>21</v>
      </c>
      <c r="Q9" s="43" t="s">
        <v>316</v>
      </c>
    </row>
    <row r="10" spans="1:17" ht="24.95" customHeight="1" x14ac:dyDescent="0.2">
      <c r="A10" s="33">
        <v>1</v>
      </c>
      <c r="B10" s="58" t="s">
        <v>448</v>
      </c>
      <c r="C10" s="58" t="s">
        <v>191</v>
      </c>
      <c r="D10" s="52">
        <v>2248.7399999999998</v>
      </c>
      <c r="E10" s="48">
        <v>250</v>
      </c>
      <c r="F10" s="48">
        <v>500</v>
      </c>
      <c r="G10" s="48">
        <v>90</v>
      </c>
      <c r="H10" s="48">
        <v>2531.2600000000002</v>
      </c>
      <c r="I10" s="53">
        <v>183.01</v>
      </c>
      <c r="J10" s="53">
        <v>1407.2800000000002</v>
      </c>
      <c r="K10" s="53">
        <f>SUM(D10:J10)</f>
        <v>7210.2900000000009</v>
      </c>
      <c r="L10" s="34">
        <f>(D10+F10+G10)*4.83%</f>
        <v>137.111142</v>
      </c>
      <c r="M10" s="34">
        <v>0</v>
      </c>
      <c r="N10" s="34">
        <f>(D10+F10+G10)/31</f>
        <v>91.57225806451612</v>
      </c>
      <c r="O10" s="29">
        <f>SUM(L10:N10)</f>
        <v>228.68340006451612</v>
      </c>
      <c r="P10" s="34">
        <f>K10-O10</f>
        <v>6981.6065999354851</v>
      </c>
      <c r="Q10" s="47"/>
    </row>
    <row r="11" spans="1:17" ht="24.95" customHeight="1" x14ac:dyDescent="0.2">
      <c r="A11" s="33">
        <f>1+A10</f>
        <v>2</v>
      </c>
      <c r="B11" s="50" t="s">
        <v>521</v>
      </c>
      <c r="C11" s="50" t="s">
        <v>184</v>
      </c>
      <c r="D11" s="29">
        <v>2506.66</v>
      </c>
      <c r="E11" s="46">
        <v>250</v>
      </c>
      <c r="F11" s="46">
        <v>500</v>
      </c>
      <c r="G11" s="46">
        <v>0</v>
      </c>
      <c r="H11" s="46">
        <v>2677.31</v>
      </c>
      <c r="I11" s="34">
        <v>183.01</v>
      </c>
      <c r="J11" s="34">
        <v>1489.8600000000001</v>
      </c>
      <c r="K11" s="34">
        <f t="shared" ref="K11:K74" si="0">SUM(D11:J11)</f>
        <v>7606.84</v>
      </c>
      <c r="L11" s="34">
        <f t="shared" ref="L11:L74" si="1">(D11+F11+G11)*4.83%</f>
        <v>145.221678</v>
      </c>
      <c r="M11" s="34">
        <v>0</v>
      </c>
      <c r="N11" s="34">
        <f t="shared" ref="N11:N74" si="2">(D11+F11+G11)/31</f>
        <v>96.989032258064512</v>
      </c>
      <c r="O11" s="29">
        <f t="shared" ref="O11:O74" si="3">SUM(L11:N11)</f>
        <v>242.21071025806452</v>
      </c>
      <c r="P11" s="34">
        <f t="shared" ref="P11:P74" si="4">K11-O11</f>
        <v>7364.6292897419353</v>
      </c>
      <c r="Q11" s="47"/>
    </row>
    <row r="12" spans="1:17" ht="24.95" customHeight="1" x14ac:dyDescent="0.2">
      <c r="A12" s="33">
        <f t="shared" ref="A12:A75" si="5">1+A11</f>
        <v>3</v>
      </c>
      <c r="B12" s="50" t="s">
        <v>211</v>
      </c>
      <c r="C12" s="50" t="s">
        <v>184</v>
      </c>
      <c r="D12" s="29">
        <v>2506.66</v>
      </c>
      <c r="E12" s="46">
        <v>250</v>
      </c>
      <c r="F12" s="46">
        <v>500</v>
      </c>
      <c r="G12" s="46">
        <v>0</v>
      </c>
      <c r="H12" s="46">
        <v>2677.31</v>
      </c>
      <c r="I12" s="34">
        <v>183.01</v>
      </c>
      <c r="J12" s="34">
        <v>1489.8600000000001</v>
      </c>
      <c r="K12" s="34">
        <f t="shared" si="0"/>
        <v>7606.84</v>
      </c>
      <c r="L12" s="34">
        <f t="shared" si="1"/>
        <v>145.221678</v>
      </c>
      <c r="M12" s="34">
        <v>0</v>
      </c>
      <c r="N12" s="34">
        <f t="shared" si="2"/>
        <v>96.989032258064512</v>
      </c>
      <c r="O12" s="29">
        <f t="shared" si="3"/>
        <v>242.21071025806452</v>
      </c>
      <c r="P12" s="34">
        <f t="shared" si="4"/>
        <v>7364.6292897419353</v>
      </c>
      <c r="Q12" s="47"/>
    </row>
    <row r="13" spans="1:17" ht="24.95" customHeight="1" x14ac:dyDescent="0.2">
      <c r="A13" s="33">
        <f t="shared" si="5"/>
        <v>4</v>
      </c>
      <c r="B13" s="50" t="s">
        <v>212</v>
      </c>
      <c r="C13" s="50" t="s">
        <v>184</v>
      </c>
      <c r="D13" s="29">
        <v>2506.66</v>
      </c>
      <c r="E13" s="46">
        <v>250</v>
      </c>
      <c r="F13" s="46">
        <v>500</v>
      </c>
      <c r="G13" s="46">
        <v>0</v>
      </c>
      <c r="H13" s="46">
        <v>2677.31</v>
      </c>
      <c r="I13" s="34">
        <v>183.01</v>
      </c>
      <c r="J13" s="34">
        <v>1489.8600000000001</v>
      </c>
      <c r="K13" s="34">
        <f t="shared" si="0"/>
        <v>7606.84</v>
      </c>
      <c r="L13" s="34">
        <f t="shared" si="1"/>
        <v>145.221678</v>
      </c>
      <c r="M13" s="34">
        <v>0</v>
      </c>
      <c r="N13" s="34">
        <f t="shared" si="2"/>
        <v>96.989032258064512</v>
      </c>
      <c r="O13" s="29">
        <f t="shared" si="3"/>
        <v>242.21071025806452</v>
      </c>
      <c r="P13" s="34">
        <f t="shared" si="4"/>
        <v>7364.6292897419353</v>
      </c>
      <c r="Q13" s="47"/>
    </row>
    <row r="14" spans="1:17" ht="24.95" customHeight="1" x14ac:dyDescent="0.2">
      <c r="A14" s="33">
        <f t="shared" si="5"/>
        <v>5</v>
      </c>
      <c r="B14" s="50" t="s">
        <v>522</v>
      </c>
      <c r="C14" s="50" t="s">
        <v>184</v>
      </c>
      <c r="D14" s="29">
        <v>2506.66</v>
      </c>
      <c r="E14" s="46">
        <v>250</v>
      </c>
      <c r="F14" s="46">
        <v>500</v>
      </c>
      <c r="G14" s="46">
        <v>0</v>
      </c>
      <c r="H14" s="46">
        <v>2677.31</v>
      </c>
      <c r="I14" s="34">
        <v>183.01</v>
      </c>
      <c r="J14" s="34">
        <v>1489.8600000000001</v>
      </c>
      <c r="K14" s="34">
        <f t="shared" si="0"/>
        <v>7606.84</v>
      </c>
      <c r="L14" s="34">
        <f t="shared" si="1"/>
        <v>145.221678</v>
      </c>
      <c r="M14" s="34">
        <v>0</v>
      </c>
      <c r="N14" s="34">
        <f t="shared" si="2"/>
        <v>96.989032258064512</v>
      </c>
      <c r="O14" s="29">
        <f t="shared" si="3"/>
        <v>242.21071025806452</v>
      </c>
      <c r="P14" s="34">
        <f t="shared" si="4"/>
        <v>7364.6292897419353</v>
      </c>
      <c r="Q14" s="47"/>
    </row>
    <row r="15" spans="1:17" ht="24.95" customHeight="1" x14ac:dyDescent="0.2">
      <c r="A15" s="33">
        <f t="shared" si="5"/>
        <v>6</v>
      </c>
      <c r="B15" s="50" t="s">
        <v>349</v>
      </c>
      <c r="C15" s="50" t="s">
        <v>14</v>
      </c>
      <c r="D15" s="29">
        <v>2213.4</v>
      </c>
      <c r="E15" s="46">
        <v>250</v>
      </c>
      <c r="F15" s="46">
        <v>500</v>
      </c>
      <c r="G15" s="46">
        <v>101</v>
      </c>
      <c r="H15" s="46">
        <v>2510.0300000000002</v>
      </c>
      <c r="I15" s="34">
        <v>183.01</v>
      </c>
      <c r="J15" s="34">
        <v>1395.2999999999997</v>
      </c>
      <c r="K15" s="34">
        <f t="shared" si="0"/>
        <v>7152.74</v>
      </c>
      <c r="L15" s="34">
        <f t="shared" si="1"/>
        <v>135.93552000000003</v>
      </c>
      <c r="M15" s="34">
        <v>0</v>
      </c>
      <c r="N15" s="34">
        <f t="shared" si="2"/>
        <v>90.787096774193557</v>
      </c>
      <c r="O15" s="29">
        <f t="shared" si="3"/>
        <v>226.72261677419357</v>
      </c>
      <c r="P15" s="34">
        <f t="shared" si="4"/>
        <v>6926.017383225806</v>
      </c>
      <c r="Q15" s="47"/>
    </row>
    <row r="16" spans="1:17" ht="24.95" customHeight="1" x14ac:dyDescent="0.2">
      <c r="A16" s="33">
        <f t="shared" si="5"/>
        <v>7</v>
      </c>
      <c r="B16" s="50" t="s">
        <v>523</v>
      </c>
      <c r="C16" s="50" t="s">
        <v>14</v>
      </c>
      <c r="D16" s="29">
        <v>2213.4</v>
      </c>
      <c r="E16" s="46">
        <v>250</v>
      </c>
      <c r="F16" s="46">
        <v>500</v>
      </c>
      <c r="G16" s="46">
        <v>101</v>
      </c>
      <c r="H16" s="46">
        <v>2510.0300000000002</v>
      </c>
      <c r="I16" s="34">
        <v>183.01</v>
      </c>
      <c r="J16" s="34">
        <v>1395.2999999999997</v>
      </c>
      <c r="K16" s="34">
        <f t="shared" si="0"/>
        <v>7152.74</v>
      </c>
      <c r="L16" s="34">
        <f t="shared" si="1"/>
        <v>135.93552000000003</v>
      </c>
      <c r="M16" s="34">
        <v>0</v>
      </c>
      <c r="N16" s="34">
        <f t="shared" si="2"/>
        <v>90.787096774193557</v>
      </c>
      <c r="O16" s="29">
        <f t="shared" si="3"/>
        <v>226.72261677419357</v>
      </c>
      <c r="P16" s="34">
        <f t="shared" si="4"/>
        <v>6926.017383225806</v>
      </c>
      <c r="Q16" s="47"/>
    </row>
    <row r="17" spans="1:17" ht="24.95" customHeight="1" x14ac:dyDescent="0.2">
      <c r="A17" s="33">
        <f t="shared" si="5"/>
        <v>8</v>
      </c>
      <c r="B17" s="50" t="s">
        <v>524</v>
      </c>
      <c r="C17" s="50" t="s">
        <v>14</v>
      </c>
      <c r="D17" s="29">
        <v>2213.4</v>
      </c>
      <c r="E17" s="46">
        <v>250</v>
      </c>
      <c r="F17" s="46">
        <v>500</v>
      </c>
      <c r="G17" s="46">
        <v>101</v>
      </c>
      <c r="H17" s="46">
        <v>2510.0300000000002</v>
      </c>
      <c r="I17" s="34">
        <v>183.01</v>
      </c>
      <c r="J17" s="34">
        <v>1395.2999999999997</v>
      </c>
      <c r="K17" s="34">
        <f t="shared" si="0"/>
        <v>7152.74</v>
      </c>
      <c r="L17" s="34">
        <f t="shared" si="1"/>
        <v>135.93552000000003</v>
      </c>
      <c r="M17" s="34">
        <v>0</v>
      </c>
      <c r="N17" s="34">
        <f t="shared" si="2"/>
        <v>90.787096774193557</v>
      </c>
      <c r="O17" s="29">
        <f t="shared" si="3"/>
        <v>226.72261677419357</v>
      </c>
      <c r="P17" s="34">
        <f t="shared" si="4"/>
        <v>6926.017383225806</v>
      </c>
      <c r="Q17" s="47"/>
    </row>
    <row r="18" spans="1:17" ht="24.95" customHeight="1" x14ac:dyDescent="0.2">
      <c r="A18" s="33">
        <f t="shared" si="5"/>
        <v>9</v>
      </c>
      <c r="B18" s="50" t="s">
        <v>525</v>
      </c>
      <c r="C18" s="50" t="s">
        <v>14</v>
      </c>
      <c r="D18" s="29">
        <v>2213.4</v>
      </c>
      <c r="E18" s="46">
        <v>250</v>
      </c>
      <c r="F18" s="46">
        <v>500</v>
      </c>
      <c r="G18" s="46">
        <v>101</v>
      </c>
      <c r="H18" s="46">
        <v>2510.0300000000002</v>
      </c>
      <c r="I18" s="34">
        <v>183.01</v>
      </c>
      <c r="J18" s="34">
        <v>1395.2999999999997</v>
      </c>
      <c r="K18" s="34">
        <f t="shared" si="0"/>
        <v>7152.74</v>
      </c>
      <c r="L18" s="34">
        <f t="shared" si="1"/>
        <v>135.93552000000003</v>
      </c>
      <c r="M18" s="34">
        <v>0</v>
      </c>
      <c r="N18" s="34">
        <f t="shared" si="2"/>
        <v>90.787096774193557</v>
      </c>
      <c r="O18" s="29">
        <f t="shared" si="3"/>
        <v>226.72261677419357</v>
      </c>
      <c r="P18" s="34">
        <f t="shared" si="4"/>
        <v>6926.017383225806</v>
      </c>
      <c r="Q18" s="47"/>
    </row>
    <row r="19" spans="1:17" ht="24.95" customHeight="1" x14ac:dyDescent="0.2">
      <c r="A19" s="33">
        <f t="shared" si="5"/>
        <v>10</v>
      </c>
      <c r="B19" s="50" t="s">
        <v>526</v>
      </c>
      <c r="C19" s="50" t="s">
        <v>14</v>
      </c>
      <c r="D19" s="29">
        <v>2213.4</v>
      </c>
      <c r="E19" s="46">
        <v>250</v>
      </c>
      <c r="F19" s="46">
        <v>500</v>
      </c>
      <c r="G19" s="46">
        <v>101</v>
      </c>
      <c r="H19" s="46">
        <v>2510.0300000000002</v>
      </c>
      <c r="I19" s="34">
        <v>183.01</v>
      </c>
      <c r="J19" s="34">
        <v>1395.2999999999997</v>
      </c>
      <c r="K19" s="34">
        <f t="shared" si="0"/>
        <v>7152.74</v>
      </c>
      <c r="L19" s="34">
        <f t="shared" si="1"/>
        <v>135.93552000000003</v>
      </c>
      <c r="M19" s="34">
        <v>0</v>
      </c>
      <c r="N19" s="34">
        <f t="shared" si="2"/>
        <v>90.787096774193557</v>
      </c>
      <c r="O19" s="29">
        <f t="shared" si="3"/>
        <v>226.72261677419357</v>
      </c>
      <c r="P19" s="34">
        <f t="shared" si="4"/>
        <v>6926.017383225806</v>
      </c>
      <c r="Q19" s="47"/>
    </row>
    <row r="20" spans="1:17" ht="24.95" customHeight="1" x14ac:dyDescent="0.2">
      <c r="A20" s="33">
        <f t="shared" si="5"/>
        <v>11</v>
      </c>
      <c r="B20" s="50" t="s">
        <v>350</v>
      </c>
      <c r="C20" s="50" t="s">
        <v>14</v>
      </c>
      <c r="D20" s="29">
        <v>2213.4</v>
      </c>
      <c r="E20" s="46">
        <v>250</v>
      </c>
      <c r="F20" s="46">
        <v>500</v>
      </c>
      <c r="G20" s="46">
        <v>101</v>
      </c>
      <c r="H20" s="46">
        <v>2510.0300000000002</v>
      </c>
      <c r="I20" s="34">
        <v>183.01</v>
      </c>
      <c r="J20" s="34">
        <v>1395.2999999999997</v>
      </c>
      <c r="K20" s="34">
        <f t="shared" si="0"/>
        <v>7152.74</v>
      </c>
      <c r="L20" s="34">
        <f t="shared" si="1"/>
        <v>135.93552000000003</v>
      </c>
      <c r="M20" s="34">
        <v>0</v>
      </c>
      <c r="N20" s="34">
        <f t="shared" si="2"/>
        <v>90.787096774193557</v>
      </c>
      <c r="O20" s="29">
        <f t="shared" si="3"/>
        <v>226.72261677419357</v>
      </c>
      <c r="P20" s="34">
        <f t="shared" si="4"/>
        <v>6926.017383225806</v>
      </c>
      <c r="Q20" s="47"/>
    </row>
    <row r="21" spans="1:17" ht="24.95" customHeight="1" x14ac:dyDescent="0.2">
      <c r="A21" s="33">
        <f t="shared" si="5"/>
        <v>12</v>
      </c>
      <c r="B21" s="50" t="s">
        <v>371</v>
      </c>
      <c r="C21" s="50" t="s">
        <v>527</v>
      </c>
      <c r="D21" s="29">
        <v>2344.84</v>
      </c>
      <c r="E21" s="46">
        <v>250</v>
      </c>
      <c r="F21" s="46">
        <v>500</v>
      </c>
      <c r="G21" s="46">
        <v>0</v>
      </c>
      <c r="H21" s="46">
        <v>2534.0100000000002</v>
      </c>
      <c r="I21" s="34">
        <v>183.01</v>
      </c>
      <c r="J21" s="34">
        <v>1409.8200000000002</v>
      </c>
      <c r="K21" s="34">
        <f t="shared" si="0"/>
        <v>7221.68</v>
      </c>
      <c r="L21" s="34">
        <f t="shared" si="1"/>
        <v>137.40577200000001</v>
      </c>
      <c r="M21" s="34">
        <v>0</v>
      </c>
      <c r="N21" s="34">
        <f t="shared" si="2"/>
        <v>91.769032258064527</v>
      </c>
      <c r="O21" s="29">
        <f t="shared" si="3"/>
        <v>229.17480425806454</v>
      </c>
      <c r="P21" s="34">
        <f t="shared" si="4"/>
        <v>6992.5051957419355</v>
      </c>
      <c r="Q21" s="47"/>
    </row>
    <row r="22" spans="1:17" ht="24.95" customHeight="1" x14ac:dyDescent="0.2">
      <c r="A22" s="33">
        <f t="shared" si="5"/>
        <v>13</v>
      </c>
      <c r="B22" s="50" t="s">
        <v>528</v>
      </c>
      <c r="C22" s="50" t="s">
        <v>527</v>
      </c>
      <c r="D22" s="29">
        <v>2344.84</v>
      </c>
      <c r="E22" s="46">
        <v>250</v>
      </c>
      <c r="F22" s="46">
        <v>500</v>
      </c>
      <c r="G22" s="46">
        <v>0</v>
      </c>
      <c r="H22" s="46">
        <v>2534.0100000000002</v>
      </c>
      <c r="I22" s="34">
        <v>183.01</v>
      </c>
      <c r="J22" s="34">
        <v>1409.8200000000002</v>
      </c>
      <c r="K22" s="34">
        <f t="shared" si="0"/>
        <v>7221.68</v>
      </c>
      <c r="L22" s="34">
        <f t="shared" si="1"/>
        <v>137.40577200000001</v>
      </c>
      <c r="M22" s="34">
        <v>0</v>
      </c>
      <c r="N22" s="34">
        <f t="shared" si="2"/>
        <v>91.769032258064527</v>
      </c>
      <c r="O22" s="29">
        <f t="shared" si="3"/>
        <v>229.17480425806454</v>
      </c>
      <c r="P22" s="34">
        <f t="shared" si="4"/>
        <v>6992.5051957419355</v>
      </c>
      <c r="Q22" s="47"/>
    </row>
    <row r="23" spans="1:17" ht="24.95" customHeight="1" x14ac:dyDescent="0.2">
      <c r="A23" s="33">
        <f t="shared" si="5"/>
        <v>14</v>
      </c>
      <c r="B23" s="50" t="s">
        <v>529</v>
      </c>
      <c r="C23" s="50" t="s">
        <v>177</v>
      </c>
      <c r="D23" s="29">
        <v>2213.4</v>
      </c>
      <c r="E23" s="46">
        <v>250</v>
      </c>
      <c r="F23" s="46">
        <v>500</v>
      </c>
      <c r="G23" s="46">
        <v>101</v>
      </c>
      <c r="H23" s="46">
        <v>2510.0300000000002</v>
      </c>
      <c r="I23" s="34">
        <v>183.01</v>
      </c>
      <c r="J23" s="34">
        <v>1395.2999999999997</v>
      </c>
      <c r="K23" s="34">
        <f t="shared" si="0"/>
        <v>7152.74</v>
      </c>
      <c r="L23" s="34">
        <f t="shared" si="1"/>
        <v>135.93552000000003</v>
      </c>
      <c r="M23" s="34">
        <v>0</v>
      </c>
      <c r="N23" s="34">
        <f t="shared" si="2"/>
        <v>90.787096774193557</v>
      </c>
      <c r="O23" s="29">
        <f t="shared" si="3"/>
        <v>226.72261677419357</v>
      </c>
      <c r="P23" s="34">
        <f t="shared" si="4"/>
        <v>6926.017383225806</v>
      </c>
      <c r="Q23" s="47"/>
    </row>
    <row r="24" spans="1:17" ht="24.95" customHeight="1" x14ac:dyDescent="0.2">
      <c r="A24" s="33">
        <f t="shared" si="5"/>
        <v>15</v>
      </c>
      <c r="B24" s="50" t="s">
        <v>530</v>
      </c>
      <c r="C24" s="50" t="s">
        <v>14</v>
      </c>
      <c r="D24" s="29">
        <v>2213.4</v>
      </c>
      <c r="E24" s="46">
        <v>250</v>
      </c>
      <c r="F24" s="46">
        <v>500</v>
      </c>
      <c r="G24" s="46">
        <v>101</v>
      </c>
      <c r="H24" s="46">
        <v>2510.0300000000002</v>
      </c>
      <c r="I24" s="34">
        <v>183.01</v>
      </c>
      <c r="J24" s="34">
        <v>1395.2999999999997</v>
      </c>
      <c r="K24" s="34">
        <f t="shared" si="0"/>
        <v>7152.74</v>
      </c>
      <c r="L24" s="34">
        <f t="shared" si="1"/>
        <v>135.93552000000003</v>
      </c>
      <c r="M24" s="34">
        <v>0</v>
      </c>
      <c r="N24" s="34">
        <f t="shared" si="2"/>
        <v>90.787096774193557</v>
      </c>
      <c r="O24" s="29">
        <f t="shared" si="3"/>
        <v>226.72261677419357</v>
      </c>
      <c r="P24" s="34">
        <f t="shared" si="4"/>
        <v>6926.017383225806</v>
      </c>
      <c r="Q24" s="47"/>
    </row>
    <row r="25" spans="1:17" ht="24.95" customHeight="1" x14ac:dyDescent="0.2">
      <c r="A25" s="33">
        <f t="shared" si="5"/>
        <v>16</v>
      </c>
      <c r="B25" s="50" t="s">
        <v>531</v>
      </c>
      <c r="C25" s="50" t="s">
        <v>14</v>
      </c>
      <c r="D25" s="29">
        <v>2213.4</v>
      </c>
      <c r="E25" s="46">
        <v>250</v>
      </c>
      <c r="F25" s="46">
        <v>500</v>
      </c>
      <c r="G25" s="46">
        <v>101</v>
      </c>
      <c r="H25" s="46">
        <v>2510.0300000000002</v>
      </c>
      <c r="I25" s="34">
        <v>183.01</v>
      </c>
      <c r="J25" s="34">
        <v>1395.2999999999997</v>
      </c>
      <c r="K25" s="34">
        <f t="shared" si="0"/>
        <v>7152.74</v>
      </c>
      <c r="L25" s="34">
        <f t="shared" si="1"/>
        <v>135.93552000000003</v>
      </c>
      <c r="M25" s="34">
        <v>0</v>
      </c>
      <c r="N25" s="34">
        <f t="shared" si="2"/>
        <v>90.787096774193557</v>
      </c>
      <c r="O25" s="29">
        <f t="shared" si="3"/>
        <v>226.72261677419357</v>
      </c>
      <c r="P25" s="34">
        <f t="shared" si="4"/>
        <v>6926.017383225806</v>
      </c>
      <c r="Q25" s="47"/>
    </row>
    <row r="26" spans="1:17" ht="24.95" customHeight="1" x14ac:dyDescent="0.2">
      <c r="A26" s="33">
        <f t="shared" si="5"/>
        <v>17</v>
      </c>
      <c r="B26" s="50" t="s">
        <v>532</v>
      </c>
      <c r="C26" s="50" t="s">
        <v>14</v>
      </c>
      <c r="D26" s="29">
        <v>2213.4</v>
      </c>
      <c r="E26" s="46">
        <v>250</v>
      </c>
      <c r="F26" s="46">
        <v>500</v>
      </c>
      <c r="G26" s="46">
        <v>101</v>
      </c>
      <c r="H26" s="46">
        <v>2510.0300000000002</v>
      </c>
      <c r="I26" s="34">
        <v>183.01</v>
      </c>
      <c r="J26" s="34">
        <v>1395.2999999999997</v>
      </c>
      <c r="K26" s="34">
        <f t="shared" si="0"/>
        <v>7152.74</v>
      </c>
      <c r="L26" s="34">
        <f t="shared" si="1"/>
        <v>135.93552000000003</v>
      </c>
      <c r="M26" s="34">
        <v>0</v>
      </c>
      <c r="N26" s="34">
        <f t="shared" si="2"/>
        <v>90.787096774193557</v>
      </c>
      <c r="O26" s="29">
        <f t="shared" si="3"/>
        <v>226.72261677419357</v>
      </c>
      <c r="P26" s="34">
        <f t="shared" si="4"/>
        <v>6926.017383225806</v>
      </c>
      <c r="Q26" s="47"/>
    </row>
    <row r="27" spans="1:17" ht="24.95" customHeight="1" x14ac:dyDescent="0.2">
      <c r="A27" s="33">
        <f t="shared" si="5"/>
        <v>18</v>
      </c>
      <c r="B27" s="50" t="s">
        <v>533</v>
      </c>
      <c r="C27" s="50" t="s">
        <v>527</v>
      </c>
      <c r="D27" s="29">
        <v>2344.84</v>
      </c>
      <c r="E27" s="46">
        <v>250</v>
      </c>
      <c r="F27" s="46">
        <v>500</v>
      </c>
      <c r="G27" s="46">
        <v>0</v>
      </c>
      <c r="H27" s="46">
        <v>2534.0100000000002</v>
      </c>
      <c r="I27" s="34">
        <v>183.01</v>
      </c>
      <c r="J27" s="34">
        <v>1409.8200000000002</v>
      </c>
      <c r="K27" s="34">
        <f t="shared" si="0"/>
        <v>7221.68</v>
      </c>
      <c r="L27" s="34">
        <f t="shared" si="1"/>
        <v>137.40577200000001</v>
      </c>
      <c r="M27" s="34">
        <v>0</v>
      </c>
      <c r="N27" s="34">
        <f t="shared" si="2"/>
        <v>91.769032258064527</v>
      </c>
      <c r="O27" s="29">
        <f t="shared" si="3"/>
        <v>229.17480425806454</v>
      </c>
      <c r="P27" s="34">
        <f t="shared" si="4"/>
        <v>6992.5051957419355</v>
      </c>
      <c r="Q27" s="47"/>
    </row>
    <row r="28" spans="1:17" ht="24.95" customHeight="1" x14ac:dyDescent="0.2">
      <c r="A28" s="33">
        <f t="shared" si="5"/>
        <v>19</v>
      </c>
      <c r="B28" s="50" t="s">
        <v>534</v>
      </c>
      <c r="C28" s="50" t="s">
        <v>14</v>
      </c>
      <c r="D28" s="29">
        <v>2213.4</v>
      </c>
      <c r="E28" s="46">
        <v>250</v>
      </c>
      <c r="F28" s="46">
        <v>500</v>
      </c>
      <c r="G28" s="46">
        <v>101</v>
      </c>
      <c r="H28" s="46">
        <v>2510.0300000000002</v>
      </c>
      <c r="I28" s="34">
        <v>183.01</v>
      </c>
      <c r="J28" s="34">
        <v>1395.2999999999997</v>
      </c>
      <c r="K28" s="34">
        <f t="shared" si="0"/>
        <v>7152.74</v>
      </c>
      <c r="L28" s="34">
        <f t="shared" si="1"/>
        <v>135.93552000000003</v>
      </c>
      <c r="M28" s="34">
        <v>0</v>
      </c>
      <c r="N28" s="34">
        <f t="shared" si="2"/>
        <v>90.787096774193557</v>
      </c>
      <c r="O28" s="29">
        <f t="shared" si="3"/>
        <v>226.72261677419357</v>
      </c>
      <c r="P28" s="34">
        <f t="shared" si="4"/>
        <v>6926.017383225806</v>
      </c>
      <c r="Q28" s="47"/>
    </row>
    <row r="29" spans="1:17" ht="24.95" customHeight="1" x14ac:dyDescent="0.2">
      <c r="A29" s="33">
        <f t="shared" si="5"/>
        <v>20</v>
      </c>
      <c r="B29" s="50" t="s">
        <v>359</v>
      </c>
      <c r="C29" s="50" t="s">
        <v>191</v>
      </c>
      <c r="D29" s="29">
        <v>2248.7399999999998</v>
      </c>
      <c r="E29" s="46">
        <v>250</v>
      </c>
      <c r="F29" s="46">
        <v>500</v>
      </c>
      <c r="G29" s="46">
        <v>90</v>
      </c>
      <c r="H29" s="46">
        <v>2531.2600000000002</v>
      </c>
      <c r="I29" s="34">
        <v>183.01</v>
      </c>
      <c r="J29" s="34">
        <v>1407.2800000000002</v>
      </c>
      <c r="K29" s="34">
        <f t="shared" si="0"/>
        <v>7210.2900000000009</v>
      </c>
      <c r="L29" s="34">
        <f t="shared" si="1"/>
        <v>137.111142</v>
      </c>
      <c r="M29" s="34">
        <v>0</v>
      </c>
      <c r="N29" s="34">
        <f t="shared" si="2"/>
        <v>91.57225806451612</v>
      </c>
      <c r="O29" s="29">
        <f t="shared" si="3"/>
        <v>228.68340006451612</v>
      </c>
      <c r="P29" s="34">
        <f t="shared" si="4"/>
        <v>6981.6065999354851</v>
      </c>
      <c r="Q29" s="47"/>
    </row>
    <row r="30" spans="1:17" ht="24.95" customHeight="1" x14ac:dyDescent="0.2">
      <c r="A30" s="33">
        <f t="shared" si="5"/>
        <v>21</v>
      </c>
      <c r="B30" s="50" t="s">
        <v>535</v>
      </c>
      <c r="C30" s="50" t="s">
        <v>14</v>
      </c>
      <c r="D30" s="29">
        <v>2213.4</v>
      </c>
      <c r="E30" s="46">
        <v>250</v>
      </c>
      <c r="F30" s="46">
        <v>500</v>
      </c>
      <c r="G30" s="46">
        <v>101</v>
      </c>
      <c r="H30" s="46">
        <v>2510.0300000000002</v>
      </c>
      <c r="I30" s="34">
        <v>183.01</v>
      </c>
      <c r="J30" s="34">
        <v>1395.2999999999997</v>
      </c>
      <c r="K30" s="34">
        <f t="shared" si="0"/>
        <v>7152.74</v>
      </c>
      <c r="L30" s="34">
        <f t="shared" si="1"/>
        <v>135.93552000000003</v>
      </c>
      <c r="M30" s="34">
        <v>0</v>
      </c>
      <c r="N30" s="34">
        <f t="shared" si="2"/>
        <v>90.787096774193557</v>
      </c>
      <c r="O30" s="29">
        <f t="shared" si="3"/>
        <v>226.72261677419357</v>
      </c>
      <c r="P30" s="34">
        <f t="shared" si="4"/>
        <v>6926.017383225806</v>
      </c>
      <c r="Q30" s="47"/>
    </row>
    <row r="31" spans="1:17" ht="24.95" customHeight="1" x14ac:dyDescent="0.2">
      <c r="A31" s="33">
        <f t="shared" si="5"/>
        <v>22</v>
      </c>
      <c r="B31" s="50" t="s">
        <v>360</v>
      </c>
      <c r="C31" s="50" t="s">
        <v>191</v>
      </c>
      <c r="D31" s="29">
        <v>2248.7399999999998</v>
      </c>
      <c r="E31" s="46">
        <v>250</v>
      </c>
      <c r="F31" s="46">
        <v>500</v>
      </c>
      <c r="G31" s="46">
        <v>90</v>
      </c>
      <c r="H31" s="46">
        <v>2531.2600000000002</v>
      </c>
      <c r="I31" s="34">
        <v>183.01</v>
      </c>
      <c r="J31" s="34">
        <v>1407.2800000000002</v>
      </c>
      <c r="K31" s="34">
        <f t="shared" si="0"/>
        <v>7210.2900000000009</v>
      </c>
      <c r="L31" s="34">
        <f t="shared" si="1"/>
        <v>137.111142</v>
      </c>
      <c r="M31" s="34">
        <v>0</v>
      </c>
      <c r="N31" s="34">
        <f t="shared" si="2"/>
        <v>91.57225806451612</v>
      </c>
      <c r="O31" s="29">
        <f t="shared" si="3"/>
        <v>228.68340006451612</v>
      </c>
      <c r="P31" s="34">
        <f t="shared" si="4"/>
        <v>6981.6065999354851</v>
      </c>
      <c r="Q31" s="47"/>
    </row>
    <row r="32" spans="1:17" ht="24.95" customHeight="1" x14ac:dyDescent="0.2">
      <c r="A32" s="33">
        <f t="shared" si="5"/>
        <v>23</v>
      </c>
      <c r="B32" s="50" t="s">
        <v>536</v>
      </c>
      <c r="C32" s="50" t="s">
        <v>191</v>
      </c>
      <c r="D32" s="29">
        <v>2248.7399999999998</v>
      </c>
      <c r="E32" s="46">
        <v>250</v>
      </c>
      <c r="F32" s="46">
        <v>500</v>
      </c>
      <c r="G32" s="46">
        <v>90</v>
      </c>
      <c r="H32" s="46">
        <v>2531.2600000000002</v>
      </c>
      <c r="I32" s="34">
        <v>183.01</v>
      </c>
      <c r="J32" s="34">
        <v>1407.2800000000002</v>
      </c>
      <c r="K32" s="34">
        <f t="shared" si="0"/>
        <v>7210.2900000000009</v>
      </c>
      <c r="L32" s="34">
        <f t="shared" si="1"/>
        <v>137.111142</v>
      </c>
      <c r="M32" s="34">
        <v>0</v>
      </c>
      <c r="N32" s="34">
        <f t="shared" si="2"/>
        <v>91.57225806451612</v>
      </c>
      <c r="O32" s="29">
        <f t="shared" si="3"/>
        <v>228.68340006451612</v>
      </c>
      <c r="P32" s="34">
        <f t="shared" si="4"/>
        <v>6981.6065999354851</v>
      </c>
      <c r="Q32" s="47"/>
    </row>
    <row r="33" spans="1:17" ht="24.95" customHeight="1" x14ac:dyDescent="0.2">
      <c r="A33" s="33">
        <f t="shared" si="5"/>
        <v>24</v>
      </c>
      <c r="B33" s="50" t="s">
        <v>537</v>
      </c>
      <c r="C33" s="50" t="s">
        <v>191</v>
      </c>
      <c r="D33" s="29">
        <v>2248.7399999999998</v>
      </c>
      <c r="E33" s="46">
        <v>250</v>
      </c>
      <c r="F33" s="46">
        <v>500</v>
      </c>
      <c r="G33" s="46">
        <v>90</v>
      </c>
      <c r="H33" s="46">
        <v>2531.2600000000002</v>
      </c>
      <c r="I33" s="34">
        <v>183.01</v>
      </c>
      <c r="J33" s="34">
        <v>1407.2800000000002</v>
      </c>
      <c r="K33" s="34">
        <f t="shared" si="0"/>
        <v>7210.2900000000009</v>
      </c>
      <c r="L33" s="34">
        <f t="shared" si="1"/>
        <v>137.111142</v>
      </c>
      <c r="M33" s="34">
        <v>0</v>
      </c>
      <c r="N33" s="34">
        <f t="shared" si="2"/>
        <v>91.57225806451612</v>
      </c>
      <c r="O33" s="29">
        <f t="shared" si="3"/>
        <v>228.68340006451612</v>
      </c>
      <c r="P33" s="34">
        <f t="shared" si="4"/>
        <v>6981.6065999354851</v>
      </c>
      <c r="Q33" s="47"/>
    </row>
    <row r="34" spans="1:17" ht="24.95" customHeight="1" x14ac:dyDescent="0.2">
      <c r="A34" s="33">
        <f t="shared" si="5"/>
        <v>25</v>
      </c>
      <c r="B34" s="50" t="s">
        <v>538</v>
      </c>
      <c r="C34" s="50" t="s">
        <v>527</v>
      </c>
      <c r="D34" s="29">
        <v>2344.84</v>
      </c>
      <c r="E34" s="46">
        <v>250</v>
      </c>
      <c r="F34" s="46">
        <v>500</v>
      </c>
      <c r="G34" s="46">
        <v>0</v>
      </c>
      <c r="H34" s="46">
        <v>2534.0100000000002</v>
      </c>
      <c r="I34" s="34">
        <v>183.01</v>
      </c>
      <c r="J34" s="34">
        <v>1409.8200000000002</v>
      </c>
      <c r="K34" s="34">
        <f t="shared" si="0"/>
        <v>7221.68</v>
      </c>
      <c r="L34" s="34">
        <f t="shared" si="1"/>
        <v>137.40577200000001</v>
      </c>
      <c r="M34" s="34">
        <v>0</v>
      </c>
      <c r="N34" s="34">
        <f t="shared" si="2"/>
        <v>91.769032258064527</v>
      </c>
      <c r="O34" s="29">
        <f t="shared" si="3"/>
        <v>229.17480425806454</v>
      </c>
      <c r="P34" s="34">
        <f t="shared" si="4"/>
        <v>6992.5051957419355</v>
      </c>
      <c r="Q34" s="47"/>
    </row>
    <row r="35" spans="1:17" ht="24.95" customHeight="1" x14ac:dyDescent="0.2">
      <c r="A35" s="33">
        <f t="shared" si="5"/>
        <v>26</v>
      </c>
      <c r="B35" s="50" t="s">
        <v>539</v>
      </c>
      <c r="C35" s="50" t="s">
        <v>14</v>
      </c>
      <c r="D35" s="29">
        <v>2213.4</v>
      </c>
      <c r="E35" s="46">
        <v>250</v>
      </c>
      <c r="F35" s="46">
        <v>500</v>
      </c>
      <c r="G35" s="46">
        <v>101</v>
      </c>
      <c r="H35" s="46">
        <v>2510.0300000000002</v>
      </c>
      <c r="I35" s="34">
        <v>183.01</v>
      </c>
      <c r="J35" s="34">
        <v>1395.2999999999997</v>
      </c>
      <c r="K35" s="34">
        <f t="shared" si="0"/>
        <v>7152.74</v>
      </c>
      <c r="L35" s="34">
        <f t="shared" si="1"/>
        <v>135.93552000000003</v>
      </c>
      <c r="M35" s="34">
        <v>0</v>
      </c>
      <c r="N35" s="34">
        <f t="shared" si="2"/>
        <v>90.787096774193557</v>
      </c>
      <c r="O35" s="29">
        <f t="shared" si="3"/>
        <v>226.72261677419357</v>
      </c>
      <c r="P35" s="34">
        <f t="shared" si="4"/>
        <v>6926.017383225806</v>
      </c>
      <c r="Q35" s="47"/>
    </row>
    <row r="36" spans="1:17" ht="24.95" customHeight="1" x14ac:dyDescent="0.2">
      <c r="A36" s="33">
        <f t="shared" si="5"/>
        <v>27</v>
      </c>
      <c r="B36" s="50" t="s">
        <v>540</v>
      </c>
      <c r="C36" s="50" t="s">
        <v>177</v>
      </c>
      <c r="D36" s="29">
        <v>2213.4</v>
      </c>
      <c r="E36" s="46">
        <v>250</v>
      </c>
      <c r="F36" s="46">
        <v>500</v>
      </c>
      <c r="G36" s="46">
        <v>101</v>
      </c>
      <c r="H36" s="46">
        <v>2510.0300000000002</v>
      </c>
      <c r="I36" s="34">
        <v>183.01</v>
      </c>
      <c r="J36" s="34">
        <v>1395.2999999999997</v>
      </c>
      <c r="K36" s="34">
        <f t="shared" si="0"/>
        <v>7152.74</v>
      </c>
      <c r="L36" s="34">
        <f t="shared" si="1"/>
        <v>135.93552000000003</v>
      </c>
      <c r="M36" s="34">
        <v>0</v>
      </c>
      <c r="N36" s="34">
        <f t="shared" si="2"/>
        <v>90.787096774193557</v>
      </c>
      <c r="O36" s="29">
        <f t="shared" si="3"/>
        <v>226.72261677419357</v>
      </c>
      <c r="P36" s="34">
        <f t="shared" si="4"/>
        <v>6926.017383225806</v>
      </c>
      <c r="Q36" s="47"/>
    </row>
    <row r="37" spans="1:17" ht="24.95" customHeight="1" x14ac:dyDescent="0.2">
      <c r="A37" s="33">
        <f t="shared" si="5"/>
        <v>28</v>
      </c>
      <c r="B37" s="50" t="s">
        <v>541</v>
      </c>
      <c r="C37" s="50" t="s">
        <v>191</v>
      </c>
      <c r="D37" s="29">
        <v>2248.7399999999998</v>
      </c>
      <c r="E37" s="46">
        <v>250</v>
      </c>
      <c r="F37" s="46">
        <v>500</v>
      </c>
      <c r="G37" s="46">
        <v>90</v>
      </c>
      <c r="H37" s="46">
        <v>2531.2600000000002</v>
      </c>
      <c r="I37" s="34">
        <v>183.01</v>
      </c>
      <c r="J37" s="34">
        <v>1407.2800000000002</v>
      </c>
      <c r="K37" s="34">
        <f t="shared" si="0"/>
        <v>7210.2900000000009</v>
      </c>
      <c r="L37" s="34">
        <f t="shared" si="1"/>
        <v>137.111142</v>
      </c>
      <c r="M37" s="34">
        <v>0</v>
      </c>
      <c r="N37" s="34">
        <f t="shared" si="2"/>
        <v>91.57225806451612</v>
      </c>
      <c r="O37" s="29">
        <f t="shared" si="3"/>
        <v>228.68340006451612</v>
      </c>
      <c r="P37" s="34">
        <f t="shared" si="4"/>
        <v>6981.6065999354851</v>
      </c>
      <c r="Q37" s="47"/>
    </row>
    <row r="38" spans="1:17" ht="24.95" customHeight="1" x14ac:dyDescent="0.2">
      <c r="A38" s="33">
        <f t="shared" si="5"/>
        <v>29</v>
      </c>
      <c r="B38" s="50" t="s">
        <v>542</v>
      </c>
      <c r="C38" s="50" t="s">
        <v>184</v>
      </c>
      <c r="D38" s="29">
        <v>2506.66</v>
      </c>
      <c r="E38" s="46">
        <v>250</v>
      </c>
      <c r="F38" s="46">
        <v>500</v>
      </c>
      <c r="G38" s="46">
        <v>0</v>
      </c>
      <c r="H38" s="46">
        <v>2677.31</v>
      </c>
      <c r="I38" s="34">
        <v>183.01</v>
      </c>
      <c r="J38" s="34">
        <v>1489.8600000000001</v>
      </c>
      <c r="K38" s="34">
        <f t="shared" si="0"/>
        <v>7606.84</v>
      </c>
      <c r="L38" s="34">
        <f t="shared" si="1"/>
        <v>145.221678</v>
      </c>
      <c r="M38" s="34">
        <v>0</v>
      </c>
      <c r="N38" s="34">
        <f t="shared" si="2"/>
        <v>96.989032258064512</v>
      </c>
      <c r="O38" s="29">
        <f t="shared" si="3"/>
        <v>242.21071025806452</v>
      </c>
      <c r="P38" s="34">
        <f t="shared" si="4"/>
        <v>7364.6292897419353</v>
      </c>
      <c r="Q38" s="47"/>
    </row>
    <row r="39" spans="1:17" ht="24.95" customHeight="1" x14ac:dyDescent="0.2">
      <c r="A39" s="33">
        <f t="shared" si="5"/>
        <v>30</v>
      </c>
      <c r="B39" s="50" t="s">
        <v>543</v>
      </c>
      <c r="C39" s="50" t="s">
        <v>14</v>
      </c>
      <c r="D39" s="29">
        <v>2213.4</v>
      </c>
      <c r="E39" s="46">
        <v>250</v>
      </c>
      <c r="F39" s="46">
        <v>500</v>
      </c>
      <c r="G39" s="46">
        <v>101</v>
      </c>
      <c r="H39" s="46">
        <v>2510.0300000000002</v>
      </c>
      <c r="I39" s="34">
        <v>183.01</v>
      </c>
      <c r="J39" s="34">
        <v>1395.2999999999997</v>
      </c>
      <c r="K39" s="34">
        <f t="shared" si="0"/>
        <v>7152.74</v>
      </c>
      <c r="L39" s="34">
        <f t="shared" si="1"/>
        <v>135.93552000000003</v>
      </c>
      <c r="M39" s="34">
        <v>0</v>
      </c>
      <c r="N39" s="34">
        <f t="shared" si="2"/>
        <v>90.787096774193557</v>
      </c>
      <c r="O39" s="29">
        <f t="shared" si="3"/>
        <v>226.72261677419357</v>
      </c>
      <c r="P39" s="34">
        <f t="shared" si="4"/>
        <v>6926.017383225806</v>
      </c>
      <c r="Q39" s="47"/>
    </row>
    <row r="40" spans="1:17" ht="24.95" customHeight="1" x14ac:dyDescent="0.2">
      <c r="A40" s="33">
        <f t="shared" si="5"/>
        <v>31</v>
      </c>
      <c r="B40" s="50" t="s">
        <v>544</v>
      </c>
      <c r="C40" s="50" t="s">
        <v>545</v>
      </c>
      <c r="D40" s="29">
        <v>2213.4</v>
      </c>
      <c r="E40" s="46">
        <v>250</v>
      </c>
      <c r="F40" s="46">
        <v>500</v>
      </c>
      <c r="G40" s="46">
        <v>101</v>
      </c>
      <c r="H40" s="46">
        <v>2510.0300000000002</v>
      </c>
      <c r="I40" s="34">
        <v>183.01</v>
      </c>
      <c r="J40" s="34">
        <v>1395.2999999999997</v>
      </c>
      <c r="K40" s="34">
        <f t="shared" si="0"/>
        <v>7152.74</v>
      </c>
      <c r="L40" s="34">
        <f t="shared" si="1"/>
        <v>135.93552000000003</v>
      </c>
      <c r="M40" s="34">
        <v>0</v>
      </c>
      <c r="N40" s="34">
        <f t="shared" si="2"/>
        <v>90.787096774193557</v>
      </c>
      <c r="O40" s="29">
        <f t="shared" si="3"/>
        <v>226.72261677419357</v>
      </c>
      <c r="P40" s="34">
        <f t="shared" si="4"/>
        <v>6926.017383225806</v>
      </c>
      <c r="Q40" s="47"/>
    </row>
    <row r="41" spans="1:17" ht="24.95" customHeight="1" x14ac:dyDescent="0.2">
      <c r="A41" s="33">
        <f t="shared" si="5"/>
        <v>32</v>
      </c>
      <c r="B41" s="50" t="s">
        <v>546</v>
      </c>
      <c r="C41" s="50" t="s">
        <v>14</v>
      </c>
      <c r="D41" s="29">
        <v>2213.4</v>
      </c>
      <c r="E41" s="46">
        <v>250</v>
      </c>
      <c r="F41" s="46">
        <v>500</v>
      </c>
      <c r="G41" s="46">
        <v>101</v>
      </c>
      <c r="H41" s="46">
        <v>2510.0300000000002</v>
      </c>
      <c r="I41" s="34">
        <v>183.01</v>
      </c>
      <c r="J41" s="34">
        <v>1395.2999999999997</v>
      </c>
      <c r="K41" s="34">
        <f t="shared" si="0"/>
        <v>7152.74</v>
      </c>
      <c r="L41" s="34">
        <f t="shared" si="1"/>
        <v>135.93552000000003</v>
      </c>
      <c r="M41" s="34">
        <v>0</v>
      </c>
      <c r="N41" s="34">
        <f t="shared" si="2"/>
        <v>90.787096774193557</v>
      </c>
      <c r="O41" s="29">
        <f t="shared" si="3"/>
        <v>226.72261677419357</v>
      </c>
      <c r="P41" s="34">
        <f t="shared" si="4"/>
        <v>6926.017383225806</v>
      </c>
      <c r="Q41" s="47"/>
    </row>
    <row r="42" spans="1:17" ht="24.95" customHeight="1" x14ac:dyDescent="0.2">
      <c r="A42" s="33">
        <f t="shared" si="5"/>
        <v>33</v>
      </c>
      <c r="B42" s="50" t="s">
        <v>372</v>
      </c>
      <c r="C42" s="50" t="s">
        <v>527</v>
      </c>
      <c r="D42" s="29">
        <v>2344.84</v>
      </c>
      <c r="E42" s="46">
        <v>250</v>
      </c>
      <c r="F42" s="46">
        <v>500</v>
      </c>
      <c r="G42" s="46">
        <v>0</v>
      </c>
      <c r="H42" s="46">
        <v>2534.0100000000002</v>
      </c>
      <c r="I42" s="34">
        <v>183.01</v>
      </c>
      <c r="J42" s="34">
        <v>1409.8200000000002</v>
      </c>
      <c r="K42" s="34">
        <f t="shared" si="0"/>
        <v>7221.68</v>
      </c>
      <c r="L42" s="34">
        <f t="shared" si="1"/>
        <v>137.40577200000001</v>
      </c>
      <c r="M42" s="34">
        <v>0</v>
      </c>
      <c r="N42" s="34">
        <f t="shared" si="2"/>
        <v>91.769032258064527</v>
      </c>
      <c r="O42" s="29">
        <f t="shared" si="3"/>
        <v>229.17480425806454</v>
      </c>
      <c r="P42" s="34">
        <f t="shared" si="4"/>
        <v>6992.5051957419355</v>
      </c>
      <c r="Q42" s="47"/>
    </row>
    <row r="43" spans="1:17" ht="24.95" customHeight="1" x14ac:dyDescent="0.2">
      <c r="A43" s="33">
        <f t="shared" si="5"/>
        <v>34</v>
      </c>
      <c r="B43" s="50" t="s">
        <v>547</v>
      </c>
      <c r="C43" s="50" t="s">
        <v>14</v>
      </c>
      <c r="D43" s="29">
        <v>2213.4</v>
      </c>
      <c r="E43" s="46">
        <v>250</v>
      </c>
      <c r="F43" s="46">
        <v>500</v>
      </c>
      <c r="G43" s="46">
        <v>101</v>
      </c>
      <c r="H43" s="46">
        <v>2510.0300000000002</v>
      </c>
      <c r="I43" s="34">
        <v>183.01</v>
      </c>
      <c r="J43" s="34">
        <v>1395.2999999999997</v>
      </c>
      <c r="K43" s="34">
        <f t="shared" si="0"/>
        <v>7152.74</v>
      </c>
      <c r="L43" s="34">
        <f t="shared" si="1"/>
        <v>135.93552000000003</v>
      </c>
      <c r="M43" s="34">
        <v>0</v>
      </c>
      <c r="N43" s="34">
        <f t="shared" si="2"/>
        <v>90.787096774193557</v>
      </c>
      <c r="O43" s="29">
        <f t="shared" si="3"/>
        <v>226.72261677419357</v>
      </c>
      <c r="P43" s="34">
        <f t="shared" si="4"/>
        <v>6926.017383225806</v>
      </c>
      <c r="Q43" s="47"/>
    </row>
    <row r="44" spans="1:17" ht="24.95" customHeight="1" x14ac:dyDescent="0.2">
      <c r="A44" s="33">
        <f t="shared" si="5"/>
        <v>35</v>
      </c>
      <c r="B44" s="50" t="s">
        <v>548</v>
      </c>
      <c r="C44" s="50" t="s">
        <v>191</v>
      </c>
      <c r="D44" s="29">
        <v>2248.7399999999998</v>
      </c>
      <c r="E44" s="46">
        <v>250</v>
      </c>
      <c r="F44" s="46">
        <v>500</v>
      </c>
      <c r="G44" s="46">
        <v>90</v>
      </c>
      <c r="H44" s="46">
        <v>2531.2600000000002</v>
      </c>
      <c r="I44" s="34">
        <v>183.01</v>
      </c>
      <c r="J44" s="34">
        <v>1407.2800000000002</v>
      </c>
      <c r="K44" s="34">
        <f t="shared" si="0"/>
        <v>7210.2900000000009</v>
      </c>
      <c r="L44" s="34">
        <f t="shared" si="1"/>
        <v>137.111142</v>
      </c>
      <c r="M44" s="34">
        <v>0</v>
      </c>
      <c r="N44" s="34">
        <f t="shared" si="2"/>
        <v>91.57225806451612</v>
      </c>
      <c r="O44" s="29">
        <f t="shared" si="3"/>
        <v>228.68340006451612</v>
      </c>
      <c r="P44" s="34">
        <f t="shared" si="4"/>
        <v>6981.6065999354851</v>
      </c>
      <c r="Q44" s="47"/>
    </row>
    <row r="45" spans="1:17" ht="24.95" customHeight="1" x14ac:dyDescent="0.2">
      <c r="A45" s="33">
        <f t="shared" si="5"/>
        <v>36</v>
      </c>
      <c r="B45" s="50" t="s">
        <v>549</v>
      </c>
      <c r="C45" s="50" t="s">
        <v>527</v>
      </c>
      <c r="D45" s="29">
        <v>2344.84</v>
      </c>
      <c r="E45" s="46">
        <v>250</v>
      </c>
      <c r="F45" s="46">
        <v>500</v>
      </c>
      <c r="G45" s="46">
        <v>0</v>
      </c>
      <c r="H45" s="46">
        <v>2534.0100000000002</v>
      </c>
      <c r="I45" s="34">
        <v>183.01</v>
      </c>
      <c r="J45" s="34">
        <v>1409.8200000000002</v>
      </c>
      <c r="K45" s="34">
        <f t="shared" si="0"/>
        <v>7221.68</v>
      </c>
      <c r="L45" s="34">
        <f t="shared" si="1"/>
        <v>137.40577200000001</v>
      </c>
      <c r="M45" s="34">
        <v>0</v>
      </c>
      <c r="N45" s="34">
        <f t="shared" si="2"/>
        <v>91.769032258064527</v>
      </c>
      <c r="O45" s="29">
        <f t="shared" si="3"/>
        <v>229.17480425806454</v>
      </c>
      <c r="P45" s="34">
        <f t="shared" si="4"/>
        <v>6992.5051957419355</v>
      </c>
      <c r="Q45" s="47"/>
    </row>
    <row r="46" spans="1:17" ht="24.95" customHeight="1" x14ac:dyDescent="0.2">
      <c r="A46" s="33">
        <f t="shared" si="5"/>
        <v>37</v>
      </c>
      <c r="B46" s="50" t="s">
        <v>550</v>
      </c>
      <c r="C46" s="50" t="s">
        <v>191</v>
      </c>
      <c r="D46" s="29">
        <v>2248.7399999999998</v>
      </c>
      <c r="E46" s="46">
        <v>250</v>
      </c>
      <c r="F46" s="46">
        <v>500</v>
      </c>
      <c r="G46" s="46">
        <v>90</v>
      </c>
      <c r="H46" s="46">
        <v>2531.2600000000002</v>
      </c>
      <c r="I46" s="34">
        <v>183.01</v>
      </c>
      <c r="J46" s="34">
        <v>1407.2800000000002</v>
      </c>
      <c r="K46" s="34">
        <f t="shared" si="0"/>
        <v>7210.2900000000009</v>
      </c>
      <c r="L46" s="34">
        <f t="shared" si="1"/>
        <v>137.111142</v>
      </c>
      <c r="M46" s="34">
        <v>0</v>
      </c>
      <c r="N46" s="34">
        <f t="shared" si="2"/>
        <v>91.57225806451612</v>
      </c>
      <c r="O46" s="29">
        <f t="shared" si="3"/>
        <v>228.68340006451612</v>
      </c>
      <c r="P46" s="34">
        <f t="shared" si="4"/>
        <v>6981.6065999354851</v>
      </c>
      <c r="Q46" s="47"/>
    </row>
    <row r="47" spans="1:17" ht="24.95" customHeight="1" x14ac:dyDescent="0.2">
      <c r="A47" s="33">
        <f t="shared" si="5"/>
        <v>38</v>
      </c>
      <c r="B47" s="50" t="s">
        <v>551</v>
      </c>
      <c r="C47" s="50" t="s">
        <v>191</v>
      </c>
      <c r="D47" s="29">
        <v>2248.7399999999998</v>
      </c>
      <c r="E47" s="46">
        <v>250</v>
      </c>
      <c r="F47" s="46">
        <v>500</v>
      </c>
      <c r="G47" s="46">
        <v>90</v>
      </c>
      <c r="H47" s="46">
        <v>2531.2600000000002</v>
      </c>
      <c r="I47" s="34">
        <v>183.01</v>
      </c>
      <c r="J47" s="34">
        <v>1407.2800000000002</v>
      </c>
      <c r="K47" s="34">
        <f t="shared" si="0"/>
        <v>7210.2900000000009</v>
      </c>
      <c r="L47" s="34">
        <f t="shared" si="1"/>
        <v>137.111142</v>
      </c>
      <c r="M47" s="34">
        <v>0</v>
      </c>
      <c r="N47" s="34">
        <f t="shared" si="2"/>
        <v>91.57225806451612</v>
      </c>
      <c r="O47" s="29">
        <f t="shared" si="3"/>
        <v>228.68340006451612</v>
      </c>
      <c r="P47" s="34">
        <f t="shared" si="4"/>
        <v>6981.6065999354851</v>
      </c>
      <c r="Q47" s="47"/>
    </row>
    <row r="48" spans="1:17" ht="24.95" customHeight="1" x14ac:dyDescent="0.2">
      <c r="A48" s="33">
        <f t="shared" si="5"/>
        <v>39</v>
      </c>
      <c r="B48" s="50" t="s">
        <v>351</v>
      </c>
      <c r="C48" s="50" t="s">
        <v>14</v>
      </c>
      <c r="D48" s="29">
        <v>2213.4</v>
      </c>
      <c r="E48" s="46">
        <v>250</v>
      </c>
      <c r="F48" s="46">
        <v>500</v>
      </c>
      <c r="G48" s="46">
        <v>101</v>
      </c>
      <c r="H48" s="46">
        <v>2510.0300000000002</v>
      </c>
      <c r="I48" s="34">
        <v>183.01</v>
      </c>
      <c r="J48" s="34">
        <v>1395.2999999999997</v>
      </c>
      <c r="K48" s="34">
        <f t="shared" si="0"/>
        <v>7152.74</v>
      </c>
      <c r="L48" s="34">
        <f t="shared" si="1"/>
        <v>135.93552000000003</v>
      </c>
      <c r="M48" s="34">
        <v>0</v>
      </c>
      <c r="N48" s="34">
        <f t="shared" si="2"/>
        <v>90.787096774193557</v>
      </c>
      <c r="O48" s="29">
        <f t="shared" si="3"/>
        <v>226.72261677419357</v>
      </c>
      <c r="P48" s="34">
        <f t="shared" si="4"/>
        <v>6926.017383225806</v>
      </c>
      <c r="Q48" s="47"/>
    </row>
    <row r="49" spans="1:17" ht="24.95" customHeight="1" x14ac:dyDescent="0.2">
      <c r="A49" s="33">
        <f t="shared" si="5"/>
        <v>40</v>
      </c>
      <c r="B49" s="50" t="s">
        <v>552</v>
      </c>
      <c r="C49" s="50" t="s">
        <v>527</v>
      </c>
      <c r="D49" s="29">
        <v>2344.84</v>
      </c>
      <c r="E49" s="46">
        <v>250</v>
      </c>
      <c r="F49" s="46">
        <v>500</v>
      </c>
      <c r="G49" s="46">
        <v>0</v>
      </c>
      <c r="H49" s="46">
        <v>2534.0100000000002</v>
      </c>
      <c r="I49" s="34">
        <v>183.01</v>
      </c>
      <c r="J49" s="34">
        <v>1409.8200000000002</v>
      </c>
      <c r="K49" s="34">
        <f t="shared" si="0"/>
        <v>7221.68</v>
      </c>
      <c r="L49" s="34">
        <f t="shared" si="1"/>
        <v>137.40577200000001</v>
      </c>
      <c r="M49" s="34">
        <v>0</v>
      </c>
      <c r="N49" s="34">
        <f t="shared" si="2"/>
        <v>91.769032258064527</v>
      </c>
      <c r="O49" s="29">
        <f t="shared" si="3"/>
        <v>229.17480425806454</v>
      </c>
      <c r="P49" s="34">
        <f t="shared" si="4"/>
        <v>6992.5051957419355</v>
      </c>
      <c r="Q49" s="47"/>
    </row>
    <row r="50" spans="1:17" ht="24.95" customHeight="1" x14ac:dyDescent="0.2">
      <c r="A50" s="33">
        <f t="shared" si="5"/>
        <v>41</v>
      </c>
      <c r="B50" s="50" t="s">
        <v>553</v>
      </c>
      <c r="C50" s="50" t="s">
        <v>184</v>
      </c>
      <c r="D50" s="29">
        <v>2506.66</v>
      </c>
      <c r="E50" s="46">
        <v>250</v>
      </c>
      <c r="F50" s="46">
        <v>500</v>
      </c>
      <c r="G50" s="46">
        <v>0</v>
      </c>
      <c r="H50" s="46">
        <v>2677.31</v>
      </c>
      <c r="I50" s="34">
        <v>183.01</v>
      </c>
      <c r="J50" s="34">
        <v>1489.8600000000001</v>
      </c>
      <c r="K50" s="34">
        <f t="shared" si="0"/>
        <v>7606.84</v>
      </c>
      <c r="L50" s="34">
        <f t="shared" si="1"/>
        <v>145.221678</v>
      </c>
      <c r="M50" s="34">
        <v>0</v>
      </c>
      <c r="N50" s="34">
        <f t="shared" si="2"/>
        <v>96.989032258064512</v>
      </c>
      <c r="O50" s="29">
        <f t="shared" si="3"/>
        <v>242.21071025806452</v>
      </c>
      <c r="P50" s="34">
        <f t="shared" si="4"/>
        <v>7364.6292897419353</v>
      </c>
      <c r="Q50" s="47"/>
    </row>
    <row r="51" spans="1:17" ht="24.95" customHeight="1" x14ac:dyDescent="0.2">
      <c r="A51" s="33">
        <f t="shared" si="5"/>
        <v>42</v>
      </c>
      <c r="B51" s="50" t="s">
        <v>373</v>
      </c>
      <c r="C51" s="50" t="s">
        <v>527</v>
      </c>
      <c r="D51" s="29">
        <v>2344.84</v>
      </c>
      <c r="E51" s="46">
        <v>250</v>
      </c>
      <c r="F51" s="46">
        <v>500</v>
      </c>
      <c r="G51" s="46">
        <v>0</v>
      </c>
      <c r="H51" s="46">
        <v>2534.0100000000002</v>
      </c>
      <c r="I51" s="34">
        <v>183.01</v>
      </c>
      <c r="J51" s="34">
        <v>1409.8200000000002</v>
      </c>
      <c r="K51" s="34">
        <f t="shared" si="0"/>
        <v>7221.68</v>
      </c>
      <c r="L51" s="34">
        <f t="shared" si="1"/>
        <v>137.40577200000001</v>
      </c>
      <c r="M51" s="34">
        <v>0</v>
      </c>
      <c r="N51" s="34">
        <f t="shared" si="2"/>
        <v>91.769032258064527</v>
      </c>
      <c r="O51" s="29">
        <f t="shared" si="3"/>
        <v>229.17480425806454</v>
      </c>
      <c r="P51" s="34">
        <f t="shared" si="4"/>
        <v>6992.5051957419355</v>
      </c>
      <c r="Q51" s="47"/>
    </row>
    <row r="52" spans="1:17" ht="24.95" customHeight="1" x14ac:dyDescent="0.2">
      <c r="A52" s="33">
        <f t="shared" si="5"/>
        <v>43</v>
      </c>
      <c r="B52" s="50" t="s">
        <v>554</v>
      </c>
      <c r="C52" s="50" t="s">
        <v>184</v>
      </c>
      <c r="D52" s="29">
        <v>2506.66</v>
      </c>
      <c r="E52" s="46">
        <v>250</v>
      </c>
      <c r="F52" s="46">
        <v>500</v>
      </c>
      <c r="G52" s="46">
        <v>0</v>
      </c>
      <c r="H52" s="46">
        <v>2677.31</v>
      </c>
      <c r="I52" s="34">
        <v>183.01</v>
      </c>
      <c r="J52" s="34">
        <v>1489.8600000000001</v>
      </c>
      <c r="K52" s="34">
        <f t="shared" si="0"/>
        <v>7606.84</v>
      </c>
      <c r="L52" s="34">
        <f t="shared" si="1"/>
        <v>145.221678</v>
      </c>
      <c r="M52" s="34">
        <v>0</v>
      </c>
      <c r="N52" s="34">
        <f t="shared" si="2"/>
        <v>96.989032258064512</v>
      </c>
      <c r="O52" s="29">
        <f t="shared" si="3"/>
        <v>242.21071025806452</v>
      </c>
      <c r="P52" s="34">
        <f t="shared" si="4"/>
        <v>7364.6292897419353</v>
      </c>
      <c r="Q52" s="47"/>
    </row>
    <row r="53" spans="1:17" ht="24.95" customHeight="1" x14ac:dyDescent="0.2">
      <c r="A53" s="33">
        <f t="shared" si="5"/>
        <v>44</v>
      </c>
      <c r="B53" s="50" t="s">
        <v>555</v>
      </c>
      <c r="C53" s="50" t="s">
        <v>191</v>
      </c>
      <c r="D53" s="29">
        <v>2248.7399999999998</v>
      </c>
      <c r="E53" s="46">
        <v>250</v>
      </c>
      <c r="F53" s="46">
        <v>500</v>
      </c>
      <c r="G53" s="46">
        <v>90</v>
      </c>
      <c r="H53" s="46">
        <v>2531.2600000000002</v>
      </c>
      <c r="I53" s="34">
        <v>183.01</v>
      </c>
      <c r="J53" s="34">
        <v>1407.2800000000002</v>
      </c>
      <c r="K53" s="34">
        <f t="shared" si="0"/>
        <v>7210.2900000000009</v>
      </c>
      <c r="L53" s="34">
        <f t="shared" si="1"/>
        <v>137.111142</v>
      </c>
      <c r="M53" s="34">
        <v>0</v>
      </c>
      <c r="N53" s="34">
        <f t="shared" si="2"/>
        <v>91.57225806451612</v>
      </c>
      <c r="O53" s="29">
        <f t="shared" si="3"/>
        <v>228.68340006451612</v>
      </c>
      <c r="P53" s="34">
        <f t="shared" si="4"/>
        <v>6981.6065999354851</v>
      </c>
      <c r="Q53" s="47"/>
    </row>
    <row r="54" spans="1:17" ht="24.95" customHeight="1" x14ac:dyDescent="0.2">
      <c r="A54" s="33">
        <f t="shared" si="5"/>
        <v>45</v>
      </c>
      <c r="B54" s="50" t="s">
        <v>345</v>
      </c>
      <c r="C54" s="50" t="s">
        <v>177</v>
      </c>
      <c r="D54" s="29">
        <v>2213.4</v>
      </c>
      <c r="E54" s="46">
        <v>250</v>
      </c>
      <c r="F54" s="46">
        <v>500</v>
      </c>
      <c r="G54" s="46">
        <v>101</v>
      </c>
      <c r="H54" s="46">
        <v>2510.0300000000002</v>
      </c>
      <c r="I54" s="34">
        <v>183.01</v>
      </c>
      <c r="J54" s="34">
        <v>1395.2999999999997</v>
      </c>
      <c r="K54" s="34">
        <f t="shared" si="0"/>
        <v>7152.74</v>
      </c>
      <c r="L54" s="34">
        <f t="shared" si="1"/>
        <v>135.93552000000003</v>
      </c>
      <c r="M54" s="34">
        <v>0</v>
      </c>
      <c r="N54" s="34">
        <f t="shared" si="2"/>
        <v>90.787096774193557</v>
      </c>
      <c r="O54" s="29">
        <f t="shared" si="3"/>
        <v>226.72261677419357</v>
      </c>
      <c r="P54" s="34">
        <f t="shared" si="4"/>
        <v>6926.017383225806</v>
      </c>
      <c r="Q54" s="47"/>
    </row>
    <row r="55" spans="1:17" ht="24.95" customHeight="1" x14ac:dyDescent="0.2">
      <c r="A55" s="33">
        <f t="shared" si="5"/>
        <v>46</v>
      </c>
      <c r="B55" s="50" t="s">
        <v>556</v>
      </c>
      <c r="C55" s="50" t="s">
        <v>191</v>
      </c>
      <c r="D55" s="29">
        <v>2248.7399999999998</v>
      </c>
      <c r="E55" s="46">
        <v>250</v>
      </c>
      <c r="F55" s="46">
        <v>500</v>
      </c>
      <c r="G55" s="46">
        <v>90</v>
      </c>
      <c r="H55" s="46">
        <v>2531.2600000000002</v>
      </c>
      <c r="I55" s="34">
        <v>183.01</v>
      </c>
      <c r="J55" s="34">
        <v>1407.2800000000002</v>
      </c>
      <c r="K55" s="34">
        <f t="shared" si="0"/>
        <v>7210.2900000000009</v>
      </c>
      <c r="L55" s="34">
        <f t="shared" si="1"/>
        <v>137.111142</v>
      </c>
      <c r="M55" s="34">
        <v>0</v>
      </c>
      <c r="N55" s="34">
        <f t="shared" si="2"/>
        <v>91.57225806451612</v>
      </c>
      <c r="O55" s="29">
        <f t="shared" si="3"/>
        <v>228.68340006451612</v>
      </c>
      <c r="P55" s="34">
        <f t="shared" si="4"/>
        <v>6981.6065999354851</v>
      </c>
      <c r="Q55" s="47"/>
    </row>
    <row r="56" spans="1:17" ht="24.95" customHeight="1" x14ac:dyDescent="0.2">
      <c r="A56" s="33">
        <f t="shared" si="5"/>
        <v>47</v>
      </c>
      <c r="B56" s="50" t="s">
        <v>361</v>
      </c>
      <c r="C56" s="50" t="s">
        <v>191</v>
      </c>
      <c r="D56" s="29">
        <v>2248.7399999999998</v>
      </c>
      <c r="E56" s="46">
        <v>250</v>
      </c>
      <c r="F56" s="46">
        <v>500</v>
      </c>
      <c r="G56" s="46">
        <v>90</v>
      </c>
      <c r="H56" s="46">
        <v>2531.2600000000002</v>
      </c>
      <c r="I56" s="34">
        <v>183.01</v>
      </c>
      <c r="J56" s="34">
        <v>1407.2800000000002</v>
      </c>
      <c r="K56" s="34">
        <f t="shared" si="0"/>
        <v>7210.2900000000009</v>
      </c>
      <c r="L56" s="34">
        <f t="shared" si="1"/>
        <v>137.111142</v>
      </c>
      <c r="M56" s="34">
        <v>0</v>
      </c>
      <c r="N56" s="34">
        <f t="shared" si="2"/>
        <v>91.57225806451612</v>
      </c>
      <c r="O56" s="29">
        <f t="shared" si="3"/>
        <v>228.68340006451612</v>
      </c>
      <c r="P56" s="34">
        <f t="shared" si="4"/>
        <v>6981.6065999354851</v>
      </c>
      <c r="Q56" s="47"/>
    </row>
    <row r="57" spans="1:17" ht="24.95" customHeight="1" x14ac:dyDescent="0.2">
      <c r="A57" s="33">
        <f t="shared" si="5"/>
        <v>48</v>
      </c>
      <c r="B57" s="50" t="s">
        <v>362</v>
      </c>
      <c r="C57" s="50" t="s">
        <v>191</v>
      </c>
      <c r="D57" s="29">
        <v>2248.7399999999998</v>
      </c>
      <c r="E57" s="46">
        <v>250</v>
      </c>
      <c r="F57" s="46">
        <v>500</v>
      </c>
      <c r="G57" s="46">
        <v>90</v>
      </c>
      <c r="H57" s="46">
        <v>2531.2600000000002</v>
      </c>
      <c r="I57" s="34">
        <v>183.01</v>
      </c>
      <c r="J57" s="34">
        <v>1407.2800000000002</v>
      </c>
      <c r="K57" s="34">
        <f t="shared" si="0"/>
        <v>7210.2900000000009</v>
      </c>
      <c r="L57" s="34">
        <f t="shared" si="1"/>
        <v>137.111142</v>
      </c>
      <c r="M57" s="34">
        <v>0</v>
      </c>
      <c r="N57" s="34">
        <f t="shared" si="2"/>
        <v>91.57225806451612</v>
      </c>
      <c r="O57" s="29">
        <f t="shared" si="3"/>
        <v>228.68340006451612</v>
      </c>
      <c r="P57" s="34">
        <f t="shared" si="4"/>
        <v>6981.6065999354851</v>
      </c>
      <c r="Q57" s="47"/>
    </row>
    <row r="58" spans="1:17" ht="24.95" customHeight="1" x14ac:dyDescent="0.2">
      <c r="A58" s="33">
        <f t="shared" si="5"/>
        <v>49</v>
      </c>
      <c r="B58" s="50" t="s">
        <v>433</v>
      </c>
      <c r="C58" s="50" t="s">
        <v>191</v>
      </c>
      <c r="D58" s="29">
        <v>2248.7399999999998</v>
      </c>
      <c r="E58" s="46">
        <v>250</v>
      </c>
      <c r="F58" s="46">
        <v>500</v>
      </c>
      <c r="G58" s="46">
        <v>90</v>
      </c>
      <c r="H58" s="46">
        <v>2531.2600000000002</v>
      </c>
      <c r="I58" s="34">
        <v>183.01</v>
      </c>
      <c r="J58" s="34">
        <v>1407.2800000000002</v>
      </c>
      <c r="K58" s="34">
        <f t="shared" si="0"/>
        <v>7210.2900000000009</v>
      </c>
      <c r="L58" s="34">
        <f t="shared" si="1"/>
        <v>137.111142</v>
      </c>
      <c r="M58" s="34">
        <v>0</v>
      </c>
      <c r="N58" s="34">
        <f t="shared" si="2"/>
        <v>91.57225806451612</v>
      </c>
      <c r="O58" s="29">
        <f t="shared" si="3"/>
        <v>228.68340006451612</v>
      </c>
      <c r="P58" s="34">
        <f t="shared" si="4"/>
        <v>6981.6065999354851</v>
      </c>
      <c r="Q58" s="47"/>
    </row>
    <row r="59" spans="1:17" ht="24.95" customHeight="1" x14ac:dyDescent="0.2">
      <c r="A59" s="33">
        <f t="shared" si="5"/>
        <v>50</v>
      </c>
      <c r="B59" s="50" t="s">
        <v>557</v>
      </c>
      <c r="C59" s="50" t="s">
        <v>14</v>
      </c>
      <c r="D59" s="29">
        <v>2213.4</v>
      </c>
      <c r="E59" s="46">
        <v>250</v>
      </c>
      <c r="F59" s="46">
        <v>500</v>
      </c>
      <c r="G59" s="46">
        <v>101</v>
      </c>
      <c r="H59" s="46">
        <v>2510.0300000000002</v>
      </c>
      <c r="I59" s="34">
        <v>183.01</v>
      </c>
      <c r="J59" s="34">
        <v>1395.2999999999997</v>
      </c>
      <c r="K59" s="34">
        <f t="shared" si="0"/>
        <v>7152.74</v>
      </c>
      <c r="L59" s="34">
        <f t="shared" si="1"/>
        <v>135.93552000000003</v>
      </c>
      <c r="M59" s="34">
        <v>0</v>
      </c>
      <c r="N59" s="34">
        <f t="shared" si="2"/>
        <v>90.787096774193557</v>
      </c>
      <c r="O59" s="29">
        <f t="shared" si="3"/>
        <v>226.72261677419357</v>
      </c>
      <c r="P59" s="34">
        <f t="shared" si="4"/>
        <v>6926.017383225806</v>
      </c>
      <c r="Q59" s="47"/>
    </row>
    <row r="60" spans="1:17" ht="24.95" customHeight="1" x14ac:dyDescent="0.2">
      <c r="A60" s="33">
        <f t="shared" si="5"/>
        <v>51</v>
      </c>
      <c r="B60" s="50" t="s">
        <v>374</v>
      </c>
      <c r="C60" s="50" t="s">
        <v>527</v>
      </c>
      <c r="D60" s="29">
        <v>2344.84</v>
      </c>
      <c r="E60" s="46">
        <v>250</v>
      </c>
      <c r="F60" s="46">
        <v>500</v>
      </c>
      <c r="G60" s="46">
        <v>0</v>
      </c>
      <c r="H60" s="46">
        <v>2534.0100000000002</v>
      </c>
      <c r="I60" s="34">
        <v>183.01</v>
      </c>
      <c r="J60" s="34">
        <v>1409.8200000000002</v>
      </c>
      <c r="K60" s="34">
        <f t="shared" si="0"/>
        <v>7221.68</v>
      </c>
      <c r="L60" s="34">
        <f t="shared" si="1"/>
        <v>137.40577200000001</v>
      </c>
      <c r="M60" s="34">
        <v>0</v>
      </c>
      <c r="N60" s="34">
        <f t="shared" si="2"/>
        <v>91.769032258064527</v>
      </c>
      <c r="O60" s="29">
        <f t="shared" si="3"/>
        <v>229.17480425806454</v>
      </c>
      <c r="P60" s="34">
        <f t="shared" si="4"/>
        <v>6992.5051957419355</v>
      </c>
      <c r="Q60" s="47"/>
    </row>
    <row r="61" spans="1:17" ht="24.95" customHeight="1" x14ac:dyDescent="0.2">
      <c r="A61" s="33">
        <f t="shared" si="5"/>
        <v>52</v>
      </c>
      <c r="B61" s="50" t="s">
        <v>363</v>
      </c>
      <c r="C61" s="50" t="s">
        <v>191</v>
      </c>
      <c r="D61" s="29">
        <v>2248.7399999999998</v>
      </c>
      <c r="E61" s="46">
        <v>250</v>
      </c>
      <c r="F61" s="46">
        <v>500</v>
      </c>
      <c r="G61" s="46">
        <v>90</v>
      </c>
      <c r="H61" s="46">
        <v>2531.2600000000002</v>
      </c>
      <c r="I61" s="34">
        <v>183.01</v>
      </c>
      <c r="J61" s="34">
        <v>1407.2800000000002</v>
      </c>
      <c r="K61" s="34">
        <f t="shared" si="0"/>
        <v>7210.2900000000009</v>
      </c>
      <c r="L61" s="34">
        <f t="shared" si="1"/>
        <v>137.111142</v>
      </c>
      <c r="M61" s="34">
        <v>0</v>
      </c>
      <c r="N61" s="34">
        <f t="shared" si="2"/>
        <v>91.57225806451612</v>
      </c>
      <c r="O61" s="29">
        <f t="shared" si="3"/>
        <v>228.68340006451612</v>
      </c>
      <c r="P61" s="34">
        <f t="shared" si="4"/>
        <v>6981.6065999354851</v>
      </c>
      <c r="Q61" s="47"/>
    </row>
    <row r="62" spans="1:17" ht="24.95" customHeight="1" x14ac:dyDescent="0.2">
      <c r="A62" s="33">
        <f t="shared" si="5"/>
        <v>53</v>
      </c>
      <c r="B62" s="50" t="s">
        <v>558</v>
      </c>
      <c r="C62" s="50" t="s">
        <v>191</v>
      </c>
      <c r="D62" s="29">
        <v>2248.7399999999998</v>
      </c>
      <c r="E62" s="46">
        <v>250</v>
      </c>
      <c r="F62" s="46">
        <v>500</v>
      </c>
      <c r="G62" s="46">
        <v>90</v>
      </c>
      <c r="H62" s="46">
        <v>2531.2600000000002</v>
      </c>
      <c r="I62" s="34">
        <v>183.01</v>
      </c>
      <c r="J62" s="34">
        <v>1407.2800000000002</v>
      </c>
      <c r="K62" s="34">
        <f t="shared" si="0"/>
        <v>7210.2900000000009</v>
      </c>
      <c r="L62" s="34">
        <f t="shared" si="1"/>
        <v>137.111142</v>
      </c>
      <c r="M62" s="34">
        <v>0</v>
      </c>
      <c r="N62" s="34">
        <f t="shared" si="2"/>
        <v>91.57225806451612</v>
      </c>
      <c r="O62" s="29">
        <f t="shared" si="3"/>
        <v>228.68340006451612</v>
      </c>
      <c r="P62" s="34">
        <f t="shared" si="4"/>
        <v>6981.6065999354851</v>
      </c>
      <c r="Q62" s="47"/>
    </row>
    <row r="63" spans="1:17" ht="24.95" customHeight="1" x14ac:dyDescent="0.2">
      <c r="A63" s="33">
        <f t="shared" si="5"/>
        <v>54</v>
      </c>
      <c r="B63" s="50" t="s">
        <v>559</v>
      </c>
      <c r="C63" s="50" t="s">
        <v>191</v>
      </c>
      <c r="D63" s="29">
        <v>2248.7399999999998</v>
      </c>
      <c r="E63" s="46">
        <v>250</v>
      </c>
      <c r="F63" s="46">
        <v>500</v>
      </c>
      <c r="G63" s="46">
        <v>90</v>
      </c>
      <c r="H63" s="46">
        <v>2531.2600000000002</v>
      </c>
      <c r="I63" s="34">
        <v>183.01</v>
      </c>
      <c r="J63" s="34">
        <v>1407.2800000000002</v>
      </c>
      <c r="K63" s="34">
        <f t="shared" si="0"/>
        <v>7210.2900000000009</v>
      </c>
      <c r="L63" s="34">
        <f t="shared" si="1"/>
        <v>137.111142</v>
      </c>
      <c r="M63" s="34">
        <v>0</v>
      </c>
      <c r="N63" s="34">
        <f t="shared" si="2"/>
        <v>91.57225806451612</v>
      </c>
      <c r="O63" s="29">
        <f t="shared" si="3"/>
        <v>228.68340006451612</v>
      </c>
      <c r="P63" s="34">
        <f t="shared" si="4"/>
        <v>6981.6065999354851</v>
      </c>
      <c r="Q63" s="47"/>
    </row>
    <row r="64" spans="1:17" ht="24.95" customHeight="1" x14ac:dyDescent="0.2">
      <c r="A64" s="33">
        <f t="shared" si="5"/>
        <v>55</v>
      </c>
      <c r="B64" s="50" t="s">
        <v>352</v>
      </c>
      <c r="C64" s="50" t="s">
        <v>14</v>
      </c>
      <c r="D64" s="29">
        <v>2213.4</v>
      </c>
      <c r="E64" s="46">
        <v>250</v>
      </c>
      <c r="F64" s="46">
        <v>500</v>
      </c>
      <c r="G64" s="46">
        <v>101</v>
      </c>
      <c r="H64" s="46">
        <v>2510.0300000000002</v>
      </c>
      <c r="I64" s="34">
        <v>183.01</v>
      </c>
      <c r="J64" s="34">
        <v>1395.2999999999997</v>
      </c>
      <c r="K64" s="34">
        <f t="shared" si="0"/>
        <v>7152.74</v>
      </c>
      <c r="L64" s="34">
        <f t="shared" si="1"/>
        <v>135.93552000000003</v>
      </c>
      <c r="M64" s="34">
        <v>0</v>
      </c>
      <c r="N64" s="34">
        <f t="shared" si="2"/>
        <v>90.787096774193557</v>
      </c>
      <c r="O64" s="29">
        <f t="shared" si="3"/>
        <v>226.72261677419357</v>
      </c>
      <c r="P64" s="34">
        <f t="shared" si="4"/>
        <v>6926.017383225806</v>
      </c>
      <c r="Q64" s="47"/>
    </row>
    <row r="65" spans="1:17" ht="24.95" customHeight="1" x14ac:dyDescent="0.2">
      <c r="A65" s="33">
        <f t="shared" si="5"/>
        <v>56</v>
      </c>
      <c r="B65" s="50" t="s">
        <v>560</v>
      </c>
      <c r="C65" s="50" t="s">
        <v>527</v>
      </c>
      <c r="D65" s="29">
        <v>2344.84</v>
      </c>
      <c r="E65" s="46">
        <v>250</v>
      </c>
      <c r="F65" s="46">
        <v>500</v>
      </c>
      <c r="G65" s="46">
        <v>0</v>
      </c>
      <c r="H65" s="46">
        <v>2534.0100000000002</v>
      </c>
      <c r="I65" s="34">
        <v>183.01</v>
      </c>
      <c r="J65" s="34">
        <v>1409.8200000000002</v>
      </c>
      <c r="K65" s="34">
        <f t="shared" si="0"/>
        <v>7221.68</v>
      </c>
      <c r="L65" s="34">
        <f t="shared" si="1"/>
        <v>137.40577200000001</v>
      </c>
      <c r="M65" s="34">
        <v>0</v>
      </c>
      <c r="N65" s="34">
        <f t="shared" si="2"/>
        <v>91.769032258064527</v>
      </c>
      <c r="O65" s="29">
        <f t="shared" si="3"/>
        <v>229.17480425806454</v>
      </c>
      <c r="P65" s="34">
        <f t="shared" si="4"/>
        <v>6992.5051957419355</v>
      </c>
      <c r="Q65" s="47"/>
    </row>
    <row r="66" spans="1:17" ht="24.95" customHeight="1" x14ac:dyDescent="0.2">
      <c r="A66" s="33">
        <f t="shared" si="5"/>
        <v>57</v>
      </c>
      <c r="B66" s="50" t="s">
        <v>364</v>
      </c>
      <c r="C66" s="50" t="s">
        <v>191</v>
      </c>
      <c r="D66" s="29">
        <v>2248.7399999999998</v>
      </c>
      <c r="E66" s="46">
        <v>250</v>
      </c>
      <c r="F66" s="46">
        <v>500</v>
      </c>
      <c r="G66" s="46">
        <v>90</v>
      </c>
      <c r="H66" s="46">
        <v>2531.2600000000002</v>
      </c>
      <c r="I66" s="34">
        <v>183.01</v>
      </c>
      <c r="J66" s="34">
        <v>1407.2800000000002</v>
      </c>
      <c r="K66" s="34">
        <f t="shared" si="0"/>
        <v>7210.2900000000009</v>
      </c>
      <c r="L66" s="34">
        <f t="shared" si="1"/>
        <v>137.111142</v>
      </c>
      <c r="M66" s="34">
        <v>0</v>
      </c>
      <c r="N66" s="34">
        <f t="shared" si="2"/>
        <v>91.57225806451612</v>
      </c>
      <c r="O66" s="29">
        <f t="shared" si="3"/>
        <v>228.68340006451612</v>
      </c>
      <c r="P66" s="34">
        <f t="shared" si="4"/>
        <v>6981.6065999354851</v>
      </c>
      <c r="Q66" s="47"/>
    </row>
    <row r="67" spans="1:17" ht="24.95" customHeight="1" x14ac:dyDescent="0.2">
      <c r="A67" s="33">
        <f t="shared" si="5"/>
        <v>58</v>
      </c>
      <c r="B67" s="50" t="s">
        <v>375</v>
      </c>
      <c r="C67" s="50" t="s">
        <v>527</v>
      </c>
      <c r="D67" s="29">
        <v>2344.84</v>
      </c>
      <c r="E67" s="46">
        <v>250</v>
      </c>
      <c r="F67" s="46">
        <v>500</v>
      </c>
      <c r="G67" s="46">
        <v>0</v>
      </c>
      <c r="H67" s="46">
        <v>2534.0100000000002</v>
      </c>
      <c r="I67" s="34">
        <v>183.01</v>
      </c>
      <c r="J67" s="34">
        <v>1409.8200000000002</v>
      </c>
      <c r="K67" s="34">
        <f t="shared" si="0"/>
        <v>7221.68</v>
      </c>
      <c r="L67" s="34">
        <f t="shared" si="1"/>
        <v>137.40577200000001</v>
      </c>
      <c r="M67" s="34">
        <v>0</v>
      </c>
      <c r="N67" s="34">
        <f t="shared" si="2"/>
        <v>91.769032258064527</v>
      </c>
      <c r="O67" s="29">
        <f t="shared" si="3"/>
        <v>229.17480425806454</v>
      </c>
      <c r="P67" s="34">
        <f t="shared" si="4"/>
        <v>6992.5051957419355</v>
      </c>
      <c r="Q67" s="47"/>
    </row>
    <row r="68" spans="1:17" ht="24.95" customHeight="1" x14ac:dyDescent="0.2">
      <c r="A68" s="33">
        <f t="shared" si="5"/>
        <v>59</v>
      </c>
      <c r="B68" s="50" t="s">
        <v>353</v>
      </c>
      <c r="C68" s="50" t="s">
        <v>14</v>
      </c>
      <c r="D68" s="29">
        <v>2213.4</v>
      </c>
      <c r="E68" s="46">
        <v>250</v>
      </c>
      <c r="F68" s="46">
        <v>500</v>
      </c>
      <c r="G68" s="46">
        <v>101</v>
      </c>
      <c r="H68" s="46">
        <v>2510.0300000000002</v>
      </c>
      <c r="I68" s="34">
        <v>183.01</v>
      </c>
      <c r="J68" s="34">
        <v>1395.2999999999997</v>
      </c>
      <c r="K68" s="34">
        <f t="shared" si="0"/>
        <v>7152.74</v>
      </c>
      <c r="L68" s="34">
        <f t="shared" si="1"/>
        <v>135.93552000000003</v>
      </c>
      <c r="M68" s="34">
        <v>0</v>
      </c>
      <c r="N68" s="34">
        <f t="shared" si="2"/>
        <v>90.787096774193557</v>
      </c>
      <c r="O68" s="29">
        <f t="shared" si="3"/>
        <v>226.72261677419357</v>
      </c>
      <c r="P68" s="34">
        <f t="shared" si="4"/>
        <v>6926.017383225806</v>
      </c>
      <c r="Q68" s="47"/>
    </row>
    <row r="69" spans="1:17" ht="24.95" customHeight="1" x14ac:dyDescent="0.2">
      <c r="A69" s="33">
        <f t="shared" si="5"/>
        <v>60</v>
      </c>
      <c r="B69" s="50" t="s">
        <v>376</v>
      </c>
      <c r="C69" s="50" t="s">
        <v>527</v>
      </c>
      <c r="D69" s="29">
        <v>2344.84</v>
      </c>
      <c r="E69" s="46">
        <v>250</v>
      </c>
      <c r="F69" s="46">
        <v>500</v>
      </c>
      <c r="G69" s="46">
        <v>0</v>
      </c>
      <c r="H69" s="46">
        <v>2534.0100000000002</v>
      </c>
      <c r="I69" s="34">
        <v>183.01</v>
      </c>
      <c r="J69" s="34">
        <v>1409.8200000000002</v>
      </c>
      <c r="K69" s="34">
        <f t="shared" si="0"/>
        <v>7221.68</v>
      </c>
      <c r="L69" s="34">
        <f t="shared" si="1"/>
        <v>137.40577200000001</v>
      </c>
      <c r="M69" s="34">
        <v>0</v>
      </c>
      <c r="N69" s="34">
        <f t="shared" si="2"/>
        <v>91.769032258064527</v>
      </c>
      <c r="O69" s="29">
        <f t="shared" si="3"/>
        <v>229.17480425806454</v>
      </c>
      <c r="P69" s="34">
        <f t="shared" si="4"/>
        <v>6992.5051957419355</v>
      </c>
      <c r="Q69" s="47"/>
    </row>
    <row r="70" spans="1:17" ht="24.95" customHeight="1" x14ac:dyDescent="0.2">
      <c r="A70" s="33">
        <f t="shared" si="5"/>
        <v>61</v>
      </c>
      <c r="B70" s="50" t="s">
        <v>369</v>
      </c>
      <c r="C70" s="50" t="s">
        <v>184</v>
      </c>
      <c r="D70" s="29">
        <v>2506.66</v>
      </c>
      <c r="E70" s="46">
        <v>250</v>
      </c>
      <c r="F70" s="46">
        <v>500</v>
      </c>
      <c r="G70" s="46">
        <v>0</v>
      </c>
      <c r="H70" s="46">
        <v>2677.31</v>
      </c>
      <c r="I70" s="34">
        <v>183.01</v>
      </c>
      <c r="J70" s="34">
        <v>1489.8600000000001</v>
      </c>
      <c r="K70" s="34">
        <f t="shared" si="0"/>
        <v>7606.84</v>
      </c>
      <c r="L70" s="34">
        <f t="shared" si="1"/>
        <v>145.221678</v>
      </c>
      <c r="M70" s="34">
        <v>0</v>
      </c>
      <c r="N70" s="34">
        <f t="shared" si="2"/>
        <v>96.989032258064512</v>
      </c>
      <c r="O70" s="29">
        <f t="shared" si="3"/>
        <v>242.21071025806452</v>
      </c>
      <c r="P70" s="34">
        <f t="shared" si="4"/>
        <v>7364.6292897419353</v>
      </c>
      <c r="Q70" s="47"/>
    </row>
    <row r="71" spans="1:17" ht="24.95" customHeight="1" x14ac:dyDescent="0.2">
      <c r="A71" s="33">
        <f t="shared" si="5"/>
        <v>62</v>
      </c>
      <c r="B71" s="50" t="s">
        <v>561</v>
      </c>
      <c r="C71" s="50" t="s">
        <v>14</v>
      </c>
      <c r="D71" s="29">
        <v>2213.4</v>
      </c>
      <c r="E71" s="46">
        <v>250</v>
      </c>
      <c r="F71" s="46">
        <v>500</v>
      </c>
      <c r="G71" s="46">
        <v>101</v>
      </c>
      <c r="H71" s="46">
        <v>2510.0300000000002</v>
      </c>
      <c r="I71" s="34">
        <v>183.01</v>
      </c>
      <c r="J71" s="34">
        <v>1395.2999999999997</v>
      </c>
      <c r="K71" s="34">
        <f t="shared" si="0"/>
        <v>7152.74</v>
      </c>
      <c r="L71" s="34">
        <f t="shared" si="1"/>
        <v>135.93552000000003</v>
      </c>
      <c r="M71" s="34">
        <v>0</v>
      </c>
      <c r="N71" s="34">
        <f t="shared" si="2"/>
        <v>90.787096774193557</v>
      </c>
      <c r="O71" s="29">
        <f t="shared" si="3"/>
        <v>226.72261677419357</v>
      </c>
      <c r="P71" s="34">
        <f t="shared" si="4"/>
        <v>6926.017383225806</v>
      </c>
      <c r="Q71" s="47"/>
    </row>
    <row r="72" spans="1:17" ht="24.95" customHeight="1" x14ac:dyDescent="0.2">
      <c r="A72" s="33">
        <f t="shared" si="5"/>
        <v>63</v>
      </c>
      <c r="B72" s="50" t="s">
        <v>562</v>
      </c>
      <c r="C72" s="50" t="s">
        <v>14</v>
      </c>
      <c r="D72" s="29">
        <v>2213.4</v>
      </c>
      <c r="E72" s="46">
        <v>250</v>
      </c>
      <c r="F72" s="46">
        <v>500</v>
      </c>
      <c r="G72" s="46">
        <v>101</v>
      </c>
      <c r="H72" s="46">
        <v>2510.0300000000002</v>
      </c>
      <c r="I72" s="34">
        <v>183.01</v>
      </c>
      <c r="J72" s="34">
        <v>1395.2999999999997</v>
      </c>
      <c r="K72" s="34">
        <f t="shared" si="0"/>
        <v>7152.74</v>
      </c>
      <c r="L72" s="34">
        <f t="shared" si="1"/>
        <v>135.93552000000003</v>
      </c>
      <c r="M72" s="34">
        <v>0</v>
      </c>
      <c r="N72" s="34">
        <f t="shared" si="2"/>
        <v>90.787096774193557</v>
      </c>
      <c r="O72" s="29">
        <f t="shared" si="3"/>
        <v>226.72261677419357</v>
      </c>
      <c r="P72" s="34">
        <f t="shared" si="4"/>
        <v>6926.017383225806</v>
      </c>
      <c r="Q72" s="47"/>
    </row>
    <row r="73" spans="1:17" ht="24.95" customHeight="1" x14ac:dyDescent="0.2">
      <c r="A73" s="33">
        <f t="shared" si="5"/>
        <v>64</v>
      </c>
      <c r="B73" s="50" t="s">
        <v>432</v>
      </c>
      <c r="C73" s="50" t="s">
        <v>14</v>
      </c>
      <c r="D73" s="29">
        <v>2213.4</v>
      </c>
      <c r="E73" s="46">
        <v>250</v>
      </c>
      <c r="F73" s="46">
        <v>500</v>
      </c>
      <c r="G73" s="46">
        <v>101</v>
      </c>
      <c r="H73" s="46">
        <v>2510.0300000000002</v>
      </c>
      <c r="I73" s="34">
        <v>183.01</v>
      </c>
      <c r="J73" s="34">
        <v>1395.2999999999997</v>
      </c>
      <c r="K73" s="34">
        <f t="shared" si="0"/>
        <v>7152.74</v>
      </c>
      <c r="L73" s="34">
        <f t="shared" si="1"/>
        <v>135.93552000000003</v>
      </c>
      <c r="M73" s="34">
        <v>0</v>
      </c>
      <c r="N73" s="34">
        <f t="shared" si="2"/>
        <v>90.787096774193557</v>
      </c>
      <c r="O73" s="29">
        <f t="shared" si="3"/>
        <v>226.72261677419357</v>
      </c>
      <c r="P73" s="34">
        <f t="shared" si="4"/>
        <v>6926.017383225806</v>
      </c>
      <c r="Q73" s="47"/>
    </row>
    <row r="74" spans="1:17" ht="24.95" customHeight="1" x14ac:dyDescent="0.2">
      <c r="A74" s="33">
        <f t="shared" si="5"/>
        <v>65</v>
      </c>
      <c r="B74" s="50" t="s">
        <v>563</v>
      </c>
      <c r="C74" s="50" t="s">
        <v>14</v>
      </c>
      <c r="D74" s="29">
        <v>2213.4</v>
      </c>
      <c r="E74" s="46">
        <v>250</v>
      </c>
      <c r="F74" s="46">
        <v>500</v>
      </c>
      <c r="G74" s="46">
        <v>101</v>
      </c>
      <c r="H74" s="46">
        <v>2510.0300000000002</v>
      </c>
      <c r="I74" s="34">
        <v>183.01</v>
      </c>
      <c r="J74" s="34">
        <v>1395.2999999999997</v>
      </c>
      <c r="K74" s="34">
        <f t="shared" si="0"/>
        <v>7152.74</v>
      </c>
      <c r="L74" s="34">
        <f t="shared" si="1"/>
        <v>135.93552000000003</v>
      </c>
      <c r="M74" s="34">
        <v>0</v>
      </c>
      <c r="N74" s="34">
        <f t="shared" si="2"/>
        <v>90.787096774193557</v>
      </c>
      <c r="O74" s="29">
        <f t="shared" si="3"/>
        <v>226.72261677419357</v>
      </c>
      <c r="P74" s="34">
        <f t="shared" si="4"/>
        <v>6926.017383225806</v>
      </c>
      <c r="Q74" s="47"/>
    </row>
    <row r="75" spans="1:17" ht="24.95" customHeight="1" x14ac:dyDescent="0.2">
      <c r="A75" s="33">
        <f t="shared" si="5"/>
        <v>66</v>
      </c>
      <c r="B75" s="50" t="s">
        <v>354</v>
      </c>
      <c r="C75" s="50" t="s">
        <v>14</v>
      </c>
      <c r="D75" s="29">
        <v>2213.4</v>
      </c>
      <c r="E75" s="46">
        <v>250</v>
      </c>
      <c r="F75" s="46">
        <v>500</v>
      </c>
      <c r="G75" s="46">
        <v>101</v>
      </c>
      <c r="H75" s="46">
        <v>2510.0300000000002</v>
      </c>
      <c r="I75" s="34">
        <v>183.01</v>
      </c>
      <c r="J75" s="34">
        <v>1395.2999999999997</v>
      </c>
      <c r="K75" s="34">
        <f t="shared" ref="K75:K138" si="6">SUM(D75:J75)</f>
        <v>7152.74</v>
      </c>
      <c r="L75" s="34">
        <f t="shared" ref="L75:L138" si="7">(D75+F75+G75)*4.83%</f>
        <v>135.93552000000003</v>
      </c>
      <c r="M75" s="34">
        <v>0</v>
      </c>
      <c r="N75" s="34">
        <f t="shared" ref="N75:N138" si="8">(D75+F75+G75)/31</f>
        <v>90.787096774193557</v>
      </c>
      <c r="O75" s="29">
        <f t="shared" ref="O75:O138" si="9">SUM(L75:N75)</f>
        <v>226.72261677419357</v>
      </c>
      <c r="P75" s="34">
        <f t="shared" ref="P75:P138" si="10">K75-O75</f>
        <v>6926.017383225806</v>
      </c>
      <c r="Q75" s="47"/>
    </row>
    <row r="76" spans="1:17" ht="24.95" customHeight="1" x14ac:dyDescent="0.2">
      <c r="A76" s="33">
        <f t="shared" ref="A76:A139" si="11">1+A75</f>
        <v>67</v>
      </c>
      <c r="B76" s="50" t="s">
        <v>564</v>
      </c>
      <c r="C76" s="50" t="s">
        <v>191</v>
      </c>
      <c r="D76" s="29">
        <v>2248.7399999999998</v>
      </c>
      <c r="E76" s="46">
        <v>250</v>
      </c>
      <c r="F76" s="46">
        <v>500</v>
      </c>
      <c r="G76" s="46">
        <v>90</v>
      </c>
      <c r="H76" s="46">
        <v>2531.2600000000002</v>
      </c>
      <c r="I76" s="34">
        <v>183.01</v>
      </c>
      <c r="J76" s="34">
        <v>1407.2800000000002</v>
      </c>
      <c r="K76" s="34">
        <f t="shared" si="6"/>
        <v>7210.2900000000009</v>
      </c>
      <c r="L76" s="34">
        <f t="shared" si="7"/>
        <v>137.111142</v>
      </c>
      <c r="M76" s="34">
        <v>0</v>
      </c>
      <c r="N76" s="34">
        <f t="shared" si="8"/>
        <v>91.57225806451612</v>
      </c>
      <c r="O76" s="29">
        <f t="shared" si="9"/>
        <v>228.68340006451612</v>
      </c>
      <c r="P76" s="34">
        <f t="shared" si="10"/>
        <v>6981.6065999354851</v>
      </c>
      <c r="Q76" s="47"/>
    </row>
    <row r="77" spans="1:17" ht="24.95" customHeight="1" x14ac:dyDescent="0.2">
      <c r="A77" s="33">
        <f t="shared" si="11"/>
        <v>68</v>
      </c>
      <c r="B77" s="50" t="s">
        <v>435</v>
      </c>
      <c r="C77" s="50" t="s">
        <v>527</v>
      </c>
      <c r="D77" s="29">
        <v>2344.84</v>
      </c>
      <c r="E77" s="46">
        <v>250</v>
      </c>
      <c r="F77" s="46">
        <v>500</v>
      </c>
      <c r="G77" s="46">
        <v>0</v>
      </c>
      <c r="H77" s="46">
        <v>2534.0100000000002</v>
      </c>
      <c r="I77" s="34">
        <v>183.01</v>
      </c>
      <c r="J77" s="34">
        <v>1409.8200000000002</v>
      </c>
      <c r="K77" s="34">
        <f t="shared" si="6"/>
        <v>7221.68</v>
      </c>
      <c r="L77" s="34">
        <f t="shared" si="7"/>
        <v>137.40577200000001</v>
      </c>
      <c r="M77" s="34">
        <v>0</v>
      </c>
      <c r="N77" s="34">
        <f t="shared" si="8"/>
        <v>91.769032258064527</v>
      </c>
      <c r="O77" s="29">
        <f t="shared" si="9"/>
        <v>229.17480425806454</v>
      </c>
      <c r="P77" s="34">
        <f t="shared" si="10"/>
        <v>6992.5051957419355</v>
      </c>
      <c r="Q77" s="47"/>
    </row>
    <row r="78" spans="1:17" ht="24.95" customHeight="1" x14ac:dyDescent="0.2">
      <c r="A78" s="33">
        <f t="shared" si="11"/>
        <v>69</v>
      </c>
      <c r="B78" s="50" t="s">
        <v>365</v>
      </c>
      <c r="C78" s="50" t="s">
        <v>191</v>
      </c>
      <c r="D78" s="29">
        <v>2248.7399999999998</v>
      </c>
      <c r="E78" s="46">
        <v>250</v>
      </c>
      <c r="F78" s="46">
        <v>500</v>
      </c>
      <c r="G78" s="46">
        <v>90</v>
      </c>
      <c r="H78" s="46">
        <v>2531.2600000000002</v>
      </c>
      <c r="I78" s="34">
        <v>183.01</v>
      </c>
      <c r="J78" s="34">
        <v>1407.2800000000002</v>
      </c>
      <c r="K78" s="34">
        <f t="shared" si="6"/>
        <v>7210.2900000000009</v>
      </c>
      <c r="L78" s="34">
        <f t="shared" si="7"/>
        <v>137.111142</v>
      </c>
      <c r="M78" s="34">
        <v>0</v>
      </c>
      <c r="N78" s="34">
        <f t="shared" si="8"/>
        <v>91.57225806451612</v>
      </c>
      <c r="O78" s="29">
        <f t="shared" si="9"/>
        <v>228.68340006451612</v>
      </c>
      <c r="P78" s="34">
        <f t="shared" si="10"/>
        <v>6981.6065999354851</v>
      </c>
      <c r="Q78" s="47"/>
    </row>
    <row r="79" spans="1:17" ht="24.95" customHeight="1" x14ac:dyDescent="0.2">
      <c r="A79" s="33">
        <f t="shared" si="11"/>
        <v>70</v>
      </c>
      <c r="B79" s="50" t="s">
        <v>565</v>
      </c>
      <c r="C79" s="50" t="s">
        <v>191</v>
      </c>
      <c r="D79" s="29">
        <v>2248.7399999999998</v>
      </c>
      <c r="E79" s="46">
        <v>250</v>
      </c>
      <c r="F79" s="46">
        <v>500</v>
      </c>
      <c r="G79" s="46">
        <v>90</v>
      </c>
      <c r="H79" s="46">
        <v>2531.2600000000002</v>
      </c>
      <c r="I79" s="34">
        <v>183.01</v>
      </c>
      <c r="J79" s="34">
        <v>1407.2800000000002</v>
      </c>
      <c r="K79" s="34">
        <f t="shared" si="6"/>
        <v>7210.2900000000009</v>
      </c>
      <c r="L79" s="34">
        <f t="shared" si="7"/>
        <v>137.111142</v>
      </c>
      <c r="M79" s="34">
        <v>0</v>
      </c>
      <c r="N79" s="34">
        <f t="shared" si="8"/>
        <v>91.57225806451612</v>
      </c>
      <c r="O79" s="29">
        <f t="shared" si="9"/>
        <v>228.68340006451612</v>
      </c>
      <c r="P79" s="34">
        <f t="shared" si="10"/>
        <v>6981.6065999354851</v>
      </c>
      <c r="Q79" s="47"/>
    </row>
    <row r="80" spans="1:17" ht="24.95" customHeight="1" x14ac:dyDescent="0.2">
      <c r="A80" s="33">
        <f t="shared" si="11"/>
        <v>71</v>
      </c>
      <c r="B80" s="50" t="s">
        <v>566</v>
      </c>
      <c r="C80" s="50" t="s">
        <v>191</v>
      </c>
      <c r="D80" s="29">
        <v>2248.7399999999998</v>
      </c>
      <c r="E80" s="46">
        <v>250</v>
      </c>
      <c r="F80" s="46">
        <v>500</v>
      </c>
      <c r="G80" s="46">
        <v>90</v>
      </c>
      <c r="H80" s="46">
        <v>2531.2600000000002</v>
      </c>
      <c r="I80" s="34">
        <v>183.01</v>
      </c>
      <c r="J80" s="34">
        <v>1407.2800000000002</v>
      </c>
      <c r="K80" s="34">
        <f t="shared" si="6"/>
        <v>7210.2900000000009</v>
      </c>
      <c r="L80" s="34">
        <f t="shared" si="7"/>
        <v>137.111142</v>
      </c>
      <c r="M80" s="34">
        <v>312.26</v>
      </c>
      <c r="N80" s="34">
        <f t="shared" si="8"/>
        <v>91.57225806451612</v>
      </c>
      <c r="O80" s="29">
        <f t="shared" si="9"/>
        <v>540.94340006451603</v>
      </c>
      <c r="P80" s="34">
        <f t="shared" si="10"/>
        <v>6669.3465999354848</v>
      </c>
      <c r="Q80" s="47"/>
    </row>
    <row r="81" spans="1:17" ht="24.95" customHeight="1" x14ac:dyDescent="0.2">
      <c r="A81" s="33">
        <f t="shared" si="11"/>
        <v>72</v>
      </c>
      <c r="B81" s="50" t="s">
        <v>355</v>
      </c>
      <c r="C81" s="50" t="s">
        <v>14</v>
      </c>
      <c r="D81" s="29">
        <v>2213.4</v>
      </c>
      <c r="E81" s="46">
        <v>250</v>
      </c>
      <c r="F81" s="46">
        <v>500</v>
      </c>
      <c r="G81" s="46">
        <v>101</v>
      </c>
      <c r="H81" s="46">
        <v>2510.0300000000002</v>
      </c>
      <c r="I81" s="34">
        <v>183.01</v>
      </c>
      <c r="J81" s="34">
        <v>1395.2999999999997</v>
      </c>
      <c r="K81" s="34">
        <f t="shared" si="6"/>
        <v>7152.74</v>
      </c>
      <c r="L81" s="34">
        <f t="shared" si="7"/>
        <v>135.93552000000003</v>
      </c>
      <c r="M81" s="34">
        <v>309.58</v>
      </c>
      <c r="N81" s="34">
        <f t="shared" si="8"/>
        <v>90.787096774193557</v>
      </c>
      <c r="O81" s="29">
        <f t="shared" si="9"/>
        <v>536.30261677419355</v>
      </c>
      <c r="P81" s="34">
        <f t="shared" si="10"/>
        <v>6616.4373832258061</v>
      </c>
      <c r="Q81" s="47"/>
    </row>
    <row r="82" spans="1:17" ht="24.95" customHeight="1" x14ac:dyDescent="0.2">
      <c r="A82" s="33">
        <f t="shared" si="11"/>
        <v>73</v>
      </c>
      <c r="B82" s="50" t="s">
        <v>434</v>
      </c>
      <c r="C82" s="50" t="s">
        <v>191</v>
      </c>
      <c r="D82" s="29">
        <v>2248.7399999999998</v>
      </c>
      <c r="E82" s="46">
        <v>250</v>
      </c>
      <c r="F82" s="46">
        <v>500</v>
      </c>
      <c r="G82" s="46">
        <v>90</v>
      </c>
      <c r="H82" s="46">
        <v>2531.2600000000002</v>
      </c>
      <c r="I82" s="34">
        <v>183.01</v>
      </c>
      <c r="J82" s="34">
        <v>1407.2800000000002</v>
      </c>
      <c r="K82" s="34">
        <f t="shared" si="6"/>
        <v>7210.2900000000009</v>
      </c>
      <c r="L82" s="34">
        <f t="shared" si="7"/>
        <v>137.111142</v>
      </c>
      <c r="M82" s="34">
        <v>0</v>
      </c>
      <c r="N82" s="34">
        <f t="shared" si="8"/>
        <v>91.57225806451612</v>
      </c>
      <c r="O82" s="29">
        <f t="shared" si="9"/>
        <v>228.68340006451612</v>
      </c>
      <c r="P82" s="34">
        <f t="shared" si="10"/>
        <v>6981.6065999354851</v>
      </c>
      <c r="Q82" s="47"/>
    </row>
    <row r="83" spans="1:17" ht="24.95" customHeight="1" x14ac:dyDescent="0.2">
      <c r="A83" s="33">
        <f t="shared" si="11"/>
        <v>74</v>
      </c>
      <c r="B83" s="50" t="s">
        <v>377</v>
      </c>
      <c r="C83" s="50" t="s">
        <v>527</v>
      </c>
      <c r="D83" s="29">
        <v>2344.84</v>
      </c>
      <c r="E83" s="46">
        <v>250</v>
      </c>
      <c r="F83" s="46">
        <v>500</v>
      </c>
      <c r="G83" s="46">
        <v>0</v>
      </c>
      <c r="H83" s="46">
        <v>2534.0100000000002</v>
      </c>
      <c r="I83" s="34">
        <v>183.01</v>
      </c>
      <c r="J83" s="34">
        <v>1409.8200000000002</v>
      </c>
      <c r="K83" s="34">
        <f t="shared" si="6"/>
        <v>7221.68</v>
      </c>
      <c r="L83" s="34">
        <f t="shared" si="7"/>
        <v>137.40577200000001</v>
      </c>
      <c r="M83" s="34">
        <v>0</v>
      </c>
      <c r="N83" s="34">
        <f t="shared" si="8"/>
        <v>91.769032258064527</v>
      </c>
      <c r="O83" s="29">
        <f t="shared" si="9"/>
        <v>229.17480425806454</v>
      </c>
      <c r="P83" s="34">
        <f t="shared" si="10"/>
        <v>6992.5051957419355</v>
      </c>
      <c r="Q83" s="47"/>
    </row>
    <row r="84" spans="1:17" ht="24.95" customHeight="1" x14ac:dyDescent="0.2">
      <c r="A84" s="33">
        <f t="shared" si="11"/>
        <v>75</v>
      </c>
      <c r="B84" s="50" t="s">
        <v>356</v>
      </c>
      <c r="C84" s="50" t="s">
        <v>14</v>
      </c>
      <c r="D84" s="29">
        <v>2213.4</v>
      </c>
      <c r="E84" s="46">
        <v>250</v>
      </c>
      <c r="F84" s="46">
        <v>500</v>
      </c>
      <c r="G84" s="46">
        <v>101</v>
      </c>
      <c r="H84" s="46">
        <v>2510.0300000000002</v>
      </c>
      <c r="I84" s="34">
        <v>183.01</v>
      </c>
      <c r="J84" s="34">
        <v>1395.2999999999997</v>
      </c>
      <c r="K84" s="34">
        <f t="shared" si="6"/>
        <v>7152.74</v>
      </c>
      <c r="L84" s="34">
        <f t="shared" si="7"/>
        <v>135.93552000000003</v>
      </c>
      <c r="M84" s="34">
        <v>0</v>
      </c>
      <c r="N84" s="34">
        <f t="shared" si="8"/>
        <v>90.787096774193557</v>
      </c>
      <c r="O84" s="29">
        <f t="shared" si="9"/>
        <v>226.72261677419357</v>
      </c>
      <c r="P84" s="34">
        <f t="shared" si="10"/>
        <v>6926.017383225806</v>
      </c>
      <c r="Q84" s="47"/>
    </row>
    <row r="85" spans="1:17" ht="24.95" customHeight="1" x14ac:dyDescent="0.2">
      <c r="A85" s="33">
        <f t="shared" si="11"/>
        <v>76</v>
      </c>
      <c r="B85" s="50" t="s">
        <v>378</v>
      </c>
      <c r="C85" s="50" t="s">
        <v>527</v>
      </c>
      <c r="D85" s="29">
        <v>2344.84</v>
      </c>
      <c r="E85" s="46">
        <v>250</v>
      </c>
      <c r="F85" s="46">
        <v>500</v>
      </c>
      <c r="G85" s="46">
        <v>0</v>
      </c>
      <c r="H85" s="46">
        <v>2534.0100000000002</v>
      </c>
      <c r="I85" s="34">
        <v>183.01</v>
      </c>
      <c r="J85" s="34">
        <v>1409.8200000000002</v>
      </c>
      <c r="K85" s="34">
        <f t="shared" si="6"/>
        <v>7221.68</v>
      </c>
      <c r="L85" s="34">
        <f t="shared" si="7"/>
        <v>137.40577200000001</v>
      </c>
      <c r="M85" s="34">
        <v>0</v>
      </c>
      <c r="N85" s="34">
        <f t="shared" si="8"/>
        <v>91.769032258064527</v>
      </c>
      <c r="O85" s="29">
        <f t="shared" si="9"/>
        <v>229.17480425806454</v>
      </c>
      <c r="P85" s="34">
        <f t="shared" si="10"/>
        <v>6992.5051957419355</v>
      </c>
      <c r="Q85" s="47"/>
    </row>
    <row r="86" spans="1:17" ht="24.95" customHeight="1" x14ac:dyDescent="0.2">
      <c r="A86" s="33">
        <f t="shared" si="11"/>
        <v>77</v>
      </c>
      <c r="B86" s="50" t="s">
        <v>567</v>
      </c>
      <c r="C86" s="50" t="s">
        <v>184</v>
      </c>
      <c r="D86" s="29">
        <v>2506.66</v>
      </c>
      <c r="E86" s="46">
        <v>250</v>
      </c>
      <c r="F86" s="46">
        <v>500</v>
      </c>
      <c r="G86" s="46">
        <v>0</v>
      </c>
      <c r="H86" s="46">
        <v>2677.31</v>
      </c>
      <c r="I86" s="34">
        <v>183.01</v>
      </c>
      <c r="J86" s="34">
        <v>1489.8600000000001</v>
      </c>
      <c r="K86" s="34">
        <f t="shared" si="6"/>
        <v>7606.84</v>
      </c>
      <c r="L86" s="34">
        <f t="shared" si="7"/>
        <v>145.221678</v>
      </c>
      <c r="M86" s="34">
        <v>0</v>
      </c>
      <c r="N86" s="34">
        <f t="shared" si="8"/>
        <v>96.989032258064512</v>
      </c>
      <c r="O86" s="29">
        <f t="shared" si="9"/>
        <v>242.21071025806452</v>
      </c>
      <c r="P86" s="34">
        <f t="shared" si="10"/>
        <v>7364.6292897419353</v>
      </c>
      <c r="Q86" s="47"/>
    </row>
    <row r="87" spans="1:17" ht="24.95" customHeight="1" x14ac:dyDescent="0.2">
      <c r="A87" s="33">
        <f t="shared" si="11"/>
        <v>78</v>
      </c>
      <c r="B87" s="50" t="s">
        <v>568</v>
      </c>
      <c r="C87" s="50" t="s">
        <v>14</v>
      </c>
      <c r="D87" s="29">
        <v>2213.4</v>
      </c>
      <c r="E87" s="46">
        <v>250</v>
      </c>
      <c r="F87" s="46">
        <v>500</v>
      </c>
      <c r="G87" s="46">
        <v>101</v>
      </c>
      <c r="H87" s="46">
        <v>2510.0300000000002</v>
      </c>
      <c r="I87" s="34">
        <v>183.01</v>
      </c>
      <c r="J87" s="34">
        <v>1395.2999999999997</v>
      </c>
      <c r="K87" s="34">
        <f t="shared" si="6"/>
        <v>7152.74</v>
      </c>
      <c r="L87" s="34">
        <f t="shared" si="7"/>
        <v>135.93552000000003</v>
      </c>
      <c r="M87" s="34">
        <v>0</v>
      </c>
      <c r="N87" s="34">
        <f t="shared" si="8"/>
        <v>90.787096774193557</v>
      </c>
      <c r="O87" s="29">
        <f t="shared" si="9"/>
        <v>226.72261677419357</v>
      </c>
      <c r="P87" s="34">
        <f t="shared" si="10"/>
        <v>6926.017383225806</v>
      </c>
      <c r="Q87" s="47"/>
    </row>
    <row r="88" spans="1:17" ht="24.95" customHeight="1" x14ac:dyDescent="0.2">
      <c r="A88" s="33">
        <f t="shared" si="11"/>
        <v>79</v>
      </c>
      <c r="B88" s="50" t="s">
        <v>366</v>
      </c>
      <c r="C88" s="50" t="s">
        <v>191</v>
      </c>
      <c r="D88" s="29">
        <v>2248.7399999999998</v>
      </c>
      <c r="E88" s="46">
        <v>250</v>
      </c>
      <c r="F88" s="46">
        <v>500</v>
      </c>
      <c r="G88" s="46">
        <v>90</v>
      </c>
      <c r="H88" s="46">
        <v>2531.2600000000002</v>
      </c>
      <c r="I88" s="34">
        <v>183.01</v>
      </c>
      <c r="J88" s="34">
        <v>1407.2800000000002</v>
      </c>
      <c r="K88" s="34">
        <f t="shared" si="6"/>
        <v>7210.2900000000009</v>
      </c>
      <c r="L88" s="34">
        <f t="shared" si="7"/>
        <v>137.111142</v>
      </c>
      <c r="M88" s="34">
        <v>0</v>
      </c>
      <c r="N88" s="34">
        <f t="shared" si="8"/>
        <v>91.57225806451612</v>
      </c>
      <c r="O88" s="29">
        <f t="shared" si="9"/>
        <v>228.68340006451612</v>
      </c>
      <c r="P88" s="34">
        <f t="shared" si="10"/>
        <v>6981.6065999354851</v>
      </c>
      <c r="Q88" s="47"/>
    </row>
    <row r="89" spans="1:17" ht="24.95" customHeight="1" x14ac:dyDescent="0.2">
      <c r="A89" s="33">
        <f t="shared" si="11"/>
        <v>80</v>
      </c>
      <c r="B89" s="50" t="s">
        <v>569</v>
      </c>
      <c r="C89" s="50" t="s">
        <v>191</v>
      </c>
      <c r="D89" s="29">
        <v>2248.7399999999998</v>
      </c>
      <c r="E89" s="46">
        <v>250</v>
      </c>
      <c r="F89" s="46">
        <v>500</v>
      </c>
      <c r="G89" s="46">
        <v>90</v>
      </c>
      <c r="H89" s="46">
        <v>2531.2600000000002</v>
      </c>
      <c r="I89" s="34">
        <v>183.01</v>
      </c>
      <c r="J89" s="34">
        <v>1407.2800000000002</v>
      </c>
      <c r="K89" s="34">
        <f t="shared" si="6"/>
        <v>7210.2900000000009</v>
      </c>
      <c r="L89" s="34">
        <f t="shared" si="7"/>
        <v>137.111142</v>
      </c>
      <c r="M89" s="34">
        <v>0</v>
      </c>
      <c r="N89" s="34">
        <f t="shared" si="8"/>
        <v>91.57225806451612</v>
      </c>
      <c r="O89" s="29">
        <f t="shared" si="9"/>
        <v>228.68340006451612</v>
      </c>
      <c r="P89" s="34">
        <f t="shared" si="10"/>
        <v>6981.6065999354851</v>
      </c>
      <c r="Q89" s="47"/>
    </row>
    <row r="90" spans="1:17" ht="24.95" customHeight="1" x14ac:dyDescent="0.2">
      <c r="A90" s="33">
        <f t="shared" si="11"/>
        <v>81</v>
      </c>
      <c r="B90" s="50" t="s">
        <v>370</v>
      </c>
      <c r="C90" s="50" t="s">
        <v>184</v>
      </c>
      <c r="D90" s="29">
        <v>2506.66</v>
      </c>
      <c r="E90" s="46">
        <v>250</v>
      </c>
      <c r="F90" s="46">
        <v>500</v>
      </c>
      <c r="G90" s="46">
        <v>0</v>
      </c>
      <c r="H90" s="46">
        <v>2677.31</v>
      </c>
      <c r="I90" s="34">
        <v>183.01</v>
      </c>
      <c r="J90" s="34">
        <v>1489.8600000000001</v>
      </c>
      <c r="K90" s="34">
        <f t="shared" si="6"/>
        <v>7606.84</v>
      </c>
      <c r="L90" s="34">
        <f t="shared" si="7"/>
        <v>145.221678</v>
      </c>
      <c r="M90" s="34">
        <v>0</v>
      </c>
      <c r="N90" s="34">
        <f t="shared" si="8"/>
        <v>96.989032258064512</v>
      </c>
      <c r="O90" s="29">
        <f t="shared" si="9"/>
        <v>242.21071025806452</v>
      </c>
      <c r="P90" s="34">
        <f t="shared" si="10"/>
        <v>7364.6292897419353</v>
      </c>
      <c r="Q90" s="47"/>
    </row>
    <row r="91" spans="1:17" ht="24.95" customHeight="1" x14ac:dyDescent="0.2">
      <c r="A91" s="33">
        <f t="shared" si="11"/>
        <v>82</v>
      </c>
      <c r="B91" s="50" t="s">
        <v>379</v>
      </c>
      <c r="C91" s="50" t="s">
        <v>527</v>
      </c>
      <c r="D91" s="29">
        <v>2344.84</v>
      </c>
      <c r="E91" s="46">
        <v>250</v>
      </c>
      <c r="F91" s="46">
        <v>500</v>
      </c>
      <c r="G91" s="46">
        <v>0</v>
      </c>
      <c r="H91" s="46">
        <v>2534.0100000000002</v>
      </c>
      <c r="I91" s="34">
        <v>183.01</v>
      </c>
      <c r="J91" s="34">
        <v>1409.8200000000002</v>
      </c>
      <c r="K91" s="34">
        <f t="shared" si="6"/>
        <v>7221.68</v>
      </c>
      <c r="L91" s="34">
        <f t="shared" si="7"/>
        <v>137.40577200000001</v>
      </c>
      <c r="M91" s="34">
        <v>0</v>
      </c>
      <c r="N91" s="34">
        <f t="shared" si="8"/>
        <v>91.769032258064527</v>
      </c>
      <c r="O91" s="29">
        <f t="shared" si="9"/>
        <v>229.17480425806454</v>
      </c>
      <c r="P91" s="34">
        <f t="shared" si="10"/>
        <v>6992.5051957419355</v>
      </c>
      <c r="Q91" s="47"/>
    </row>
    <row r="92" spans="1:17" ht="24.95" customHeight="1" x14ac:dyDescent="0.2">
      <c r="A92" s="33">
        <f t="shared" si="11"/>
        <v>83</v>
      </c>
      <c r="B92" s="50" t="s">
        <v>367</v>
      </c>
      <c r="C92" s="50" t="s">
        <v>191</v>
      </c>
      <c r="D92" s="29">
        <v>2248.7399999999998</v>
      </c>
      <c r="E92" s="46">
        <v>250</v>
      </c>
      <c r="F92" s="46">
        <v>500</v>
      </c>
      <c r="G92" s="46">
        <v>90</v>
      </c>
      <c r="H92" s="46">
        <v>2531.2600000000002</v>
      </c>
      <c r="I92" s="34">
        <v>183.01</v>
      </c>
      <c r="J92" s="34">
        <v>1407.2800000000002</v>
      </c>
      <c r="K92" s="34">
        <f t="shared" si="6"/>
        <v>7210.2900000000009</v>
      </c>
      <c r="L92" s="34">
        <f t="shared" si="7"/>
        <v>137.111142</v>
      </c>
      <c r="M92" s="34">
        <v>0</v>
      </c>
      <c r="N92" s="34">
        <f t="shared" si="8"/>
        <v>91.57225806451612</v>
      </c>
      <c r="O92" s="29">
        <f t="shared" si="9"/>
        <v>228.68340006451612</v>
      </c>
      <c r="P92" s="34">
        <f t="shared" si="10"/>
        <v>6981.6065999354851</v>
      </c>
      <c r="Q92" s="47"/>
    </row>
    <row r="93" spans="1:17" ht="24.95" customHeight="1" x14ac:dyDescent="0.2">
      <c r="A93" s="33">
        <f t="shared" si="11"/>
        <v>84</v>
      </c>
      <c r="B93" s="50" t="s">
        <v>346</v>
      </c>
      <c r="C93" s="50" t="s">
        <v>177</v>
      </c>
      <c r="D93" s="29">
        <v>2213.4</v>
      </c>
      <c r="E93" s="46">
        <v>250</v>
      </c>
      <c r="F93" s="46">
        <v>500</v>
      </c>
      <c r="G93" s="46">
        <v>101</v>
      </c>
      <c r="H93" s="46">
        <v>2510.0300000000002</v>
      </c>
      <c r="I93" s="34">
        <v>183.01</v>
      </c>
      <c r="J93" s="34">
        <v>1395.2999999999997</v>
      </c>
      <c r="K93" s="34">
        <f t="shared" si="6"/>
        <v>7152.74</v>
      </c>
      <c r="L93" s="34">
        <f t="shared" si="7"/>
        <v>135.93552000000003</v>
      </c>
      <c r="M93" s="34">
        <v>0</v>
      </c>
      <c r="N93" s="34">
        <f t="shared" si="8"/>
        <v>90.787096774193557</v>
      </c>
      <c r="O93" s="29">
        <f t="shared" si="9"/>
        <v>226.72261677419357</v>
      </c>
      <c r="P93" s="34">
        <f t="shared" si="10"/>
        <v>6926.017383225806</v>
      </c>
      <c r="Q93" s="47"/>
    </row>
    <row r="94" spans="1:17" ht="24.95" customHeight="1" x14ac:dyDescent="0.2">
      <c r="A94" s="33">
        <f t="shared" si="11"/>
        <v>85</v>
      </c>
      <c r="B94" s="50" t="s">
        <v>347</v>
      </c>
      <c r="C94" s="50" t="s">
        <v>177</v>
      </c>
      <c r="D94" s="29">
        <v>2213.4</v>
      </c>
      <c r="E94" s="46">
        <v>250</v>
      </c>
      <c r="F94" s="46">
        <v>500</v>
      </c>
      <c r="G94" s="46">
        <v>101</v>
      </c>
      <c r="H94" s="46">
        <v>2510.0300000000002</v>
      </c>
      <c r="I94" s="34">
        <v>183.01</v>
      </c>
      <c r="J94" s="34">
        <v>1395.2999999999997</v>
      </c>
      <c r="K94" s="34">
        <f t="shared" si="6"/>
        <v>7152.74</v>
      </c>
      <c r="L94" s="34">
        <f t="shared" si="7"/>
        <v>135.93552000000003</v>
      </c>
      <c r="M94" s="34">
        <v>0</v>
      </c>
      <c r="N94" s="34">
        <f t="shared" si="8"/>
        <v>90.787096774193557</v>
      </c>
      <c r="O94" s="29">
        <f t="shared" si="9"/>
        <v>226.72261677419357</v>
      </c>
      <c r="P94" s="34">
        <f t="shared" si="10"/>
        <v>6926.017383225806</v>
      </c>
      <c r="Q94" s="47"/>
    </row>
    <row r="95" spans="1:17" ht="24.95" customHeight="1" x14ac:dyDescent="0.2">
      <c r="A95" s="33">
        <f t="shared" si="11"/>
        <v>86</v>
      </c>
      <c r="B95" s="50" t="s">
        <v>570</v>
      </c>
      <c r="C95" s="50" t="s">
        <v>527</v>
      </c>
      <c r="D95" s="29">
        <v>2344.84</v>
      </c>
      <c r="E95" s="46">
        <v>250</v>
      </c>
      <c r="F95" s="46">
        <v>500</v>
      </c>
      <c r="G95" s="46">
        <v>0</v>
      </c>
      <c r="H95" s="46">
        <v>2534.0100000000002</v>
      </c>
      <c r="I95" s="34">
        <v>183.01</v>
      </c>
      <c r="J95" s="34">
        <v>1409.8200000000002</v>
      </c>
      <c r="K95" s="34">
        <f t="shared" si="6"/>
        <v>7221.68</v>
      </c>
      <c r="L95" s="34">
        <f t="shared" si="7"/>
        <v>137.40577200000001</v>
      </c>
      <c r="M95" s="34">
        <v>0</v>
      </c>
      <c r="N95" s="34">
        <f t="shared" si="8"/>
        <v>91.769032258064527</v>
      </c>
      <c r="O95" s="29">
        <f t="shared" si="9"/>
        <v>229.17480425806454</v>
      </c>
      <c r="P95" s="34">
        <f t="shared" si="10"/>
        <v>6992.5051957419355</v>
      </c>
      <c r="Q95" s="47"/>
    </row>
    <row r="96" spans="1:17" ht="24.95" customHeight="1" x14ac:dyDescent="0.2">
      <c r="A96" s="33">
        <f t="shared" si="11"/>
        <v>87</v>
      </c>
      <c r="B96" s="50" t="s">
        <v>380</v>
      </c>
      <c r="C96" s="50" t="s">
        <v>527</v>
      </c>
      <c r="D96" s="29">
        <v>2344.84</v>
      </c>
      <c r="E96" s="46">
        <v>250</v>
      </c>
      <c r="F96" s="46">
        <v>500</v>
      </c>
      <c r="G96" s="46">
        <v>0</v>
      </c>
      <c r="H96" s="46">
        <v>2534.0100000000002</v>
      </c>
      <c r="I96" s="34">
        <v>183.01</v>
      </c>
      <c r="J96" s="34">
        <v>1409.8200000000002</v>
      </c>
      <c r="K96" s="34">
        <f t="shared" si="6"/>
        <v>7221.68</v>
      </c>
      <c r="L96" s="34">
        <f t="shared" si="7"/>
        <v>137.40577200000001</v>
      </c>
      <c r="M96" s="34">
        <v>0</v>
      </c>
      <c r="N96" s="34">
        <f t="shared" si="8"/>
        <v>91.769032258064527</v>
      </c>
      <c r="O96" s="29">
        <f t="shared" si="9"/>
        <v>229.17480425806454</v>
      </c>
      <c r="P96" s="34">
        <f t="shared" si="10"/>
        <v>6992.5051957419355</v>
      </c>
      <c r="Q96" s="47"/>
    </row>
    <row r="97" spans="1:17" ht="24.95" customHeight="1" x14ac:dyDescent="0.2">
      <c r="A97" s="33">
        <f t="shared" si="11"/>
        <v>88</v>
      </c>
      <c r="B97" s="50" t="s">
        <v>357</v>
      </c>
      <c r="C97" s="50" t="s">
        <v>14</v>
      </c>
      <c r="D97" s="29">
        <v>2213.4</v>
      </c>
      <c r="E97" s="46">
        <v>250</v>
      </c>
      <c r="F97" s="46">
        <v>500</v>
      </c>
      <c r="G97" s="46">
        <v>101</v>
      </c>
      <c r="H97" s="46">
        <v>2510.0300000000002</v>
      </c>
      <c r="I97" s="34">
        <v>183.01</v>
      </c>
      <c r="J97" s="34">
        <v>1395.2999999999997</v>
      </c>
      <c r="K97" s="34">
        <f t="shared" si="6"/>
        <v>7152.74</v>
      </c>
      <c r="L97" s="34">
        <f t="shared" si="7"/>
        <v>135.93552000000003</v>
      </c>
      <c r="M97" s="34">
        <v>0</v>
      </c>
      <c r="N97" s="34">
        <f t="shared" si="8"/>
        <v>90.787096774193557</v>
      </c>
      <c r="O97" s="29">
        <f t="shared" si="9"/>
        <v>226.72261677419357</v>
      </c>
      <c r="P97" s="34">
        <f t="shared" si="10"/>
        <v>6926.017383225806</v>
      </c>
      <c r="Q97" s="47"/>
    </row>
    <row r="98" spans="1:17" ht="24.95" customHeight="1" x14ac:dyDescent="0.2">
      <c r="A98" s="33">
        <f t="shared" si="11"/>
        <v>89</v>
      </c>
      <c r="B98" s="50" t="s">
        <v>571</v>
      </c>
      <c r="C98" s="50" t="s">
        <v>14</v>
      </c>
      <c r="D98" s="29">
        <v>2213.4</v>
      </c>
      <c r="E98" s="46">
        <v>250</v>
      </c>
      <c r="F98" s="46">
        <v>500</v>
      </c>
      <c r="G98" s="46">
        <v>101</v>
      </c>
      <c r="H98" s="46">
        <v>2510.0300000000002</v>
      </c>
      <c r="I98" s="34">
        <v>183.01</v>
      </c>
      <c r="J98" s="34">
        <v>1395.2999999999997</v>
      </c>
      <c r="K98" s="34">
        <f t="shared" si="6"/>
        <v>7152.74</v>
      </c>
      <c r="L98" s="34">
        <f t="shared" si="7"/>
        <v>135.93552000000003</v>
      </c>
      <c r="M98" s="34">
        <v>0</v>
      </c>
      <c r="N98" s="34">
        <f t="shared" si="8"/>
        <v>90.787096774193557</v>
      </c>
      <c r="O98" s="29">
        <f t="shared" si="9"/>
        <v>226.72261677419357</v>
      </c>
      <c r="P98" s="34">
        <f t="shared" si="10"/>
        <v>6926.017383225806</v>
      </c>
      <c r="Q98" s="47"/>
    </row>
    <row r="99" spans="1:17" ht="24.95" customHeight="1" x14ac:dyDescent="0.2">
      <c r="A99" s="33">
        <f t="shared" si="11"/>
        <v>90</v>
      </c>
      <c r="B99" s="50" t="s">
        <v>572</v>
      </c>
      <c r="C99" s="50" t="s">
        <v>14</v>
      </c>
      <c r="D99" s="29">
        <v>2213.4</v>
      </c>
      <c r="E99" s="46">
        <v>250</v>
      </c>
      <c r="F99" s="46">
        <v>500</v>
      </c>
      <c r="G99" s="46">
        <v>101</v>
      </c>
      <c r="H99" s="46">
        <v>2510.0300000000002</v>
      </c>
      <c r="I99" s="34">
        <v>183.01</v>
      </c>
      <c r="J99" s="34">
        <v>1395.2999999999997</v>
      </c>
      <c r="K99" s="34">
        <f t="shared" si="6"/>
        <v>7152.74</v>
      </c>
      <c r="L99" s="34">
        <f t="shared" si="7"/>
        <v>135.93552000000003</v>
      </c>
      <c r="M99" s="34">
        <v>0</v>
      </c>
      <c r="N99" s="34">
        <f t="shared" si="8"/>
        <v>90.787096774193557</v>
      </c>
      <c r="O99" s="29">
        <f t="shared" si="9"/>
        <v>226.72261677419357</v>
      </c>
      <c r="P99" s="34">
        <f t="shared" si="10"/>
        <v>6926.017383225806</v>
      </c>
      <c r="Q99" s="47"/>
    </row>
    <row r="100" spans="1:17" ht="24.95" customHeight="1" x14ac:dyDescent="0.2">
      <c r="A100" s="33">
        <f t="shared" si="11"/>
        <v>91</v>
      </c>
      <c r="B100" s="50" t="s">
        <v>573</v>
      </c>
      <c r="C100" s="50" t="s">
        <v>191</v>
      </c>
      <c r="D100" s="29">
        <v>2248.7399999999998</v>
      </c>
      <c r="E100" s="46">
        <v>250</v>
      </c>
      <c r="F100" s="46">
        <v>500</v>
      </c>
      <c r="G100" s="46">
        <v>90</v>
      </c>
      <c r="H100" s="46">
        <v>2531.2600000000002</v>
      </c>
      <c r="I100" s="34">
        <v>183.01</v>
      </c>
      <c r="J100" s="34">
        <v>1407.2800000000002</v>
      </c>
      <c r="K100" s="34">
        <f t="shared" si="6"/>
        <v>7210.2900000000009</v>
      </c>
      <c r="L100" s="34">
        <f t="shared" si="7"/>
        <v>137.111142</v>
      </c>
      <c r="M100" s="34">
        <v>0</v>
      </c>
      <c r="N100" s="34">
        <f t="shared" si="8"/>
        <v>91.57225806451612</v>
      </c>
      <c r="O100" s="29">
        <f t="shared" si="9"/>
        <v>228.68340006451612</v>
      </c>
      <c r="P100" s="34">
        <f t="shared" si="10"/>
        <v>6981.6065999354851</v>
      </c>
      <c r="Q100" s="47"/>
    </row>
    <row r="101" spans="1:17" ht="24.95" customHeight="1" x14ac:dyDescent="0.2">
      <c r="A101" s="33">
        <f t="shared" si="11"/>
        <v>92</v>
      </c>
      <c r="B101" s="50" t="s">
        <v>348</v>
      </c>
      <c r="C101" s="50" t="s">
        <v>177</v>
      </c>
      <c r="D101" s="29">
        <v>2213.4</v>
      </c>
      <c r="E101" s="46">
        <v>250</v>
      </c>
      <c r="F101" s="46">
        <v>500</v>
      </c>
      <c r="G101" s="46">
        <v>101</v>
      </c>
      <c r="H101" s="46">
        <v>2510.0300000000002</v>
      </c>
      <c r="I101" s="34">
        <v>183.01</v>
      </c>
      <c r="J101" s="34">
        <v>1395.2999999999997</v>
      </c>
      <c r="K101" s="34">
        <f t="shared" si="6"/>
        <v>7152.74</v>
      </c>
      <c r="L101" s="34">
        <f t="shared" si="7"/>
        <v>135.93552000000003</v>
      </c>
      <c r="M101" s="34">
        <v>0</v>
      </c>
      <c r="N101" s="34">
        <f t="shared" si="8"/>
        <v>90.787096774193557</v>
      </c>
      <c r="O101" s="29">
        <f t="shared" si="9"/>
        <v>226.72261677419357</v>
      </c>
      <c r="P101" s="34">
        <f t="shared" si="10"/>
        <v>6926.017383225806</v>
      </c>
      <c r="Q101" s="47"/>
    </row>
    <row r="102" spans="1:17" ht="24.95" customHeight="1" x14ac:dyDescent="0.2">
      <c r="A102" s="33">
        <f t="shared" si="11"/>
        <v>93</v>
      </c>
      <c r="B102" s="50" t="s">
        <v>368</v>
      </c>
      <c r="C102" s="50" t="s">
        <v>191</v>
      </c>
      <c r="D102" s="29">
        <v>2248.7399999999998</v>
      </c>
      <c r="E102" s="46">
        <v>250</v>
      </c>
      <c r="F102" s="46">
        <v>500</v>
      </c>
      <c r="G102" s="46">
        <v>90</v>
      </c>
      <c r="H102" s="46">
        <v>2531.2600000000002</v>
      </c>
      <c r="I102" s="34">
        <v>183.01</v>
      </c>
      <c r="J102" s="34">
        <v>1407.2800000000002</v>
      </c>
      <c r="K102" s="34">
        <f t="shared" si="6"/>
        <v>7210.2900000000009</v>
      </c>
      <c r="L102" s="34">
        <f t="shared" si="7"/>
        <v>137.111142</v>
      </c>
      <c r="M102" s="34">
        <v>0</v>
      </c>
      <c r="N102" s="34">
        <f t="shared" si="8"/>
        <v>91.57225806451612</v>
      </c>
      <c r="O102" s="29">
        <f t="shared" si="9"/>
        <v>228.68340006451612</v>
      </c>
      <c r="P102" s="34">
        <f t="shared" si="10"/>
        <v>6981.6065999354851</v>
      </c>
      <c r="Q102" s="47"/>
    </row>
    <row r="103" spans="1:17" ht="24.95" customHeight="1" x14ac:dyDescent="0.2">
      <c r="A103" s="33">
        <f t="shared" si="11"/>
        <v>94</v>
      </c>
      <c r="B103" s="50" t="s">
        <v>358</v>
      </c>
      <c r="C103" s="50" t="s">
        <v>14</v>
      </c>
      <c r="D103" s="29">
        <v>2213.4</v>
      </c>
      <c r="E103" s="46">
        <v>250</v>
      </c>
      <c r="F103" s="46">
        <v>500</v>
      </c>
      <c r="G103" s="46">
        <v>101</v>
      </c>
      <c r="H103" s="46">
        <v>2510.0300000000002</v>
      </c>
      <c r="I103" s="34">
        <v>183.01</v>
      </c>
      <c r="J103" s="34">
        <v>1395.2999999999997</v>
      </c>
      <c r="K103" s="34">
        <f t="shared" si="6"/>
        <v>7152.74</v>
      </c>
      <c r="L103" s="34">
        <f t="shared" si="7"/>
        <v>135.93552000000003</v>
      </c>
      <c r="M103" s="34">
        <v>0</v>
      </c>
      <c r="N103" s="34">
        <f t="shared" si="8"/>
        <v>90.787096774193557</v>
      </c>
      <c r="O103" s="29">
        <f t="shared" si="9"/>
        <v>226.72261677419357</v>
      </c>
      <c r="P103" s="34">
        <f t="shared" si="10"/>
        <v>6926.017383225806</v>
      </c>
      <c r="Q103" s="47"/>
    </row>
    <row r="104" spans="1:17" ht="24.95" customHeight="1" x14ac:dyDescent="0.2">
      <c r="A104" s="33">
        <f t="shared" si="11"/>
        <v>95</v>
      </c>
      <c r="B104" s="50" t="s">
        <v>574</v>
      </c>
      <c r="C104" s="50" t="s">
        <v>177</v>
      </c>
      <c r="D104" s="29">
        <v>2213.4</v>
      </c>
      <c r="E104" s="46">
        <v>250</v>
      </c>
      <c r="F104" s="46">
        <v>500</v>
      </c>
      <c r="G104" s="46">
        <v>101</v>
      </c>
      <c r="H104" s="46">
        <v>2510.0300000000002</v>
      </c>
      <c r="I104" s="34">
        <v>183.01</v>
      </c>
      <c r="J104" s="34">
        <v>1395.2999999999997</v>
      </c>
      <c r="K104" s="34">
        <f t="shared" si="6"/>
        <v>7152.74</v>
      </c>
      <c r="L104" s="34">
        <f t="shared" si="7"/>
        <v>135.93552000000003</v>
      </c>
      <c r="M104" s="34">
        <v>0</v>
      </c>
      <c r="N104" s="34">
        <f t="shared" si="8"/>
        <v>90.787096774193557</v>
      </c>
      <c r="O104" s="29">
        <f t="shared" si="9"/>
        <v>226.72261677419357</v>
      </c>
      <c r="P104" s="34">
        <f t="shared" si="10"/>
        <v>6926.017383225806</v>
      </c>
      <c r="Q104" s="47"/>
    </row>
    <row r="105" spans="1:17" ht="24.95" customHeight="1" x14ac:dyDescent="0.2">
      <c r="A105" s="33">
        <f t="shared" si="11"/>
        <v>96</v>
      </c>
      <c r="B105" s="50" t="s">
        <v>322</v>
      </c>
      <c r="C105" s="50" t="s">
        <v>177</v>
      </c>
      <c r="D105" s="29"/>
      <c r="E105" s="46"/>
      <c r="F105" s="46"/>
      <c r="G105" s="46">
        <v>0</v>
      </c>
      <c r="H105" s="46">
        <v>2510.0300000000002</v>
      </c>
      <c r="I105" s="34">
        <v>183.01</v>
      </c>
      <c r="J105" s="34">
        <v>1395.2999999999997</v>
      </c>
      <c r="K105" s="34">
        <f t="shared" si="6"/>
        <v>4088.3399999999997</v>
      </c>
      <c r="L105" s="34">
        <f t="shared" si="7"/>
        <v>0</v>
      </c>
      <c r="M105" s="34">
        <v>0</v>
      </c>
      <c r="N105" s="34">
        <f t="shared" si="8"/>
        <v>0</v>
      </c>
      <c r="O105" s="29">
        <f t="shared" si="9"/>
        <v>0</v>
      </c>
      <c r="P105" s="34">
        <f t="shared" si="10"/>
        <v>4088.3399999999997</v>
      </c>
      <c r="Q105" s="47"/>
    </row>
    <row r="106" spans="1:17" ht="24.95" customHeight="1" x14ac:dyDescent="0.2">
      <c r="A106" s="33">
        <f t="shared" si="11"/>
        <v>97</v>
      </c>
      <c r="B106" s="50" t="s">
        <v>575</v>
      </c>
      <c r="C106" s="50" t="s">
        <v>337</v>
      </c>
      <c r="D106" s="29">
        <v>2281.29</v>
      </c>
      <c r="E106" s="46">
        <v>250</v>
      </c>
      <c r="F106" s="46">
        <v>500</v>
      </c>
      <c r="G106" s="46">
        <v>70</v>
      </c>
      <c r="H106" s="46">
        <v>2541.79</v>
      </c>
      <c r="I106" s="34">
        <v>183.01</v>
      </c>
      <c r="J106" s="34">
        <v>1413.38</v>
      </c>
      <c r="K106" s="34">
        <f t="shared" si="6"/>
        <v>7239.47</v>
      </c>
      <c r="L106" s="34">
        <f t="shared" si="7"/>
        <v>137.71730700000001</v>
      </c>
      <c r="M106" s="34">
        <v>0</v>
      </c>
      <c r="N106" s="34">
        <f t="shared" si="8"/>
        <v>91.977096774193541</v>
      </c>
      <c r="O106" s="29">
        <f t="shared" si="9"/>
        <v>229.69440377419355</v>
      </c>
      <c r="P106" s="34">
        <f t="shared" si="10"/>
        <v>7009.775596225807</v>
      </c>
      <c r="Q106" s="47"/>
    </row>
    <row r="107" spans="1:17" ht="24.95" customHeight="1" x14ac:dyDescent="0.2">
      <c r="A107" s="33">
        <f t="shared" si="11"/>
        <v>98</v>
      </c>
      <c r="B107" s="50" t="s">
        <v>576</v>
      </c>
      <c r="C107" s="50" t="s">
        <v>191</v>
      </c>
      <c r="D107" s="29">
        <v>2248.7399999999998</v>
      </c>
      <c r="E107" s="46">
        <v>250</v>
      </c>
      <c r="F107" s="46">
        <v>500</v>
      </c>
      <c r="G107" s="46">
        <v>90</v>
      </c>
      <c r="H107" s="46">
        <v>2531.2600000000002</v>
      </c>
      <c r="I107" s="34">
        <v>183.01</v>
      </c>
      <c r="J107" s="34">
        <v>1407.2800000000002</v>
      </c>
      <c r="K107" s="34">
        <f t="shared" si="6"/>
        <v>7210.2900000000009</v>
      </c>
      <c r="L107" s="34">
        <f t="shared" si="7"/>
        <v>137.111142</v>
      </c>
      <c r="M107" s="34">
        <v>0</v>
      </c>
      <c r="N107" s="34">
        <f t="shared" si="8"/>
        <v>91.57225806451612</v>
      </c>
      <c r="O107" s="29">
        <f t="shared" si="9"/>
        <v>228.68340006451612</v>
      </c>
      <c r="P107" s="34">
        <f t="shared" si="10"/>
        <v>6981.6065999354851</v>
      </c>
      <c r="Q107" s="47"/>
    </row>
    <row r="108" spans="1:17" ht="24.95" customHeight="1" x14ac:dyDescent="0.2">
      <c r="A108" s="33">
        <f t="shared" si="11"/>
        <v>99</v>
      </c>
      <c r="B108" s="50" t="s">
        <v>323</v>
      </c>
      <c r="C108" s="50" t="s">
        <v>177</v>
      </c>
      <c r="D108" s="29">
        <v>2213.4</v>
      </c>
      <c r="E108" s="46">
        <v>250</v>
      </c>
      <c r="F108" s="46">
        <v>500</v>
      </c>
      <c r="G108" s="46">
        <v>101</v>
      </c>
      <c r="H108" s="46">
        <v>2510.0300000000002</v>
      </c>
      <c r="I108" s="34">
        <v>183.01</v>
      </c>
      <c r="J108" s="34">
        <v>1395.2999999999997</v>
      </c>
      <c r="K108" s="34">
        <f t="shared" si="6"/>
        <v>7152.74</v>
      </c>
      <c r="L108" s="34">
        <f t="shared" si="7"/>
        <v>135.93552000000003</v>
      </c>
      <c r="M108" s="34">
        <v>0</v>
      </c>
      <c r="N108" s="34">
        <f t="shared" si="8"/>
        <v>90.787096774193557</v>
      </c>
      <c r="O108" s="29">
        <f t="shared" si="9"/>
        <v>226.72261677419357</v>
      </c>
      <c r="P108" s="34">
        <f t="shared" si="10"/>
        <v>6926.017383225806</v>
      </c>
      <c r="Q108" s="47"/>
    </row>
    <row r="109" spans="1:17" ht="24.95" customHeight="1" x14ac:dyDescent="0.2">
      <c r="A109" s="33">
        <f t="shared" si="11"/>
        <v>100</v>
      </c>
      <c r="B109" s="50" t="s">
        <v>577</v>
      </c>
      <c r="C109" s="50" t="s">
        <v>14</v>
      </c>
      <c r="D109" s="29">
        <v>2213.4</v>
      </c>
      <c r="E109" s="46">
        <v>250</v>
      </c>
      <c r="F109" s="46">
        <v>500</v>
      </c>
      <c r="G109" s="46">
        <v>101</v>
      </c>
      <c r="H109" s="46">
        <v>2510.0300000000002</v>
      </c>
      <c r="I109" s="34">
        <v>183.01</v>
      </c>
      <c r="J109" s="34">
        <v>1395.2999999999997</v>
      </c>
      <c r="K109" s="34">
        <f t="shared" si="6"/>
        <v>7152.74</v>
      </c>
      <c r="L109" s="34">
        <f t="shared" si="7"/>
        <v>135.93552000000003</v>
      </c>
      <c r="M109" s="34">
        <v>0</v>
      </c>
      <c r="N109" s="34">
        <f t="shared" si="8"/>
        <v>90.787096774193557</v>
      </c>
      <c r="O109" s="29">
        <f t="shared" si="9"/>
        <v>226.72261677419357</v>
      </c>
      <c r="P109" s="34">
        <f t="shared" si="10"/>
        <v>6926.017383225806</v>
      </c>
      <c r="Q109" s="47"/>
    </row>
    <row r="110" spans="1:17" ht="24.95" customHeight="1" x14ac:dyDescent="0.2">
      <c r="A110" s="33">
        <f t="shared" si="11"/>
        <v>101</v>
      </c>
      <c r="B110" s="50" t="s">
        <v>324</v>
      </c>
      <c r="C110" s="50" t="s">
        <v>177</v>
      </c>
      <c r="D110" s="29">
        <v>2213.4</v>
      </c>
      <c r="E110" s="46">
        <v>250</v>
      </c>
      <c r="F110" s="46">
        <v>500</v>
      </c>
      <c r="G110" s="46">
        <v>101</v>
      </c>
      <c r="H110" s="46">
        <v>2510.0300000000002</v>
      </c>
      <c r="I110" s="34">
        <v>183.01</v>
      </c>
      <c r="J110" s="34">
        <v>1395.2999999999997</v>
      </c>
      <c r="K110" s="34">
        <f t="shared" si="6"/>
        <v>7152.74</v>
      </c>
      <c r="L110" s="34">
        <f t="shared" si="7"/>
        <v>135.93552000000003</v>
      </c>
      <c r="M110" s="34">
        <v>0</v>
      </c>
      <c r="N110" s="34">
        <f t="shared" si="8"/>
        <v>90.787096774193557</v>
      </c>
      <c r="O110" s="29">
        <f t="shared" si="9"/>
        <v>226.72261677419357</v>
      </c>
      <c r="P110" s="34">
        <f t="shared" si="10"/>
        <v>6926.017383225806</v>
      </c>
      <c r="Q110" s="47"/>
    </row>
    <row r="111" spans="1:17" ht="24.95" customHeight="1" x14ac:dyDescent="0.2">
      <c r="A111" s="33">
        <f t="shared" si="11"/>
        <v>102</v>
      </c>
      <c r="B111" s="50" t="s">
        <v>578</v>
      </c>
      <c r="C111" s="50" t="s">
        <v>191</v>
      </c>
      <c r="D111" s="29">
        <v>2248.7399999999998</v>
      </c>
      <c r="E111" s="46">
        <v>250</v>
      </c>
      <c r="F111" s="46">
        <v>500</v>
      </c>
      <c r="G111" s="46">
        <v>90</v>
      </c>
      <c r="H111" s="46">
        <v>2531.2600000000002</v>
      </c>
      <c r="I111" s="34">
        <v>183.01</v>
      </c>
      <c r="J111" s="34">
        <v>1407.2800000000002</v>
      </c>
      <c r="K111" s="34">
        <f t="shared" si="6"/>
        <v>7210.2900000000009</v>
      </c>
      <c r="L111" s="34">
        <f t="shared" si="7"/>
        <v>137.111142</v>
      </c>
      <c r="M111" s="34">
        <v>0</v>
      </c>
      <c r="N111" s="34">
        <f t="shared" si="8"/>
        <v>91.57225806451612</v>
      </c>
      <c r="O111" s="29">
        <f t="shared" si="9"/>
        <v>228.68340006451612</v>
      </c>
      <c r="P111" s="34">
        <f t="shared" si="10"/>
        <v>6981.6065999354851</v>
      </c>
      <c r="Q111" s="47"/>
    </row>
    <row r="112" spans="1:17" ht="24.95" customHeight="1" x14ac:dyDescent="0.2">
      <c r="A112" s="33">
        <f t="shared" si="11"/>
        <v>103</v>
      </c>
      <c r="B112" s="50" t="s">
        <v>579</v>
      </c>
      <c r="C112" s="50" t="s">
        <v>527</v>
      </c>
      <c r="D112" s="29">
        <v>2344.84</v>
      </c>
      <c r="E112" s="46">
        <v>250</v>
      </c>
      <c r="F112" s="46">
        <v>500</v>
      </c>
      <c r="G112" s="46">
        <v>0</v>
      </c>
      <c r="H112" s="46">
        <v>2534.0100000000002</v>
      </c>
      <c r="I112" s="34">
        <v>183.01</v>
      </c>
      <c r="J112" s="34">
        <v>1409.8200000000002</v>
      </c>
      <c r="K112" s="34">
        <f t="shared" si="6"/>
        <v>7221.68</v>
      </c>
      <c r="L112" s="34">
        <f t="shared" si="7"/>
        <v>137.40577200000001</v>
      </c>
      <c r="M112" s="34">
        <v>0</v>
      </c>
      <c r="N112" s="34">
        <f t="shared" si="8"/>
        <v>91.769032258064527</v>
      </c>
      <c r="O112" s="29">
        <f t="shared" si="9"/>
        <v>229.17480425806454</v>
      </c>
      <c r="P112" s="34">
        <f t="shared" si="10"/>
        <v>6992.5051957419355</v>
      </c>
      <c r="Q112" s="47"/>
    </row>
    <row r="113" spans="1:17" ht="24.95" customHeight="1" x14ac:dyDescent="0.2">
      <c r="A113" s="33">
        <f t="shared" si="11"/>
        <v>104</v>
      </c>
      <c r="B113" s="50" t="s">
        <v>325</v>
      </c>
      <c r="C113" s="50" t="s">
        <v>14</v>
      </c>
      <c r="D113" s="29">
        <v>2213.4</v>
      </c>
      <c r="E113" s="46">
        <v>250</v>
      </c>
      <c r="F113" s="46">
        <v>500</v>
      </c>
      <c r="G113" s="46">
        <v>101</v>
      </c>
      <c r="H113" s="46">
        <v>2510.0300000000002</v>
      </c>
      <c r="I113" s="34">
        <v>183.01</v>
      </c>
      <c r="J113" s="34">
        <v>1395.2999999999997</v>
      </c>
      <c r="K113" s="34">
        <f t="shared" si="6"/>
        <v>7152.74</v>
      </c>
      <c r="L113" s="34">
        <f t="shared" si="7"/>
        <v>135.93552000000003</v>
      </c>
      <c r="M113" s="34">
        <v>0</v>
      </c>
      <c r="N113" s="34">
        <f t="shared" si="8"/>
        <v>90.787096774193557</v>
      </c>
      <c r="O113" s="29">
        <f t="shared" si="9"/>
        <v>226.72261677419357</v>
      </c>
      <c r="P113" s="34">
        <f t="shared" si="10"/>
        <v>6926.017383225806</v>
      </c>
      <c r="Q113" s="47"/>
    </row>
    <row r="114" spans="1:17" ht="24.95" customHeight="1" x14ac:dyDescent="0.2">
      <c r="A114" s="33">
        <f t="shared" si="11"/>
        <v>105</v>
      </c>
      <c r="B114" s="50" t="s">
        <v>580</v>
      </c>
      <c r="C114" s="50" t="s">
        <v>527</v>
      </c>
      <c r="D114" s="29">
        <v>2344.84</v>
      </c>
      <c r="E114" s="46">
        <v>250</v>
      </c>
      <c r="F114" s="46">
        <v>500</v>
      </c>
      <c r="G114" s="46">
        <v>0</v>
      </c>
      <c r="H114" s="46">
        <v>2534.0100000000002</v>
      </c>
      <c r="I114" s="34">
        <v>183.01</v>
      </c>
      <c r="J114" s="34">
        <v>1409.8200000000002</v>
      </c>
      <c r="K114" s="34">
        <f t="shared" si="6"/>
        <v>7221.68</v>
      </c>
      <c r="L114" s="34">
        <f t="shared" si="7"/>
        <v>137.40577200000001</v>
      </c>
      <c r="M114" s="34">
        <v>0</v>
      </c>
      <c r="N114" s="34">
        <f t="shared" si="8"/>
        <v>91.769032258064527</v>
      </c>
      <c r="O114" s="29">
        <f t="shared" si="9"/>
        <v>229.17480425806454</v>
      </c>
      <c r="P114" s="34">
        <f t="shared" si="10"/>
        <v>6992.5051957419355</v>
      </c>
      <c r="Q114" s="47"/>
    </row>
    <row r="115" spans="1:17" ht="24.95" customHeight="1" x14ac:dyDescent="0.2">
      <c r="A115" s="33">
        <f t="shared" si="11"/>
        <v>106</v>
      </c>
      <c r="B115" s="50" t="s">
        <v>326</v>
      </c>
      <c r="C115" s="50" t="s">
        <v>14</v>
      </c>
      <c r="D115" s="29">
        <v>2213.4</v>
      </c>
      <c r="E115" s="46">
        <v>250</v>
      </c>
      <c r="F115" s="46">
        <v>500</v>
      </c>
      <c r="G115" s="46">
        <v>101</v>
      </c>
      <c r="H115" s="46">
        <v>2510.0300000000002</v>
      </c>
      <c r="I115" s="34">
        <v>183.01</v>
      </c>
      <c r="J115" s="34">
        <v>1395.2999999999997</v>
      </c>
      <c r="K115" s="34">
        <f t="shared" si="6"/>
        <v>7152.74</v>
      </c>
      <c r="L115" s="34">
        <f t="shared" si="7"/>
        <v>135.93552000000003</v>
      </c>
      <c r="M115" s="34">
        <v>0</v>
      </c>
      <c r="N115" s="34">
        <f t="shared" si="8"/>
        <v>90.787096774193557</v>
      </c>
      <c r="O115" s="29">
        <f t="shared" si="9"/>
        <v>226.72261677419357</v>
      </c>
      <c r="P115" s="34">
        <f t="shared" si="10"/>
        <v>6926.017383225806</v>
      </c>
      <c r="Q115" s="47"/>
    </row>
    <row r="116" spans="1:17" ht="24.95" customHeight="1" x14ac:dyDescent="0.2">
      <c r="A116" s="33">
        <f t="shared" si="11"/>
        <v>107</v>
      </c>
      <c r="B116" s="50" t="s">
        <v>581</v>
      </c>
      <c r="C116" s="50" t="s">
        <v>14</v>
      </c>
      <c r="D116" s="29">
        <v>2213.4</v>
      </c>
      <c r="E116" s="46">
        <v>250</v>
      </c>
      <c r="F116" s="46">
        <v>500</v>
      </c>
      <c r="G116" s="46">
        <v>101</v>
      </c>
      <c r="H116" s="46">
        <v>2510.0300000000002</v>
      </c>
      <c r="I116" s="34">
        <v>183.01</v>
      </c>
      <c r="J116" s="34">
        <v>1395.2999999999997</v>
      </c>
      <c r="K116" s="34">
        <f t="shared" si="6"/>
        <v>7152.74</v>
      </c>
      <c r="L116" s="34">
        <f t="shared" si="7"/>
        <v>135.93552000000003</v>
      </c>
      <c r="M116" s="34">
        <v>0</v>
      </c>
      <c r="N116" s="34">
        <f t="shared" si="8"/>
        <v>90.787096774193557</v>
      </c>
      <c r="O116" s="29">
        <f t="shared" si="9"/>
        <v>226.72261677419357</v>
      </c>
      <c r="P116" s="34">
        <f t="shared" si="10"/>
        <v>6926.017383225806</v>
      </c>
      <c r="Q116" s="47"/>
    </row>
    <row r="117" spans="1:17" ht="24.95" customHeight="1" x14ac:dyDescent="0.2">
      <c r="A117" s="33">
        <f t="shared" si="11"/>
        <v>108</v>
      </c>
      <c r="B117" s="50" t="s">
        <v>582</v>
      </c>
      <c r="C117" s="50" t="s">
        <v>191</v>
      </c>
      <c r="D117" s="29">
        <v>2248.7399999999998</v>
      </c>
      <c r="E117" s="46">
        <v>250</v>
      </c>
      <c r="F117" s="46">
        <v>500</v>
      </c>
      <c r="G117" s="46">
        <v>90</v>
      </c>
      <c r="H117" s="46">
        <v>2531.2600000000002</v>
      </c>
      <c r="I117" s="34">
        <v>183.01</v>
      </c>
      <c r="J117" s="34">
        <v>1407.2800000000002</v>
      </c>
      <c r="K117" s="34">
        <f t="shared" si="6"/>
        <v>7210.2900000000009</v>
      </c>
      <c r="L117" s="34">
        <f t="shared" si="7"/>
        <v>137.111142</v>
      </c>
      <c r="M117" s="34">
        <v>0</v>
      </c>
      <c r="N117" s="34">
        <f t="shared" si="8"/>
        <v>91.57225806451612</v>
      </c>
      <c r="O117" s="29">
        <f t="shared" si="9"/>
        <v>228.68340006451612</v>
      </c>
      <c r="P117" s="34">
        <f t="shared" si="10"/>
        <v>6981.6065999354851</v>
      </c>
      <c r="Q117" s="47"/>
    </row>
    <row r="118" spans="1:17" ht="24.95" customHeight="1" x14ac:dyDescent="0.2">
      <c r="A118" s="33">
        <f t="shared" si="11"/>
        <v>109</v>
      </c>
      <c r="B118" s="50" t="s">
        <v>327</v>
      </c>
      <c r="C118" s="50" t="s">
        <v>14</v>
      </c>
      <c r="D118" s="29">
        <v>2213.4</v>
      </c>
      <c r="E118" s="46">
        <v>250</v>
      </c>
      <c r="F118" s="46">
        <v>500</v>
      </c>
      <c r="G118" s="46">
        <v>101</v>
      </c>
      <c r="H118" s="46">
        <v>2510.0300000000002</v>
      </c>
      <c r="I118" s="34">
        <v>183.01</v>
      </c>
      <c r="J118" s="34">
        <v>1395.2999999999997</v>
      </c>
      <c r="K118" s="34">
        <f t="shared" si="6"/>
        <v>7152.74</v>
      </c>
      <c r="L118" s="34">
        <f t="shared" si="7"/>
        <v>135.93552000000003</v>
      </c>
      <c r="M118" s="34">
        <v>0</v>
      </c>
      <c r="N118" s="34">
        <f t="shared" si="8"/>
        <v>90.787096774193557</v>
      </c>
      <c r="O118" s="29">
        <f t="shared" si="9"/>
        <v>226.72261677419357</v>
      </c>
      <c r="P118" s="34">
        <f t="shared" si="10"/>
        <v>6926.017383225806</v>
      </c>
      <c r="Q118" s="47"/>
    </row>
    <row r="119" spans="1:17" ht="24.95" customHeight="1" x14ac:dyDescent="0.2">
      <c r="A119" s="33">
        <f t="shared" si="11"/>
        <v>110</v>
      </c>
      <c r="B119" s="50" t="s">
        <v>583</v>
      </c>
      <c r="C119" s="50" t="s">
        <v>527</v>
      </c>
      <c r="D119" s="29">
        <v>2344.84</v>
      </c>
      <c r="E119" s="46">
        <v>250</v>
      </c>
      <c r="F119" s="46">
        <v>500</v>
      </c>
      <c r="G119" s="46">
        <v>0</v>
      </c>
      <c r="H119" s="46">
        <v>2534.0100000000002</v>
      </c>
      <c r="I119" s="34">
        <v>183.01</v>
      </c>
      <c r="J119" s="34">
        <v>1409.8200000000002</v>
      </c>
      <c r="K119" s="34">
        <f t="shared" si="6"/>
        <v>7221.68</v>
      </c>
      <c r="L119" s="34">
        <f t="shared" si="7"/>
        <v>137.40577200000001</v>
      </c>
      <c r="M119" s="34">
        <v>0</v>
      </c>
      <c r="N119" s="34">
        <f t="shared" si="8"/>
        <v>91.769032258064527</v>
      </c>
      <c r="O119" s="29">
        <f t="shared" si="9"/>
        <v>229.17480425806454</v>
      </c>
      <c r="P119" s="34">
        <f t="shared" si="10"/>
        <v>6992.5051957419355</v>
      </c>
      <c r="Q119" s="47"/>
    </row>
    <row r="120" spans="1:17" ht="24.95" customHeight="1" x14ac:dyDescent="0.2">
      <c r="A120" s="33">
        <f t="shared" si="11"/>
        <v>111</v>
      </c>
      <c r="B120" s="50" t="s">
        <v>584</v>
      </c>
      <c r="C120" s="50" t="s">
        <v>527</v>
      </c>
      <c r="D120" s="29">
        <v>2344.84</v>
      </c>
      <c r="E120" s="46">
        <v>250</v>
      </c>
      <c r="F120" s="46">
        <v>500</v>
      </c>
      <c r="G120" s="46">
        <v>0</v>
      </c>
      <c r="H120" s="46">
        <v>2534.0100000000002</v>
      </c>
      <c r="I120" s="34">
        <v>183.01</v>
      </c>
      <c r="J120" s="34">
        <v>1409.8200000000002</v>
      </c>
      <c r="K120" s="34">
        <f t="shared" si="6"/>
        <v>7221.68</v>
      </c>
      <c r="L120" s="34">
        <f t="shared" si="7"/>
        <v>137.40577200000001</v>
      </c>
      <c r="M120" s="34">
        <v>0</v>
      </c>
      <c r="N120" s="34">
        <f t="shared" si="8"/>
        <v>91.769032258064527</v>
      </c>
      <c r="O120" s="29">
        <f t="shared" si="9"/>
        <v>229.17480425806454</v>
      </c>
      <c r="P120" s="34">
        <f t="shared" si="10"/>
        <v>6992.5051957419355</v>
      </c>
      <c r="Q120" s="47"/>
    </row>
    <row r="121" spans="1:17" ht="24.95" customHeight="1" x14ac:dyDescent="0.2">
      <c r="A121" s="33">
        <f t="shared" si="11"/>
        <v>112</v>
      </c>
      <c r="B121" s="50" t="s">
        <v>585</v>
      </c>
      <c r="C121" s="50" t="s">
        <v>14</v>
      </c>
      <c r="D121" s="29">
        <v>2213.4</v>
      </c>
      <c r="E121" s="46">
        <v>250</v>
      </c>
      <c r="F121" s="46">
        <v>500</v>
      </c>
      <c r="G121" s="46">
        <v>101</v>
      </c>
      <c r="H121" s="46">
        <v>2510.0300000000002</v>
      </c>
      <c r="I121" s="34">
        <v>183.01</v>
      </c>
      <c r="J121" s="34">
        <v>1395.2999999999997</v>
      </c>
      <c r="K121" s="34">
        <f t="shared" si="6"/>
        <v>7152.74</v>
      </c>
      <c r="L121" s="34">
        <f t="shared" si="7"/>
        <v>135.93552000000003</v>
      </c>
      <c r="M121" s="34">
        <v>0</v>
      </c>
      <c r="N121" s="34">
        <f t="shared" si="8"/>
        <v>90.787096774193557</v>
      </c>
      <c r="O121" s="29">
        <f t="shared" si="9"/>
        <v>226.72261677419357</v>
      </c>
      <c r="P121" s="34">
        <f t="shared" si="10"/>
        <v>6926.017383225806</v>
      </c>
      <c r="Q121" s="47"/>
    </row>
    <row r="122" spans="1:17" ht="24.95" customHeight="1" x14ac:dyDescent="0.2">
      <c r="A122" s="33">
        <f t="shared" si="11"/>
        <v>113</v>
      </c>
      <c r="B122" s="50" t="s">
        <v>586</v>
      </c>
      <c r="C122" s="50" t="s">
        <v>527</v>
      </c>
      <c r="D122" s="29">
        <v>2344.84</v>
      </c>
      <c r="E122" s="46">
        <v>250</v>
      </c>
      <c r="F122" s="46">
        <v>500</v>
      </c>
      <c r="G122" s="46">
        <v>0</v>
      </c>
      <c r="H122" s="46">
        <v>2534.0100000000002</v>
      </c>
      <c r="I122" s="34">
        <v>183.01</v>
      </c>
      <c r="J122" s="34">
        <v>1409.8200000000002</v>
      </c>
      <c r="K122" s="34">
        <f t="shared" si="6"/>
        <v>7221.68</v>
      </c>
      <c r="L122" s="34">
        <f t="shared" si="7"/>
        <v>137.40577200000001</v>
      </c>
      <c r="M122" s="34">
        <v>0</v>
      </c>
      <c r="N122" s="34">
        <f t="shared" si="8"/>
        <v>91.769032258064527</v>
      </c>
      <c r="O122" s="29">
        <f t="shared" si="9"/>
        <v>229.17480425806454</v>
      </c>
      <c r="P122" s="34">
        <f t="shared" si="10"/>
        <v>6992.5051957419355</v>
      </c>
      <c r="Q122" s="47"/>
    </row>
    <row r="123" spans="1:17" ht="24.95" customHeight="1" x14ac:dyDescent="0.2">
      <c r="A123" s="33">
        <f t="shared" si="11"/>
        <v>114</v>
      </c>
      <c r="B123" s="50" t="s">
        <v>587</v>
      </c>
      <c r="C123" s="50" t="s">
        <v>177</v>
      </c>
      <c r="D123" s="29">
        <v>2213.4</v>
      </c>
      <c r="E123" s="46">
        <v>250</v>
      </c>
      <c r="F123" s="46">
        <v>500</v>
      </c>
      <c r="G123" s="46">
        <v>101</v>
      </c>
      <c r="H123" s="46">
        <v>2510.0300000000002</v>
      </c>
      <c r="I123" s="34">
        <v>183.01</v>
      </c>
      <c r="J123" s="34">
        <v>1395.2999999999997</v>
      </c>
      <c r="K123" s="34">
        <f t="shared" si="6"/>
        <v>7152.74</v>
      </c>
      <c r="L123" s="34">
        <f t="shared" si="7"/>
        <v>135.93552000000003</v>
      </c>
      <c r="M123" s="34">
        <v>0</v>
      </c>
      <c r="N123" s="34">
        <f t="shared" si="8"/>
        <v>90.787096774193557</v>
      </c>
      <c r="O123" s="29">
        <f t="shared" si="9"/>
        <v>226.72261677419357</v>
      </c>
      <c r="P123" s="34">
        <f t="shared" si="10"/>
        <v>6926.017383225806</v>
      </c>
      <c r="Q123" s="47"/>
    </row>
    <row r="124" spans="1:17" ht="24.95" customHeight="1" x14ac:dyDescent="0.2">
      <c r="A124" s="33">
        <f t="shared" si="11"/>
        <v>115</v>
      </c>
      <c r="B124" s="50" t="s">
        <v>339</v>
      </c>
      <c r="C124" s="50" t="s">
        <v>527</v>
      </c>
      <c r="D124" s="29">
        <v>2344.84</v>
      </c>
      <c r="E124" s="46">
        <v>250</v>
      </c>
      <c r="F124" s="46">
        <v>500</v>
      </c>
      <c r="G124" s="46">
        <v>0</v>
      </c>
      <c r="H124" s="46">
        <v>2534.0100000000002</v>
      </c>
      <c r="I124" s="34">
        <v>183.01</v>
      </c>
      <c r="J124" s="34">
        <v>1409.8200000000002</v>
      </c>
      <c r="K124" s="34">
        <f t="shared" si="6"/>
        <v>7221.68</v>
      </c>
      <c r="L124" s="34">
        <f t="shared" si="7"/>
        <v>137.40577200000001</v>
      </c>
      <c r="M124" s="34">
        <v>0</v>
      </c>
      <c r="N124" s="34">
        <f t="shared" si="8"/>
        <v>91.769032258064527</v>
      </c>
      <c r="O124" s="29">
        <f t="shared" si="9"/>
        <v>229.17480425806454</v>
      </c>
      <c r="P124" s="34">
        <f t="shared" si="10"/>
        <v>6992.5051957419355</v>
      </c>
      <c r="Q124" s="47"/>
    </row>
    <row r="125" spans="1:17" ht="24.95" customHeight="1" x14ac:dyDescent="0.2">
      <c r="A125" s="33">
        <f t="shared" si="11"/>
        <v>116</v>
      </c>
      <c r="B125" s="50" t="s">
        <v>332</v>
      </c>
      <c r="C125" s="50" t="s">
        <v>191</v>
      </c>
      <c r="D125" s="29">
        <v>2248.7399999999998</v>
      </c>
      <c r="E125" s="46">
        <v>250</v>
      </c>
      <c r="F125" s="46">
        <v>500</v>
      </c>
      <c r="G125" s="46">
        <v>90</v>
      </c>
      <c r="H125" s="46">
        <v>2531.2600000000002</v>
      </c>
      <c r="I125" s="34">
        <v>183.01</v>
      </c>
      <c r="J125" s="34">
        <v>1407.2800000000002</v>
      </c>
      <c r="K125" s="34">
        <f t="shared" si="6"/>
        <v>7210.2900000000009</v>
      </c>
      <c r="L125" s="34">
        <f t="shared" si="7"/>
        <v>137.111142</v>
      </c>
      <c r="M125" s="34">
        <v>0</v>
      </c>
      <c r="N125" s="34">
        <f t="shared" si="8"/>
        <v>91.57225806451612</v>
      </c>
      <c r="O125" s="29">
        <f t="shared" si="9"/>
        <v>228.68340006451612</v>
      </c>
      <c r="P125" s="34">
        <f t="shared" si="10"/>
        <v>6981.6065999354851</v>
      </c>
      <c r="Q125" s="47"/>
    </row>
    <row r="126" spans="1:17" ht="24.95" customHeight="1" x14ac:dyDescent="0.2">
      <c r="A126" s="33">
        <f t="shared" si="11"/>
        <v>117</v>
      </c>
      <c r="B126" s="50" t="s">
        <v>588</v>
      </c>
      <c r="C126" s="50" t="s">
        <v>177</v>
      </c>
      <c r="D126" s="29">
        <v>2213.4</v>
      </c>
      <c r="E126" s="46">
        <v>250</v>
      </c>
      <c r="F126" s="46">
        <v>500</v>
      </c>
      <c r="G126" s="46">
        <v>101</v>
      </c>
      <c r="H126" s="46">
        <v>2510.0300000000002</v>
      </c>
      <c r="I126" s="34">
        <v>183.01</v>
      </c>
      <c r="J126" s="34">
        <v>1395.2999999999997</v>
      </c>
      <c r="K126" s="34">
        <f t="shared" si="6"/>
        <v>7152.74</v>
      </c>
      <c r="L126" s="34">
        <f t="shared" si="7"/>
        <v>135.93552000000003</v>
      </c>
      <c r="M126" s="34">
        <v>0</v>
      </c>
      <c r="N126" s="34">
        <f t="shared" si="8"/>
        <v>90.787096774193557</v>
      </c>
      <c r="O126" s="29">
        <f t="shared" si="9"/>
        <v>226.72261677419357</v>
      </c>
      <c r="P126" s="34">
        <f t="shared" si="10"/>
        <v>6926.017383225806</v>
      </c>
      <c r="Q126" s="47"/>
    </row>
    <row r="127" spans="1:17" ht="24.95" customHeight="1" x14ac:dyDescent="0.2">
      <c r="A127" s="33">
        <f t="shared" si="11"/>
        <v>118</v>
      </c>
      <c r="B127" s="50" t="s">
        <v>333</v>
      </c>
      <c r="C127" s="50" t="s">
        <v>191</v>
      </c>
      <c r="D127" s="29">
        <v>2248.7399999999998</v>
      </c>
      <c r="E127" s="46">
        <v>250</v>
      </c>
      <c r="F127" s="46">
        <v>500</v>
      </c>
      <c r="G127" s="46">
        <v>90</v>
      </c>
      <c r="H127" s="46">
        <v>2531.2600000000002</v>
      </c>
      <c r="I127" s="34">
        <v>183.01</v>
      </c>
      <c r="J127" s="34">
        <v>1407.2800000000002</v>
      </c>
      <c r="K127" s="34">
        <f t="shared" si="6"/>
        <v>7210.2900000000009</v>
      </c>
      <c r="L127" s="34">
        <f t="shared" si="7"/>
        <v>137.111142</v>
      </c>
      <c r="M127" s="34">
        <v>0</v>
      </c>
      <c r="N127" s="34">
        <f t="shared" si="8"/>
        <v>91.57225806451612</v>
      </c>
      <c r="O127" s="29">
        <f t="shared" si="9"/>
        <v>228.68340006451612</v>
      </c>
      <c r="P127" s="34">
        <f t="shared" si="10"/>
        <v>6981.6065999354851</v>
      </c>
      <c r="Q127" s="47"/>
    </row>
    <row r="128" spans="1:17" ht="24.95" customHeight="1" x14ac:dyDescent="0.2">
      <c r="A128" s="33">
        <f t="shared" si="11"/>
        <v>119</v>
      </c>
      <c r="B128" s="50" t="s">
        <v>589</v>
      </c>
      <c r="C128" s="50" t="s">
        <v>191</v>
      </c>
      <c r="D128" s="29">
        <v>2248.7399999999998</v>
      </c>
      <c r="E128" s="46">
        <v>250</v>
      </c>
      <c r="F128" s="46">
        <v>500</v>
      </c>
      <c r="G128" s="46">
        <v>90</v>
      </c>
      <c r="H128" s="46">
        <v>2531.2600000000002</v>
      </c>
      <c r="I128" s="34">
        <v>183.01</v>
      </c>
      <c r="J128" s="34">
        <v>1407.2800000000002</v>
      </c>
      <c r="K128" s="34">
        <f t="shared" si="6"/>
        <v>7210.2900000000009</v>
      </c>
      <c r="L128" s="34">
        <f t="shared" si="7"/>
        <v>137.111142</v>
      </c>
      <c r="M128" s="34">
        <v>0</v>
      </c>
      <c r="N128" s="34">
        <f t="shared" si="8"/>
        <v>91.57225806451612</v>
      </c>
      <c r="O128" s="29">
        <f t="shared" si="9"/>
        <v>228.68340006451612</v>
      </c>
      <c r="P128" s="34">
        <f t="shared" si="10"/>
        <v>6981.6065999354851</v>
      </c>
      <c r="Q128" s="47"/>
    </row>
    <row r="129" spans="1:17" ht="24.95" customHeight="1" x14ac:dyDescent="0.2">
      <c r="A129" s="33">
        <f t="shared" si="11"/>
        <v>120</v>
      </c>
      <c r="B129" s="50" t="s">
        <v>590</v>
      </c>
      <c r="C129" s="50" t="s">
        <v>14</v>
      </c>
      <c r="D129" s="29">
        <v>2213.4</v>
      </c>
      <c r="E129" s="46">
        <v>250</v>
      </c>
      <c r="F129" s="46">
        <v>500</v>
      </c>
      <c r="G129" s="46">
        <v>101</v>
      </c>
      <c r="H129" s="46">
        <v>2510.0300000000002</v>
      </c>
      <c r="I129" s="34">
        <v>183.01</v>
      </c>
      <c r="J129" s="34">
        <v>1395.2999999999997</v>
      </c>
      <c r="K129" s="34">
        <f t="shared" si="6"/>
        <v>7152.74</v>
      </c>
      <c r="L129" s="34">
        <f t="shared" si="7"/>
        <v>135.93552000000003</v>
      </c>
      <c r="M129" s="34">
        <v>0</v>
      </c>
      <c r="N129" s="34">
        <f t="shared" si="8"/>
        <v>90.787096774193557</v>
      </c>
      <c r="O129" s="29">
        <f t="shared" si="9"/>
        <v>226.72261677419357</v>
      </c>
      <c r="P129" s="34">
        <f t="shared" si="10"/>
        <v>6926.017383225806</v>
      </c>
      <c r="Q129" s="47"/>
    </row>
    <row r="130" spans="1:17" ht="24.95" customHeight="1" x14ac:dyDescent="0.2">
      <c r="A130" s="33">
        <f t="shared" si="11"/>
        <v>121</v>
      </c>
      <c r="B130" s="50" t="s">
        <v>334</v>
      </c>
      <c r="C130" s="50" t="s">
        <v>191</v>
      </c>
      <c r="D130" s="29">
        <v>2248.7399999999998</v>
      </c>
      <c r="E130" s="46">
        <v>250</v>
      </c>
      <c r="F130" s="46">
        <v>500</v>
      </c>
      <c r="G130" s="46">
        <v>90</v>
      </c>
      <c r="H130" s="46">
        <v>2531.2600000000002</v>
      </c>
      <c r="I130" s="34">
        <v>183.01</v>
      </c>
      <c r="J130" s="34">
        <v>1407.2800000000002</v>
      </c>
      <c r="K130" s="34">
        <f t="shared" si="6"/>
        <v>7210.2900000000009</v>
      </c>
      <c r="L130" s="34">
        <f t="shared" si="7"/>
        <v>137.111142</v>
      </c>
      <c r="M130" s="34">
        <v>0</v>
      </c>
      <c r="N130" s="34">
        <f t="shared" si="8"/>
        <v>91.57225806451612</v>
      </c>
      <c r="O130" s="29">
        <f t="shared" si="9"/>
        <v>228.68340006451612</v>
      </c>
      <c r="P130" s="34">
        <f t="shared" si="10"/>
        <v>6981.6065999354851</v>
      </c>
      <c r="Q130" s="47"/>
    </row>
    <row r="131" spans="1:17" ht="24.95" customHeight="1" x14ac:dyDescent="0.2">
      <c r="A131" s="33">
        <f t="shared" si="11"/>
        <v>122</v>
      </c>
      <c r="B131" s="50" t="s">
        <v>591</v>
      </c>
      <c r="C131" s="50" t="s">
        <v>184</v>
      </c>
      <c r="D131" s="29">
        <v>2506.66</v>
      </c>
      <c r="E131" s="46">
        <v>250</v>
      </c>
      <c r="F131" s="46">
        <v>500</v>
      </c>
      <c r="G131" s="46">
        <v>0</v>
      </c>
      <c r="H131" s="46">
        <v>2677.31</v>
      </c>
      <c r="I131" s="34">
        <v>183.01</v>
      </c>
      <c r="J131" s="34">
        <v>1489.8600000000001</v>
      </c>
      <c r="K131" s="34">
        <f t="shared" si="6"/>
        <v>7606.84</v>
      </c>
      <c r="L131" s="34">
        <f t="shared" si="7"/>
        <v>145.221678</v>
      </c>
      <c r="M131" s="34">
        <v>0</v>
      </c>
      <c r="N131" s="34">
        <f t="shared" si="8"/>
        <v>96.989032258064512</v>
      </c>
      <c r="O131" s="29">
        <f t="shared" si="9"/>
        <v>242.21071025806452</v>
      </c>
      <c r="P131" s="34">
        <f t="shared" si="10"/>
        <v>7364.6292897419353</v>
      </c>
      <c r="Q131" s="47"/>
    </row>
    <row r="132" spans="1:17" ht="24.95" customHeight="1" x14ac:dyDescent="0.2">
      <c r="A132" s="33">
        <f t="shared" si="11"/>
        <v>123</v>
      </c>
      <c r="B132" s="50" t="s">
        <v>592</v>
      </c>
      <c r="C132" s="50" t="s">
        <v>191</v>
      </c>
      <c r="D132" s="29">
        <v>2248.7399999999998</v>
      </c>
      <c r="E132" s="46">
        <v>250</v>
      </c>
      <c r="F132" s="46">
        <v>500</v>
      </c>
      <c r="G132" s="46">
        <v>90</v>
      </c>
      <c r="H132" s="46">
        <v>2531.2600000000002</v>
      </c>
      <c r="I132" s="34">
        <v>183.01</v>
      </c>
      <c r="J132" s="34">
        <v>1407.2800000000002</v>
      </c>
      <c r="K132" s="34">
        <f t="shared" si="6"/>
        <v>7210.2900000000009</v>
      </c>
      <c r="L132" s="34">
        <f t="shared" si="7"/>
        <v>137.111142</v>
      </c>
      <c r="M132" s="34">
        <v>0</v>
      </c>
      <c r="N132" s="34">
        <f t="shared" si="8"/>
        <v>91.57225806451612</v>
      </c>
      <c r="O132" s="29">
        <f t="shared" si="9"/>
        <v>228.68340006451612</v>
      </c>
      <c r="P132" s="34">
        <f t="shared" si="10"/>
        <v>6981.6065999354851</v>
      </c>
      <c r="Q132" s="47"/>
    </row>
    <row r="133" spans="1:17" ht="24.95" customHeight="1" x14ac:dyDescent="0.2">
      <c r="A133" s="33">
        <f t="shared" si="11"/>
        <v>124</v>
      </c>
      <c r="B133" s="50" t="s">
        <v>328</v>
      </c>
      <c r="C133" s="50" t="s">
        <v>14</v>
      </c>
      <c r="D133" s="29">
        <v>2213.4</v>
      </c>
      <c r="E133" s="46">
        <v>250</v>
      </c>
      <c r="F133" s="46">
        <v>500</v>
      </c>
      <c r="G133" s="46">
        <v>101</v>
      </c>
      <c r="H133" s="46">
        <v>2510.0300000000002</v>
      </c>
      <c r="I133" s="34">
        <v>183.01</v>
      </c>
      <c r="J133" s="34">
        <v>1395.2999999999997</v>
      </c>
      <c r="K133" s="34">
        <f t="shared" si="6"/>
        <v>7152.74</v>
      </c>
      <c r="L133" s="34">
        <f t="shared" si="7"/>
        <v>135.93552000000003</v>
      </c>
      <c r="M133" s="34">
        <v>309.58</v>
      </c>
      <c r="N133" s="34">
        <f t="shared" si="8"/>
        <v>90.787096774193557</v>
      </c>
      <c r="O133" s="29">
        <f t="shared" si="9"/>
        <v>536.30261677419355</v>
      </c>
      <c r="P133" s="34">
        <f t="shared" si="10"/>
        <v>6616.4373832258061</v>
      </c>
      <c r="Q133" s="47"/>
    </row>
    <row r="134" spans="1:17" ht="24.95" customHeight="1" x14ac:dyDescent="0.2">
      <c r="A134" s="33">
        <f t="shared" si="11"/>
        <v>125</v>
      </c>
      <c r="B134" s="50" t="s">
        <v>329</v>
      </c>
      <c r="C134" s="50" t="s">
        <v>14</v>
      </c>
      <c r="D134" s="29">
        <v>2213.4</v>
      </c>
      <c r="E134" s="46">
        <v>250</v>
      </c>
      <c r="F134" s="46">
        <v>500</v>
      </c>
      <c r="G134" s="46">
        <v>101</v>
      </c>
      <c r="H134" s="46">
        <v>2510.0300000000002</v>
      </c>
      <c r="I134" s="34">
        <v>183.01</v>
      </c>
      <c r="J134" s="34">
        <v>1395.2999999999997</v>
      </c>
      <c r="K134" s="34">
        <f t="shared" si="6"/>
        <v>7152.74</v>
      </c>
      <c r="L134" s="34">
        <f t="shared" si="7"/>
        <v>135.93552000000003</v>
      </c>
      <c r="M134" s="34">
        <v>0</v>
      </c>
      <c r="N134" s="34">
        <f t="shared" si="8"/>
        <v>90.787096774193557</v>
      </c>
      <c r="O134" s="29">
        <f t="shared" si="9"/>
        <v>226.72261677419357</v>
      </c>
      <c r="P134" s="34">
        <f t="shared" si="10"/>
        <v>6926.017383225806</v>
      </c>
      <c r="Q134" s="47"/>
    </row>
    <row r="135" spans="1:17" ht="24.95" customHeight="1" x14ac:dyDescent="0.2">
      <c r="A135" s="33">
        <f t="shared" si="11"/>
        <v>126</v>
      </c>
      <c r="B135" s="50" t="s">
        <v>593</v>
      </c>
      <c r="C135" s="50" t="s">
        <v>14</v>
      </c>
      <c r="D135" s="29">
        <v>2213.4</v>
      </c>
      <c r="E135" s="46">
        <v>250</v>
      </c>
      <c r="F135" s="46">
        <v>500</v>
      </c>
      <c r="G135" s="46">
        <v>101</v>
      </c>
      <c r="H135" s="46">
        <v>2510.0300000000002</v>
      </c>
      <c r="I135" s="34">
        <v>183.01</v>
      </c>
      <c r="J135" s="34">
        <v>1395.2999999999997</v>
      </c>
      <c r="K135" s="34">
        <f t="shared" si="6"/>
        <v>7152.74</v>
      </c>
      <c r="L135" s="34">
        <f t="shared" si="7"/>
        <v>135.93552000000003</v>
      </c>
      <c r="M135" s="34">
        <v>309.58</v>
      </c>
      <c r="N135" s="34">
        <f t="shared" si="8"/>
        <v>90.787096774193557</v>
      </c>
      <c r="O135" s="29">
        <f t="shared" si="9"/>
        <v>536.30261677419355</v>
      </c>
      <c r="P135" s="34">
        <f t="shared" si="10"/>
        <v>6616.4373832258061</v>
      </c>
      <c r="Q135" s="47"/>
    </row>
    <row r="136" spans="1:17" ht="24.95" customHeight="1" x14ac:dyDescent="0.2">
      <c r="A136" s="33">
        <f t="shared" si="11"/>
        <v>127</v>
      </c>
      <c r="B136" s="50" t="s">
        <v>594</v>
      </c>
      <c r="C136" s="50" t="s">
        <v>191</v>
      </c>
      <c r="D136" s="29">
        <v>2248.7399999999998</v>
      </c>
      <c r="E136" s="46">
        <v>250</v>
      </c>
      <c r="F136" s="46">
        <v>500</v>
      </c>
      <c r="G136" s="46">
        <v>90</v>
      </c>
      <c r="H136" s="46">
        <v>2531.2600000000002</v>
      </c>
      <c r="I136" s="34">
        <v>183.01</v>
      </c>
      <c r="J136" s="34">
        <v>1407.2800000000002</v>
      </c>
      <c r="K136" s="34">
        <f t="shared" si="6"/>
        <v>7210.2900000000009</v>
      </c>
      <c r="L136" s="34">
        <f t="shared" si="7"/>
        <v>137.111142</v>
      </c>
      <c r="M136" s="34">
        <v>0</v>
      </c>
      <c r="N136" s="34">
        <f t="shared" si="8"/>
        <v>91.57225806451612</v>
      </c>
      <c r="O136" s="29">
        <f t="shared" si="9"/>
        <v>228.68340006451612</v>
      </c>
      <c r="P136" s="34">
        <f t="shared" si="10"/>
        <v>6981.6065999354851</v>
      </c>
      <c r="Q136" s="47"/>
    </row>
    <row r="137" spans="1:17" ht="24.95" customHeight="1" x14ac:dyDescent="0.2">
      <c r="A137" s="33">
        <f t="shared" si="11"/>
        <v>128</v>
      </c>
      <c r="B137" s="50" t="s">
        <v>595</v>
      </c>
      <c r="C137" s="50" t="s">
        <v>191</v>
      </c>
      <c r="D137" s="29">
        <v>2248.7399999999998</v>
      </c>
      <c r="E137" s="46">
        <v>250</v>
      </c>
      <c r="F137" s="46">
        <v>500</v>
      </c>
      <c r="G137" s="46">
        <v>90</v>
      </c>
      <c r="H137" s="46">
        <v>2531.2600000000002</v>
      </c>
      <c r="I137" s="34">
        <v>183.01</v>
      </c>
      <c r="J137" s="34">
        <v>1407.2800000000002</v>
      </c>
      <c r="K137" s="34">
        <f t="shared" si="6"/>
        <v>7210.2900000000009</v>
      </c>
      <c r="L137" s="34">
        <f t="shared" si="7"/>
        <v>137.111142</v>
      </c>
      <c r="M137" s="34">
        <v>0</v>
      </c>
      <c r="N137" s="34">
        <f t="shared" si="8"/>
        <v>91.57225806451612</v>
      </c>
      <c r="O137" s="29">
        <f t="shared" si="9"/>
        <v>228.68340006451612</v>
      </c>
      <c r="P137" s="34">
        <f t="shared" si="10"/>
        <v>6981.6065999354851</v>
      </c>
      <c r="Q137" s="47"/>
    </row>
    <row r="138" spans="1:17" ht="24.95" customHeight="1" x14ac:dyDescent="0.2">
      <c r="A138" s="33">
        <f t="shared" si="11"/>
        <v>129</v>
      </c>
      <c r="B138" s="50" t="s">
        <v>340</v>
      </c>
      <c r="C138" s="50" t="s">
        <v>527</v>
      </c>
      <c r="D138" s="29">
        <v>2344.84</v>
      </c>
      <c r="E138" s="46">
        <v>250</v>
      </c>
      <c r="F138" s="46">
        <v>500</v>
      </c>
      <c r="G138" s="46">
        <v>0</v>
      </c>
      <c r="H138" s="46">
        <v>2534.0100000000002</v>
      </c>
      <c r="I138" s="34">
        <v>183.01</v>
      </c>
      <c r="J138" s="34">
        <v>1409.8200000000002</v>
      </c>
      <c r="K138" s="34">
        <f t="shared" si="6"/>
        <v>7221.68</v>
      </c>
      <c r="L138" s="34">
        <f t="shared" si="7"/>
        <v>137.40577200000001</v>
      </c>
      <c r="M138" s="34">
        <v>0</v>
      </c>
      <c r="N138" s="34">
        <f t="shared" si="8"/>
        <v>91.769032258064527</v>
      </c>
      <c r="O138" s="29">
        <f t="shared" si="9"/>
        <v>229.17480425806454</v>
      </c>
      <c r="P138" s="34">
        <f t="shared" si="10"/>
        <v>6992.5051957419355</v>
      </c>
      <c r="Q138" s="47"/>
    </row>
    <row r="139" spans="1:17" ht="24.95" customHeight="1" x14ac:dyDescent="0.2">
      <c r="A139" s="33">
        <f t="shared" si="11"/>
        <v>130</v>
      </c>
      <c r="B139" s="50" t="s">
        <v>596</v>
      </c>
      <c r="C139" s="50" t="s">
        <v>527</v>
      </c>
      <c r="D139" s="29">
        <v>2344.84</v>
      </c>
      <c r="E139" s="46">
        <v>250</v>
      </c>
      <c r="F139" s="46">
        <v>500</v>
      </c>
      <c r="G139" s="46">
        <v>0</v>
      </c>
      <c r="H139" s="46">
        <v>2534.0100000000002</v>
      </c>
      <c r="I139" s="34">
        <v>183.01</v>
      </c>
      <c r="J139" s="34">
        <v>1409.8200000000002</v>
      </c>
      <c r="K139" s="34">
        <f t="shared" ref="K139:K202" si="12">SUM(D139:J139)</f>
        <v>7221.68</v>
      </c>
      <c r="L139" s="34">
        <f t="shared" ref="L139:L202" si="13">(D139+F139+G139)*4.83%</f>
        <v>137.40577200000001</v>
      </c>
      <c r="M139" s="34">
        <v>0</v>
      </c>
      <c r="N139" s="34">
        <f t="shared" ref="N139:N202" si="14">(D139+F139+G139)/31</f>
        <v>91.769032258064527</v>
      </c>
      <c r="O139" s="29">
        <f t="shared" ref="O139:O202" si="15">SUM(L139:N139)</f>
        <v>229.17480425806454</v>
      </c>
      <c r="P139" s="34">
        <f t="shared" ref="P139:P202" si="16">K139-O139</f>
        <v>6992.5051957419355</v>
      </c>
      <c r="Q139" s="47"/>
    </row>
    <row r="140" spans="1:17" ht="24.95" customHeight="1" x14ac:dyDescent="0.2">
      <c r="A140" s="33">
        <f t="shared" ref="A140:A202" si="17">1+A139</f>
        <v>131</v>
      </c>
      <c r="B140" s="50" t="s">
        <v>341</v>
      </c>
      <c r="C140" s="50" t="s">
        <v>527</v>
      </c>
      <c r="D140" s="29">
        <v>2344.84</v>
      </c>
      <c r="E140" s="46">
        <v>250</v>
      </c>
      <c r="F140" s="46">
        <v>500</v>
      </c>
      <c r="G140" s="46">
        <v>0</v>
      </c>
      <c r="H140" s="46">
        <v>2534.0100000000002</v>
      </c>
      <c r="I140" s="34">
        <v>183.01</v>
      </c>
      <c r="J140" s="34">
        <v>1409.8200000000002</v>
      </c>
      <c r="K140" s="34">
        <f t="shared" si="12"/>
        <v>7221.68</v>
      </c>
      <c r="L140" s="34">
        <f t="shared" si="13"/>
        <v>137.40577200000001</v>
      </c>
      <c r="M140" s="34">
        <v>0</v>
      </c>
      <c r="N140" s="34">
        <f t="shared" si="14"/>
        <v>91.769032258064527</v>
      </c>
      <c r="O140" s="29">
        <f t="shared" si="15"/>
        <v>229.17480425806454</v>
      </c>
      <c r="P140" s="34">
        <f t="shared" si="16"/>
        <v>6992.5051957419355</v>
      </c>
      <c r="Q140" s="47"/>
    </row>
    <row r="141" spans="1:17" ht="24.95" customHeight="1" x14ac:dyDescent="0.2">
      <c r="A141" s="33">
        <f t="shared" si="17"/>
        <v>132</v>
      </c>
      <c r="B141" s="50" t="s">
        <v>330</v>
      </c>
      <c r="C141" s="50" t="s">
        <v>14</v>
      </c>
      <c r="D141" s="29">
        <v>2213.4</v>
      </c>
      <c r="E141" s="46">
        <v>250</v>
      </c>
      <c r="F141" s="46">
        <v>500</v>
      </c>
      <c r="G141" s="46">
        <v>101</v>
      </c>
      <c r="H141" s="46">
        <v>2510.0300000000002</v>
      </c>
      <c r="I141" s="34">
        <v>183.01</v>
      </c>
      <c r="J141" s="34">
        <v>1395.2999999999997</v>
      </c>
      <c r="K141" s="34">
        <f t="shared" si="12"/>
        <v>7152.74</v>
      </c>
      <c r="L141" s="34">
        <f t="shared" si="13"/>
        <v>135.93552000000003</v>
      </c>
      <c r="M141" s="34">
        <v>0</v>
      </c>
      <c r="N141" s="34">
        <f t="shared" si="14"/>
        <v>90.787096774193557</v>
      </c>
      <c r="O141" s="29">
        <f t="shared" si="15"/>
        <v>226.72261677419357</v>
      </c>
      <c r="P141" s="34">
        <f t="shared" si="16"/>
        <v>6926.017383225806</v>
      </c>
      <c r="Q141" s="47"/>
    </row>
    <row r="142" spans="1:17" ht="24.95" customHeight="1" x14ac:dyDescent="0.2">
      <c r="A142" s="33">
        <f t="shared" si="17"/>
        <v>133</v>
      </c>
      <c r="B142" s="50" t="s">
        <v>342</v>
      </c>
      <c r="C142" s="50" t="s">
        <v>527</v>
      </c>
      <c r="D142" s="29">
        <v>2344.84</v>
      </c>
      <c r="E142" s="46">
        <v>250</v>
      </c>
      <c r="F142" s="46">
        <v>500</v>
      </c>
      <c r="G142" s="46">
        <v>0</v>
      </c>
      <c r="H142" s="46">
        <v>2534.0100000000002</v>
      </c>
      <c r="I142" s="34">
        <v>183.01</v>
      </c>
      <c r="J142" s="34">
        <v>1409.8200000000002</v>
      </c>
      <c r="K142" s="34">
        <f t="shared" si="12"/>
        <v>7221.68</v>
      </c>
      <c r="L142" s="34">
        <f t="shared" si="13"/>
        <v>137.40577200000001</v>
      </c>
      <c r="M142" s="34">
        <v>0</v>
      </c>
      <c r="N142" s="34">
        <f t="shared" si="14"/>
        <v>91.769032258064527</v>
      </c>
      <c r="O142" s="29">
        <f t="shared" si="15"/>
        <v>229.17480425806454</v>
      </c>
      <c r="P142" s="34">
        <f t="shared" si="16"/>
        <v>6992.5051957419355</v>
      </c>
      <c r="Q142" s="47"/>
    </row>
    <row r="143" spans="1:17" ht="24.95" customHeight="1" x14ac:dyDescent="0.2">
      <c r="A143" s="33">
        <f t="shared" si="17"/>
        <v>134</v>
      </c>
      <c r="B143" s="50" t="s">
        <v>597</v>
      </c>
      <c r="C143" s="50" t="s">
        <v>14</v>
      </c>
      <c r="D143" s="29">
        <v>2213.4</v>
      </c>
      <c r="E143" s="46">
        <v>250</v>
      </c>
      <c r="F143" s="46">
        <v>500</v>
      </c>
      <c r="G143" s="46">
        <v>101</v>
      </c>
      <c r="H143" s="46">
        <v>2510.0300000000002</v>
      </c>
      <c r="I143" s="34">
        <v>183.01</v>
      </c>
      <c r="J143" s="34">
        <v>1395.2999999999997</v>
      </c>
      <c r="K143" s="34">
        <f t="shared" si="12"/>
        <v>7152.74</v>
      </c>
      <c r="L143" s="34">
        <f t="shared" si="13"/>
        <v>135.93552000000003</v>
      </c>
      <c r="M143" s="34">
        <v>0</v>
      </c>
      <c r="N143" s="34">
        <f t="shared" si="14"/>
        <v>90.787096774193557</v>
      </c>
      <c r="O143" s="29">
        <f t="shared" si="15"/>
        <v>226.72261677419357</v>
      </c>
      <c r="P143" s="34">
        <f t="shared" si="16"/>
        <v>6926.017383225806</v>
      </c>
      <c r="Q143" s="47"/>
    </row>
    <row r="144" spans="1:17" ht="24.95" customHeight="1" x14ac:dyDescent="0.2">
      <c r="A144" s="33">
        <f t="shared" si="17"/>
        <v>135</v>
      </c>
      <c r="B144" s="50" t="s">
        <v>598</v>
      </c>
      <c r="C144" s="50" t="s">
        <v>14</v>
      </c>
      <c r="D144" s="29">
        <v>2213.4</v>
      </c>
      <c r="E144" s="46">
        <v>250</v>
      </c>
      <c r="F144" s="46">
        <v>500</v>
      </c>
      <c r="G144" s="46">
        <v>101</v>
      </c>
      <c r="H144" s="46">
        <v>2510.0300000000002</v>
      </c>
      <c r="I144" s="34">
        <v>183.01</v>
      </c>
      <c r="J144" s="34">
        <v>1395.2999999999997</v>
      </c>
      <c r="K144" s="34">
        <f t="shared" si="12"/>
        <v>7152.74</v>
      </c>
      <c r="L144" s="34">
        <f t="shared" si="13"/>
        <v>135.93552000000003</v>
      </c>
      <c r="M144" s="34">
        <v>0</v>
      </c>
      <c r="N144" s="34">
        <f t="shared" si="14"/>
        <v>90.787096774193557</v>
      </c>
      <c r="O144" s="29">
        <f t="shared" si="15"/>
        <v>226.72261677419357</v>
      </c>
      <c r="P144" s="34">
        <f t="shared" si="16"/>
        <v>6926.017383225806</v>
      </c>
      <c r="Q144" s="47"/>
    </row>
    <row r="145" spans="1:17" ht="24.95" customHeight="1" x14ac:dyDescent="0.2">
      <c r="A145" s="33">
        <f t="shared" si="17"/>
        <v>136</v>
      </c>
      <c r="B145" s="50" t="s">
        <v>599</v>
      </c>
      <c r="C145" s="50" t="s">
        <v>527</v>
      </c>
      <c r="D145" s="29">
        <v>2344.84</v>
      </c>
      <c r="E145" s="46">
        <v>250</v>
      </c>
      <c r="F145" s="46">
        <v>500</v>
      </c>
      <c r="G145" s="46">
        <v>0</v>
      </c>
      <c r="H145" s="46">
        <v>2534.0100000000002</v>
      </c>
      <c r="I145" s="34">
        <v>183.01</v>
      </c>
      <c r="J145" s="34">
        <v>1409.8200000000002</v>
      </c>
      <c r="K145" s="34">
        <f t="shared" si="12"/>
        <v>7221.68</v>
      </c>
      <c r="L145" s="34">
        <f t="shared" si="13"/>
        <v>137.40577200000001</v>
      </c>
      <c r="M145" s="34">
        <v>0</v>
      </c>
      <c r="N145" s="34">
        <f t="shared" si="14"/>
        <v>91.769032258064527</v>
      </c>
      <c r="O145" s="29">
        <f t="shared" si="15"/>
        <v>229.17480425806454</v>
      </c>
      <c r="P145" s="34">
        <f t="shared" si="16"/>
        <v>6992.5051957419355</v>
      </c>
      <c r="Q145" s="47"/>
    </row>
    <row r="146" spans="1:17" ht="24.95" customHeight="1" x14ac:dyDescent="0.2">
      <c r="A146" s="33">
        <f t="shared" si="17"/>
        <v>137</v>
      </c>
      <c r="B146" s="50" t="s">
        <v>600</v>
      </c>
      <c r="C146" s="50" t="s">
        <v>191</v>
      </c>
      <c r="D146" s="29">
        <v>2248.7399999999998</v>
      </c>
      <c r="E146" s="46">
        <v>250</v>
      </c>
      <c r="F146" s="46">
        <v>500</v>
      </c>
      <c r="G146" s="46">
        <v>90</v>
      </c>
      <c r="H146" s="46">
        <v>2531.2600000000002</v>
      </c>
      <c r="I146" s="34">
        <v>183.01</v>
      </c>
      <c r="J146" s="34">
        <v>1407.2800000000002</v>
      </c>
      <c r="K146" s="34">
        <f t="shared" si="12"/>
        <v>7210.2900000000009</v>
      </c>
      <c r="L146" s="34">
        <f t="shared" si="13"/>
        <v>137.111142</v>
      </c>
      <c r="M146" s="34">
        <v>0</v>
      </c>
      <c r="N146" s="34">
        <f t="shared" si="14"/>
        <v>91.57225806451612</v>
      </c>
      <c r="O146" s="29">
        <f t="shared" si="15"/>
        <v>228.68340006451612</v>
      </c>
      <c r="P146" s="34">
        <f t="shared" si="16"/>
        <v>6981.6065999354851</v>
      </c>
      <c r="Q146" s="47"/>
    </row>
    <row r="147" spans="1:17" ht="24.95" customHeight="1" x14ac:dyDescent="0.2">
      <c r="A147" s="33">
        <f t="shared" si="17"/>
        <v>138</v>
      </c>
      <c r="B147" s="50" t="s">
        <v>601</v>
      </c>
      <c r="C147" s="50" t="s">
        <v>527</v>
      </c>
      <c r="D147" s="29">
        <v>2344.84</v>
      </c>
      <c r="E147" s="46">
        <v>250</v>
      </c>
      <c r="F147" s="46">
        <v>500</v>
      </c>
      <c r="G147" s="46">
        <v>0</v>
      </c>
      <c r="H147" s="46">
        <v>2534.0100000000002</v>
      </c>
      <c r="I147" s="34">
        <v>183.01</v>
      </c>
      <c r="J147" s="34">
        <v>1409.8200000000002</v>
      </c>
      <c r="K147" s="34">
        <f t="shared" si="12"/>
        <v>7221.68</v>
      </c>
      <c r="L147" s="34">
        <f t="shared" si="13"/>
        <v>137.40577200000001</v>
      </c>
      <c r="M147" s="34">
        <v>0</v>
      </c>
      <c r="N147" s="34">
        <f t="shared" si="14"/>
        <v>91.769032258064527</v>
      </c>
      <c r="O147" s="29">
        <f t="shared" si="15"/>
        <v>229.17480425806454</v>
      </c>
      <c r="P147" s="34">
        <f t="shared" si="16"/>
        <v>6992.5051957419355</v>
      </c>
      <c r="Q147" s="47"/>
    </row>
    <row r="148" spans="1:17" ht="24.95" customHeight="1" x14ac:dyDescent="0.2">
      <c r="A148" s="33">
        <f t="shared" si="17"/>
        <v>139</v>
      </c>
      <c r="B148" s="50" t="s">
        <v>335</v>
      </c>
      <c r="C148" s="50" t="s">
        <v>191</v>
      </c>
      <c r="D148" s="29">
        <v>2248.7399999999998</v>
      </c>
      <c r="E148" s="46">
        <v>250</v>
      </c>
      <c r="F148" s="46">
        <v>500</v>
      </c>
      <c r="G148" s="46">
        <v>90</v>
      </c>
      <c r="H148" s="46">
        <v>2531.2600000000002</v>
      </c>
      <c r="I148" s="34">
        <v>183.01</v>
      </c>
      <c r="J148" s="34">
        <v>1407.2800000000002</v>
      </c>
      <c r="K148" s="34">
        <f t="shared" si="12"/>
        <v>7210.2900000000009</v>
      </c>
      <c r="L148" s="34">
        <f t="shared" si="13"/>
        <v>137.111142</v>
      </c>
      <c r="M148" s="34">
        <v>0</v>
      </c>
      <c r="N148" s="34">
        <f t="shared" si="14"/>
        <v>91.57225806451612</v>
      </c>
      <c r="O148" s="29">
        <f t="shared" si="15"/>
        <v>228.68340006451612</v>
      </c>
      <c r="P148" s="34">
        <f t="shared" si="16"/>
        <v>6981.6065999354851</v>
      </c>
      <c r="Q148" s="47"/>
    </row>
    <row r="149" spans="1:17" ht="24.95" customHeight="1" x14ac:dyDescent="0.2">
      <c r="A149" s="33">
        <f t="shared" si="17"/>
        <v>140</v>
      </c>
      <c r="B149" s="50" t="s">
        <v>602</v>
      </c>
      <c r="C149" s="50" t="s">
        <v>338</v>
      </c>
      <c r="D149" s="29">
        <v>2344.84</v>
      </c>
      <c r="E149" s="46">
        <v>250</v>
      </c>
      <c r="F149" s="46">
        <v>500</v>
      </c>
      <c r="G149" s="46">
        <v>0</v>
      </c>
      <c r="H149" s="46">
        <v>2534.0100000000002</v>
      </c>
      <c r="I149" s="34">
        <v>183.01</v>
      </c>
      <c r="J149" s="34">
        <v>1409.8200000000002</v>
      </c>
      <c r="K149" s="34">
        <f t="shared" si="12"/>
        <v>7221.68</v>
      </c>
      <c r="L149" s="34">
        <f t="shared" si="13"/>
        <v>137.40577200000001</v>
      </c>
      <c r="M149" s="34">
        <v>0</v>
      </c>
      <c r="N149" s="34">
        <f t="shared" si="14"/>
        <v>91.769032258064527</v>
      </c>
      <c r="O149" s="29">
        <f t="shared" si="15"/>
        <v>229.17480425806454</v>
      </c>
      <c r="P149" s="34">
        <f t="shared" si="16"/>
        <v>6992.5051957419355</v>
      </c>
      <c r="Q149" s="47"/>
    </row>
    <row r="150" spans="1:17" ht="24.95" customHeight="1" x14ac:dyDescent="0.2">
      <c r="A150" s="33">
        <f t="shared" si="17"/>
        <v>141</v>
      </c>
      <c r="B150" s="50" t="s">
        <v>331</v>
      </c>
      <c r="C150" s="50" t="s">
        <v>14</v>
      </c>
      <c r="D150" s="29">
        <v>2213.4</v>
      </c>
      <c r="E150" s="46">
        <v>250</v>
      </c>
      <c r="F150" s="46">
        <v>500</v>
      </c>
      <c r="G150" s="46">
        <v>101</v>
      </c>
      <c r="H150" s="46">
        <v>2510.0300000000002</v>
      </c>
      <c r="I150" s="34">
        <v>183.01</v>
      </c>
      <c r="J150" s="34">
        <v>1395.2999999999997</v>
      </c>
      <c r="K150" s="34">
        <f t="shared" si="12"/>
        <v>7152.74</v>
      </c>
      <c r="L150" s="34">
        <f t="shared" si="13"/>
        <v>135.93552000000003</v>
      </c>
      <c r="M150" s="34">
        <v>0</v>
      </c>
      <c r="N150" s="34">
        <f t="shared" si="14"/>
        <v>90.787096774193557</v>
      </c>
      <c r="O150" s="29">
        <f t="shared" si="15"/>
        <v>226.72261677419357</v>
      </c>
      <c r="P150" s="34">
        <f t="shared" si="16"/>
        <v>6926.017383225806</v>
      </c>
      <c r="Q150" s="47"/>
    </row>
    <row r="151" spans="1:17" ht="24.95" customHeight="1" x14ac:dyDescent="0.2">
      <c r="A151" s="33">
        <f t="shared" si="17"/>
        <v>142</v>
      </c>
      <c r="B151" s="50" t="s">
        <v>336</v>
      </c>
      <c r="C151" s="50" t="s">
        <v>191</v>
      </c>
      <c r="D151" s="29">
        <v>2248.7399999999998</v>
      </c>
      <c r="E151" s="46">
        <v>250</v>
      </c>
      <c r="F151" s="46">
        <v>500</v>
      </c>
      <c r="G151" s="46">
        <v>90</v>
      </c>
      <c r="H151" s="46">
        <v>2531.2600000000002</v>
      </c>
      <c r="I151" s="34">
        <v>183.01</v>
      </c>
      <c r="J151" s="34">
        <v>1407.2800000000002</v>
      </c>
      <c r="K151" s="34">
        <f t="shared" si="12"/>
        <v>7210.2900000000009</v>
      </c>
      <c r="L151" s="34">
        <f t="shared" si="13"/>
        <v>137.111142</v>
      </c>
      <c r="M151" s="34">
        <v>0</v>
      </c>
      <c r="N151" s="34">
        <f t="shared" si="14"/>
        <v>91.57225806451612</v>
      </c>
      <c r="O151" s="29">
        <f t="shared" si="15"/>
        <v>228.68340006451612</v>
      </c>
      <c r="P151" s="34">
        <f t="shared" si="16"/>
        <v>6981.6065999354851</v>
      </c>
      <c r="Q151" s="47"/>
    </row>
    <row r="152" spans="1:17" ht="24.95" customHeight="1" x14ac:dyDescent="0.2">
      <c r="A152" s="33">
        <f t="shared" si="17"/>
        <v>143</v>
      </c>
      <c r="B152" s="50" t="s">
        <v>603</v>
      </c>
      <c r="C152" s="50" t="s">
        <v>527</v>
      </c>
      <c r="D152" s="29">
        <v>2344.84</v>
      </c>
      <c r="E152" s="46">
        <v>250</v>
      </c>
      <c r="F152" s="46">
        <v>500</v>
      </c>
      <c r="G152" s="46">
        <v>0</v>
      </c>
      <c r="H152" s="46">
        <v>2534.0100000000002</v>
      </c>
      <c r="I152" s="34">
        <v>183.01</v>
      </c>
      <c r="J152" s="34">
        <v>1409.8200000000002</v>
      </c>
      <c r="K152" s="34">
        <f t="shared" si="12"/>
        <v>7221.68</v>
      </c>
      <c r="L152" s="34">
        <f t="shared" si="13"/>
        <v>137.40577200000001</v>
      </c>
      <c r="M152" s="34">
        <v>0</v>
      </c>
      <c r="N152" s="34">
        <f t="shared" si="14"/>
        <v>91.769032258064527</v>
      </c>
      <c r="O152" s="29">
        <f t="shared" si="15"/>
        <v>229.17480425806454</v>
      </c>
      <c r="P152" s="34">
        <f t="shared" si="16"/>
        <v>6992.5051957419355</v>
      </c>
      <c r="Q152" s="47"/>
    </row>
    <row r="153" spans="1:17" ht="24.95" customHeight="1" x14ac:dyDescent="0.2">
      <c r="A153" s="33">
        <f t="shared" si="17"/>
        <v>144</v>
      </c>
      <c r="B153" s="50" t="s">
        <v>604</v>
      </c>
      <c r="C153" s="50" t="s">
        <v>527</v>
      </c>
      <c r="D153" s="29">
        <v>2344.84</v>
      </c>
      <c r="E153" s="46">
        <v>250</v>
      </c>
      <c r="F153" s="46">
        <v>500</v>
      </c>
      <c r="G153" s="46">
        <v>0</v>
      </c>
      <c r="H153" s="46">
        <v>2534.0100000000002</v>
      </c>
      <c r="I153" s="34">
        <v>183.01</v>
      </c>
      <c r="J153" s="34">
        <v>1409.8200000000002</v>
      </c>
      <c r="K153" s="34">
        <f t="shared" si="12"/>
        <v>7221.68</v>
      </c>
      <c r="L153" s="34">
        <f t="shared" si="13"/>
        <v>137.40577200000001</v>
      </c>
      <c r="M153" s="34">
        <v>0</v>
      </c>
      <c r="N153" s="34">
        <f t="shared" si="14"/>
        <v>91.769032258064527</v>
      </c>
      <c r="O153" s="29">
        <f t="shared" si="15"/>
        <v>229.17480425806454</v>
      </c>
      <c r="P153" s="34">
        <f t="shared" si="16"/>
        <v>6992.5051957419355</v>
      </c>
      <c r="Q153" s="47"/>
    </row>
    <row r="154" spans="1:17" ht="24.95" customHeight="1" x14ac:dyDescent="0.2">
      <c r="A154" s="33">
        <f t="shared" si="17"/>
        <v>145</v>
      </c>
      <c r="B154" s="50" t="s">
        <v>605</v>
      </c>
      <c r="C154" s="50" t="s">
        <v>14</v>
      </c>
      <c r="D154" s="29">
        <v>2213.4</v>
      </c>
      <c r="E154" s="46">
        <v>250</v>
      </c>
      <c r="F154" s="46">
        <v>500</v>
      </c>
      <c r="G154" s="46">
        <v>101</v>
      </c>
      <c r="H154" s="46">
        <v>2510.0300000000002</v>
      </c>
      <c r="I154" s="34">
        <v>183.01</v>
      </c>
      <c r="J154" s="34">
        <v>1395.2999999999997</v>
      </c>
      <c r="K154" s="34">
        <f t="shared" si="12"/>
        <v>7152.74</v>
      </c>
      <c r="L154" s="34">
        <f t="shared" si="13"/>
        <v>135.93552000000003</v>
      </c>
      <c r="M154" s="34">
        <v>0</v>
      </c>
      <c r="N154" s="34">
        <f t="shared" si="14"/>
        <v>90.787096774193557</v>
      </c>
      <c r="O154" s="29">
        <f t="shared" si="15"/>
        <v>226.72261677419357</v>
      </c>
      <c r="P154" s="34">
        <f t="shared" si="16"/>
        <v>6926.017383225806</v>
      </c>
      <c r="Q154" s="47"/>
    </row>
    <row r="155" spans="1:17" ht="24.95" customHeight="1" x14ac:dyDescent="0.2">
      <c r="A155" s="33">
        <f t="shared" si="17"/>
        <v>146</v>
      </c>
      <c r="B155" s="50" t="s">
        <v>606</v>
      </c>
      <c r="C155" s="50" t="s">
        <v>14</v>
      </c>
      <c r="D155" s="29">
        <v>2213.4</v>
      </c>
      <c r="E155" s="46">
        <v>250</v>
      </c>
      <c r="F155" s="46">
        <v>500</v>
      </c>
      <c r="G155" s="46">
        <v>101</v>
      </c>
      <c r="H155" s="46">
        <v>2510.0300000000002</v>
      </c>
      <c r="I155" s="34">
        <v>183.01</v>
      </c>
      <c r="J155" s="34">
        <v>1395.2999999999997</v>
      </c>
      <c r="K155" s="34">
        <f t="shared" si="12"/>
        <v>7152.74</v>
      </c>
      <c r="L155" s="34">
        <f t="shared" si="13"/>
        <v>135.93552000000003</v>
      </c>
      <c r="M155" s="34">
        <v>0</v>
      </c>
      <c r="N155" s="34">
        <f t="shared" si="14"/>
        <v>90.787096774193557</v>
      </c>
      <c r="O155" s="29">
        <f t="shared" si="15"/>
        <v>226.72261677419357</v>
      </c>
      <c r="P155" s="34">
        <f t="shared" si="16"/>
        <v>6926.017383225806</v>
      </c>
      <c r="Q155" s="47"/>
    </row>
    <row r="156" spans="1:17" ht="24.95" customHeight="1" x14ac:dyDescent="0.2">
      <c r="A156" s="33">
        <f t="shared" si="17"/>
        <v>147</v>
      </c>
      <c r="B156" s="50" t="s">
        <v>607</v>
      </c>
      <c r="C156" s="50" t="s">
        <v>184</v>
      </c>
      <c r="D156" s="29">
        <v>2506.66</v>
      </c>
      <c r="E156" s="46">
        <v>250</v>
      </c>
      <c r="F156" s="46">
        <v>500</v>
      </c>
      <c r="G156" s="46">
        <v>0</v>
      </c>
      <c r="H156" s="46">
        <v>2677.31</v>
      </c>
      <c r="I156" s="34">
        <v>183.01</v>
      </c>
      <c r="J156" s="34">
        <v>1489.8600000000001</v>
      </c>
      <c r="K156" s="34">
        <f t="shared" si="12"/>
        <v>7606.84</v>
      </c>
      <c r="L156" s="34">
        <f t="shared" si="13"/>
        <v>145.221678</v>
      </c>
      <c r="M156" s="34">
        <v>0</v>
      </c>
      <c r="N156" s="34">
        <f t="shared" si="14"/>
        <v>96.989032258064512</v>
      </c>
      <c r="O156" s="29">
        <f t="shared" si="15"/>
        <v>242.21071025806452</v>
      </c>
      <c r="P156" s="34">
        <f t="shared" si="16"/>
        <v>7364.6292897419353</v>
      </c>
      <c r="Q156" s="47"/>
    </row>
    <row r="157" spans="1:17" ht="24.95" customHeight="1" x14ac:dyDescent="0.2">
      <c r="A157" s="33">
        <f t="shared" si="17"/>
        <v>148</v>
      </c>
      <c r="B157" s="50" t="s">
        <v>608</v>
      </c>
      <c r="C157" s="50" t="s">
        <v>14</v>
      </c>
      <c r="D157" s="29">
        <v>2213.4</v>
      </c>
      <c r="E157" s="46">
        <v>250</v>
      </c>
      <c r="F157" s="46">
        <v>500</v>
      </c>
      <c r="G157" s="46">
        <v>101</v>
      </c>
      <c r="H157" s="46">
        <v>2510.0300000000002</v>
      </c>
      <c r="I157" s="34">
        <v>183.01</v>
      </c>
      <c r="J157" s="34">
        <v>1395.2999999999997</v>
      </c>
      <c r="K157" s="34">
        <f t="shared" si="12"/>
        <v>7152.74</v>
      </c>
      <c r="L157" s="34">
        <f t="shared" si="13"/>
        <v>135.93552000000003</v>
      </c>
      <c r="M157" s="34">
        <v>0</v>
      </c>
      <c r="N157" s="34">
        <f t="shared" si="14"/>
        <v>90.787096774193557</v>
      </c>
      <c r="O157" s="29">
        <f t="shared" si="15"/>
        <v>226.72261677419357</v>
      </c>
      <c r="P157" s="34">
        <f t="shared" si="16"/>
        <v>6926.017383225806</v>
      </c>
      <c r="Q157" s="47"/>
    </row>
    <row r="158" spans="1:17" ht="24.95" customHeight="1" x14ac:dyDescent="0.2">
      <c r="A158" s="33">
        <f t="shared" si="17"/>
        <v>149</v>
      </c>
      <c r="B158" s="50" t="s">
        <v>343</v>
      </c>
      <c r="C158" s="50" t="s">
        <v>527</v>
      </c>
      <c r="D158" s="29">
        <v>2344.84</v>
      </c>
      <c r="E158" s="46">
        <v>250</v>
      </c>
      <c r="F158" s="46">
        <v>500</v>
      </c>
      <c r="G158" s="46">
        <v>0</v>
      </c>
      <c r="H158" s="46">
        <v>2534.0100000000002</v>
      </c>
      <c r="I158" s="34">
        <v>183.01</v>
      </c>
      <c r="J158" s="34">
        <v>1409.8200000000002</v>
      </c>
      <c r="K158" s="34">
        <f t="shared" si="12"/>
        <v>7221.68</v>
      </c>
      <c r="L158" s="34">
        <f t="shared" si="13"/>
        <v>137.40577200000001</v>
      </c>
      <c r="M158" s="34">
        <v>0</v>
      </c>
      <c r="N158" s="34">
        <f t="shared" si="14"/>
        <v>91.769032258064527</v>
      </c>
      <c r="O158" s="29">
        <f t="shared" si="15"/>
        <v>229.17480425806454</v>
      </c>
      <c r="P158" s="34">
        <f t="shared" si="16"/>
        <v>6992.5051957419355</v>
      </c>
      <c r="Q158" s="47"/>
    </row>
    <row r="159" spans="1:17" ht="24.95" customHeight="1" x14ac:dyDescent="0.2">
      <c r="A159" s="33">
        <f t="shared" si="17"/>
        <v>150</v>
      </c>
      <c r="B159" s="50" t="s">
        <v>609</v>
      </c>
      <c r="C159" s="50" t="s">
        <v>184</v>
      </c>
      <c r="D159" s="29">
        <v>2506.66</v>
      </c>
      <c r="E159" s="46">
        <v>250</v>
      </c>
      <c r="F159" s="46">
        <v>500</v>
      </c>
      <c r="G159" s="46">
        <v>0</v>
      </c>
      <c r="H159" s="46">
        <v>2677.31</v>
      </c>
      <c r="I159" s="34">
        <v>183.01</v>
      </c>
      <c r="J159" s="34">
        <v>1489.8600000000001</v>
      </c>
      <c r="K159" s="34">
        <f t="shared" si="12"/>
        <v>7606.84</v>
      </c>
      <c r="L159" s="34">
        <f t="shared" si="13"/>
        <v>145.221678</v>
      </c>
      <c r="M159" s="34">
        <v>330.73</v>
      </c>
      <c r="N159" s="34">
        <f t="shared" si="14"/>
        <v>96.989032258064512</v>
      </c>
      <c r="O159" s="29">
        <f t="shared" si="15"/>
        <v>572.94071025806454</v>
      </c>
      <c r="P159" s="34">
        <f t="shared" si="16"/>
        <v>7033.8992897419357</v>
      </c>
      <c r="Q159" s="47"/>
    </row>
    <row r="160" spans="1:17" ht="24.95" customHeight="1" x14ac:dyDescent="0.2">
      <c r="A160" s="33">
        <f t="shared" si="17"/>
        <v>151</v>
      </c>
      <c r="B160" s="50" t="s">
        <v>610</v>
      </c>
      <c r="C160" s="50" t="s">
        <v>191</v>
      </c>
      <c r="D160" s="29">
        <v>2248.7399999999998</v>
      </c>
      <c r="E160" s="46">
        <v>250</v>
      </c>
      <c r="F160" s="46">
        <v>500</v>
      </c>
      <c r="G160" s="46">
        <v>90</v>
      </c>
      <c r="H160" s="46">
        <v>2531.2600000000002</v>
      </c>
      <c r="I160" s="34">
        <v>183.01</v>
      </c>
      <c r="J160" s="34">
        <v>1407.2800000000002</v>
      </c>
      <c r="K160" s="34">
        <f t="shared" si="12"/>
        <v>7210.2900000000009</v>
      </c>
      <c r="L160" s="34">
        <f t="shared" si="13"/>
        <v>137.111142</v>
      </c>
      <c r="M160" s="34">
        <v>0</v>
      </c>
      <c r="N160" s="34">
        <f t="shared" si="14"/>
        <v>91.57225806451612</v>
      </c>
      <c r="O160" s="29">
        <f t="shared" si="15"/>
        <v>228.68340006451612</v>
      </c>
      <c r="P160" s="34">
        <f t="shared" si="16"/>
        <v>6981.6065999354851</v>
      </c>
      <c r="Q160" s="47"/>
    </row>
    <row r="161" spans="1:17" ht="24.95" customHeight="1" x14ac:dyDescent="0.2">
      <c r="A161" s="33">
        <f t="shared" si="17"/>
        <v>152</v>
      </c>
      <c r="B161" s="50" t="s">
        <v>611</v>
      </c>
      <c r="C161" s="50" t="s">
        <v>191</v>
      </c>
      <c r="D161" s="29">
        <v>2248.7399999999998</v>
      </c>
      <c r="E161" s="46">
        <v>250</v>
      </c>
      <c r="F161" s="46">
        <v>500</v>
      </c>
      <c r="G161" s="46">
        <v>90</v>
      </c>
      <c r="H161" s="46">
        <v>2531.2600000000002</v>
      </c>
      <c r="I161" s="34">
        <v>183.01</v>
      </c>
      <c r="J161" s="34">
        <v>1407.2800000000002</v>
      </c>
      <c r="K161" s="34">
        <f t="shared" si="12"/>
        <v>7210.2900000000009</v>
      </c>
      <c r="L161" s="34">
        <f t="shared" si="13"/>
        <v>137.111142</v>
      </c>
      <c r="M161" s="34">
        <v>0</v>
      </c>
      <c r="N161" s="34">
        <f t="shared" si="14"/>
        <v>91.57225806451612</v>
      </c>
      <c r="O161" s="29">
        <f t="shared" si="15"/>
        <v>228.68340006451612</v>
      </c>
      <c r="P161" s="34">
        <f t="shared" si="16"/>
        <v>6981.6065999354851</v>
      </c>
      <c r="Q161" s="47"/>
    </row>
    <row r="162" spans="1:17" ht="24.95" customHeight="1" x14ac:dyDescent="0.2">
      <c r="A162" s="33">
        <f t="shared" si="17"/>
        <v>153</v>
      </c>
      <c r="B162" s="50" t="s">
        <v>612</v>
      </c>
      <c r="C162" s="50" t="s">
        <v>14</v>
      </c>
      <c r="D162" s="29">
        <v>2213.4</v>
      </c>
      <c r="E162" s="46">
        <v>250</v>
      </c>
      <c r="F162" s="46">
        <v>500</v>
      </c>
      <c r="G162" s="46">
        <v>101</v>
      </c>
      <c r="H162" s="46">
        <v>2510.0300000000002</v>
      </c>
      <c r="I162" s="34">
        <v>183.01</v>
      </c>
      <c r="J162" s="34">
        <v>1395.2999999999997</v>
      </c>
      <c r="K162" s="34">
        <f t="shared" si="12"/>
        <v>7152.74</v>
      </c>
      <c r="L162" s="34">
        <f t="shared" si="13"/>
        <v>135.93552000000003</v>
      </c>
      <c r="M162" s="34">
        <v>0</v>
      </c>
      <c r="N162" s="34">
        <f t="shared" si="14"/>
        <v>90.787096774193557</v>
      </c>
      <c r="O162" s="29">
        <f t="shared" si="15"/>
        <v>226.72261677419357</v>
      </c>
      <c r="P162" s="34">
        <f t="shared" si="16"/>
        <v>6926.017383225806</v>
      </c>
      <c r="Q162" s="47"/>
    </row>
    <row r="163" spans="1:17" ht="24.95" customHeight="1" x14ac:dyDescent="0.2">
      <c r="A163" s="33">
        <f t="shared" si="17"/>
        <v>154</v>
      </c>
      <c r="B163" s="50" t="s">
        <v>613</v>
      </c>
      <c r="C163" s="50" t="s">
        <v>527</v>
      </c>
      <c r="D163" s="29">
        <v>2344.84</v>
      </c>
      <c r="E163" s="46">
        <v>250</v>
      </c>
      <c r="F163" s="46">
        <v>500</v>
      </c>
      <c r="G163" s="46">
        <v>0</v>
      </c>
      <c r="H163" s="46">
        <v>2534.0100000000002</v>
      </c>
      <c r="I163" s="34">
        <v>183.01</v>
      </c>
      <c r="J163" s="34">
        <v>1409.8200000000002</v>
      </c>
      <c r="K163" s="34">
        <f t="shared" si="12"/>
        <v>7221.68</v>
      </c>
      <c r="L163" s="34">
        <f t="shared" si="13"/>
        <v>137.40577200000001</v>
      </c>
      <c r="M163" s="34">
        <v>312.93</v>
      </c>
      <c r="N163" s="34">
        <f t="shared" si="14"/>
        <v>91.769032258064527</v>
      </c>
      <c r="O163" s="29">
        <f t="shared" si="15"/>
        <v>542.10480425806452</v>
      </c>
      <c r="P163" s="34">
        <f t="shared" si="16"/>
        <v>6679.5751957419361</v>
      </c>
      <c r="Q163" s="47"/>
    </row>
    <row r="164" spans="1:17" ht="24.95" customHeight="1" x14ac:dyDescent="0.2">
      <c r="A164" s="33">
        <f t="shared" si="17"/>
        <v>155</v>
      </c>
      <c r="B164" s="50" t="s">
        <v>614</v>
      </c>
      <c r="C164" s="50" t="s">
        <v>14</v>
      </c>
      <c r="D164" s="29">
        <v>2213.4</v>
      </c>
      <c r="E164" s="46">
        <v>250</v>
      </c>
      <c r="F164" s="46">
        <v>500</v>
      </c>
      <c r="G164" s="46">
        <v>101</v>
      </c>
      <c r="H164" s="46">
        <v>2510.0300000000002</v>
      </c>
      <c r="I164" s="34">
        <v>183.01</v>
      </c>
      <c r="J164" s="34">
        <v>1395.2999999999997</v>
      </c>
      <c r="K164" s="34">
        <f t="shared" si="12"/>
        <v>7152.74</v>
      </c>
      <c r="L164" s="34">
        <f t="shared" si="13"/>
        <v>135.93552000000003</v>
      </c>
      <c r="M164" s="34">
        <v>0</v>
      </c>
      <c r="N164" s="34">
        <f t="shared" si="14"/>
        <v>90.787096774193557</v>
      </c>
      <c r="O164" s="29">
        <f t="shared" si="15"/>
        <v>226.72261677419357</v>
      </c>
      <c r="P164" s="34">
        <f t="shared" si="16"/>
        <v>6926.017383225806</v>
      </c>
      <c r="Q164" s="47"/>
    </row>
    <row r="165" spans="1:17" ht="24.95" customHeight="1" x14ac:dyDescent="0.2">
      <c r="A165" s="33">
        <f t="shared" si="17"/>
        <v>156</v>
      </c>
      <c r="B165" s="50" t="s">
        <v>615</v>
      </c>
      <c r="C165" s="50" t="s">
        <v>527</v>
      </c>
      <c r="D165" s="29">
        <v>2344.84</v>
      </c>
      <c r="E165" s="46">
        <v>250</v>
      </c>
      <c r="F165" s="46">
        <v>500</v>
      </c>
      <c r="G165" s="46">
        <v>0</v>
      </c>
      <c r="H165" s="46">
        <v>2534.0100000000002</v>
      </c>
      <c r="I165" s="34">
        <v>183.01</v>
      </c>
      <c r="J165" s="34">
        <v>1409.8200000000002</v>
      </c>
      <c r="K165" s="34">
        <f t="shared" si="12"/>
        <v>7221.68</v>
      </c>
      <c r="L165" s="34">
        <f t="shared" si="13"/>
        <v>137.40577200000001</v>
      </c>
      <c r="M165" s="34">
        <v>0</v>
      </c>
      <c r="N165" s="34">
        <f t="shared" si="14"/>
        <v>91.769032258064527</v>
      </c>
      <c r="O165" s="29">
        <f t="shared" si="15"/>
        <v>229.17480425806454</v>
      </c>
      <c r="P165" s="34">
        <f t="shared" si="16"/>
        <v>6992.5051957419355</v>
      </c>
      <c r="Q165" s="47"/>
    </row>
    <row r="166" spans="1:17" ht="24.95" customHeight="1" x14ac:dyDescent="0.2">
      <c r="A166" s="33">
        <f t="shared" si="17"/>
        <v>157</v>
      </c>
      <c r="B166" s="50" t="s">
        <v>616</v>
      </c>
      <c r="C166" s="50" t="s">
        <v>14</v>
      </c>
      <c r="D166" s="29">
        <v>2213.4</v>
      </c>
      <c r="E166" s="46">
        <v>250</v>
      </c>
      <c r="F166" s="46">
        <v>500</v>
      </c>
      <c r="G166" s="46">
        <v>101</v>
      </c>
      <c r="H166" s="46">
        <v>2510.0300000000002</v>
      </c>
      <c r="I166" s="34">
        <v>183.01</v>
      </c>
      <c r="J166" s="34">
        <v>1395.2999999999997</v>
      </c>
      <c r="K166" s="34">
        <f t="shared" si="12"/>
        <v>7152.74</v>
      </c>
      <c r="L166" s="34">
        <f t="shared" si="13"/>
        <v>135.93552000000003</v>
      </c>
      <c r="M166" s="34">
        <v>0</v>
      </c>
      <c r="N166" s="34">
        <f t="shared" si="14"/>
        <v>90.787096774193557</v>
      </c>
      <c r="O166" s="29">
        <f t="shared" si="15"/>
        <v>226.72261677419357</v>
      </c>
      <c r="P166" s="34">
        <f t="shared" si="16"/>
        <v>6926.017383225806</v>
      </c>
      <c r="Q166" s="47"/>
    </row>
    <row r="167" spans="1:17" ht="24.95" customHeight="1" x14ac:dyDescent="0.2">
      <c r="A167" s="33">
        <f t="shared" si="17"/>
        <v>158</v>
      </c>
      <c r="B167" s="50" t="s">
        <v>617</v>
      </c>
      <c r="C167" s="50" t="s">
        <v>177</v>
      </c>
      <c r="D167" s="29">
        <v>2213.4</v>
      </c>
      <c r="E167" s="46">
        <v>250</v>
      </c>
      <c r="F167" s="46">
        <v>500</v>
      </c>
      <c r="G167" s="46">
        <v>101</v>
      </c>
      <c r="H167" s="46">
        <v>2510.0300000000002</v>
      </c>
      <c r="I167" s="34">
        <v>183.01</v>
      </c>
      <c r="J167" s="34">
        <v>1395.2999999999997</v>
      </c>
      <c r="K167" s="34">
        <f t="shared" si="12"/>
        <v>7152.74</v>
      </c>
      <c r="L167" s="34">
        <f t="shared" si="13"/>
        <v>135.93552000000003</v>
      </c>
      <c r="M167" s="34">
        <v>0</v>
      </c>
      <c r="N167" s="34">
        <f t="shared" si="14"/>
        <v>90.787096774193557</v>
      </c>
      <c r="O167" s="29">
        <f t="shared" si="15"/>
        <v>226.72261677419357</v>
      </c>
      <c r="P167" s="34">
        <f t="shared" si="16"/>
        <v>6926.017383225806</v>
      </c>
      <c r="Q167" s="47"/>
    </row>
    <row r="168" spans="1:17" ht="24.95" customHeight="1" x14ac:dyDescent="0.2">
      <c r="A168" s="33">
        <f t="shared" si="17"/>
        <v>159</v>
      </c>
      <c r="B168" s="50" t="s">
        <v>618</v>
      </c>
      <c r="C168" s="50" t="s">
        <v>14</v>
      </c>
      <c r="D168" s="29">
        <v>2213.4</v>
      </c>
      <c r="E168" s="46">
        <v>250</v>
      </c>
      <c r="F168" s="46">
        <v>500</v>
      </c>
      <c r="G168" s="46">
        <v>101</v>
      </c>
      <c r="H168" s="46">
        <v>2510.0300000000002</v>
      </c>
      <c r="I168" s="34">
        <v>183.01</v>
      </c>
      <c r="J168" s="34">
        <v>1395.2999999999997</v>
      </c>
      <c r="K168" s="34">
        <f t="shared" si="12"/>
        <v>7152.74</v>
      </c>
      <c r="L168" s="34">
        <f t="shared" si="13"/>
        <v>135.93552000000003</v>
      </c>
      <c r="M168" s="34">
        <v>0</v>
      </c>
      <c r="N168" s="34">
        <f t="shared" si="14"/>
        <v>90.787096774193557</v>
      </c>
      <c r="O168" s="29">
        <f t="shared" si="15"/>
        <v>226.72261677419357</v>
      </c>
      <c r="P168" s="34">
        <f t="shared" si="16"/>
        <v>6926.017383225806</v>
      </c>
      <c r="Q168" s="47"/>
    </row>
    <row r="169" spans="1:17" ht="24.95" customHeight="1" x14ac:dyDescent="0.2">
      <c r="A169" s="33">
        <f t="shared" si="17"/>
        <v>160</v>
      </c>
      <c r="B169" s="50" t="s">
        <v>619</v>
      </c>
      <c r="C169" s="50" t="s">
        <v>14</v>
      </c>
      <c r="D169" s="29">
        <v>2213.4</v>
      </c>
      <c r="E169" s="46">
        <v>250</v>
      </c>
      <c r="F169" s="46">
        <v>500</v>
      </c>
      <c r="G169" s="46">
        <v>101</v>
      </c>
      <c r="H169" s="46">
        <v>2510.0300000000002</v>
      </c>
      <c r="I169" s="34">
        <v>183.01</v>
      </c>
      <c r="J169" s="34">
        <v>1395.2999999999997</v>
      </c>
      <c r="K169" s="34">
        <f t="shared" si="12"/>
        <v>7152.74</v>
      </c>
      <c r="L169" s="34">
        <f t="shared" si="13"/>
        <v>135.93552000000003</v>
      </c>
      <c r="M169" s="34">
        <v>0</v>
      </c>
      <c r="N169" s="34">
        <f t="shared" si="14"/>
        <v>90.787096774193557</v>
      </c>
      <c r="O169" s="29">
        <f t="shared" si="15"/>
        <v>226.72261677419357</v>
      </c>
      <c r="P169" s="34">
        <f t="shared" si="16"/>
        <v>6926.017383225806</v>
      </c>
      <c r="Q169" s="47"/>
    </row>
    <row r="170" spans="1:17" ht="24.95" customHeight="1" x14ac:dyDescent="0.2">
      <c r="A170" s="33">
        <f t="shared" si="17"/>
        <v>161</v>
      </c>
      <c r="B170" s="50" t="s">
        <v>620</v>
      </c>
      <c r="C170" s="50" t="s">
        <v>527</v>
      </c>
      <c r="D170" s="29">
        <v>2344.84</v>
      </c>
      <c r="E170" s="46">
        <v>250</v>
      </c>
      <c r="F170" s="46">
        <v>500</v>
      </c>
      <c r="G170" s="46">
        <v>0</v>
      </c>
      <c r="H170" s="46">
        <v>2534.0100000000002</v>
      </c>
      <c r="I170" s="34">
        <v>183.01</v>
      </c>
      <c r="J170" s="34">
        <v>1409.8200000000002</v>
      </c>
      <c r="K170" s="34">
        <f t="shared" si="12"/>
        <v>7221.68</v>
      </c>
      <c r="L170" s="34">
        <f t="shared" si="13"/>
        <v>137.40577200000001</v>
      </c>
      <c r="M170" s="34">
        <v>0</v>
      </c>
      <c r="N170" s="34">
        <f t="shared" si="14"/>
        <v>91.769032258064527</v>
      </c>
      <c r="O170" s="29">
        <f t="shared" si="15"/>
        <v>229.17480425806454</v>
      </c>
      <c r="P170" s="34">
        <f t="shared" si="16"/>
        <v>6992.5051957419355</v>
      </c>
      <c r="Q170" s="47"/>
    </row>
    <row r="171" spans="1:17" ht="24.95" customHeight="1" x14ac:dyDescent="0.2">
      <c r="A171" s="33">
        <f t="shared" si="17"/>
        <v>162</v>
      </c>
      <c r="B171" s="50" t="s">
        <v>621</v>
      </c>
      <c r="C171" s="50" t="s">
        <v>527</v>
      </c>
      <c r="D171" s="29">
        <v>2344.84</v>
      </c>
      <c r="E171" s="46">
        <v>250</v>
      </c>
      <c r="F171" s="46">
        <v>500</v>
      </c>
      <c r="G171" s="46">
        <v>0</v>
      </c>
      <c r="H171" s="46">
        <v>2534.0100000000002</v>
      </c>
      <c r="I171" s="34">
        <v>183.01</v>
      </c>
      <c r="J171" s="34">
        <v>1409.8200000000002</v>
      </c>
      <c r="K171" s="34">
        <f t="shared" si="12"/>
        <v>7221.68</v>
      </c>
      <c r="L171" s="34">
        <f t="shared" si="13"/>
        <v>137.40577200000001</v>
      </c>
      <c r="M171" s="34">
        <v>0</v>
      </c>
      <c r="N171" s="34">
        <f t="shared" si="14"/>
        <v>91.769032258064527</v>
      </c>
      <c r="O171" s="29">
        <f t="shared" si="15"/>
        <v>229.17480425806454</v>
      </c>
      <c r="P171" s="34">
        <f t="shared" si="16"/>
        <v>6992.5051957419355</v>
      </c>
      <c r="Q171" s="47"/>
    </row>
    <row r="172" spans="1:17" ht="24.95" customHeight="1" x14ac:dyDescent="0.2">
      <c r="A172" s="33">
        <f t="shared" si="17"/>
        <v>163</v>
      </c>
      <c r="B172" s="50" t="s">
        <v>344</v>
      </c>
      <c r="C172" s="50" t="s">
        <v>527</v>
      </c>
      <c r="D172" s="29">
        <v>2344.84</v>
      </c>
      <c r="E172" s="46">
        <v>250</v>
      </c>
      <c r="F172" s="46">
        <v>500</v>
      </c>
      <c r="G172" s="46">
        <v>0</v>
      </c>
      <c r="H172" s="46">
        <v>2534.0100000000002</v>
      </c>
      <c r="I172" s="34">
        <v>183.01</v>
      </c>
      <c r="J172" s="34">
        <v>1409.8200000000002</v>
      </c>
      <c r="K172" s="34">
        <f t="shared" si="12"/>
        <v>7221.68</v>
      </c>
      <c r="L172" s="34">
        <f t="shared" si="13"/>
        <v>137.40577200000001</v>
      </c>
      <c r="M172" s="34">
        <v>0</v>
      </c>
      <c r="N172" s="34">
        <f t="shared" si="14"/>
        <v>91.769032258064527</v>
      </c>
      <c r="O172" s="29">
        <f t="shared" si="15"/>
        <v>229.17480425806454</v>
      </c>
      <c r="P172" s="34">
        <f t="shared" si="16"/>
        <v>6992.5051957419355</v>
      </c>
      <c r="Q172" s="47"/>
    </row>
    <row r="173" spans="1:17" ht="24.95" customHeight="1" x14ac:dyDescent="0.2">
      <c r="A173" s="33">
        <f t="shared" si="17"/>
        <v>164</v>
      </c>
      <c r="B173" s="50" t="s">
        <v>622</v>
      </c>
      <c r="C173" s="50" t="s">
        <v>14</v>
      </c>
      <c r="D173" s="29">
        <v>2213.4</v>
      </c>
      <c r="E173" s="46">
        <v>250</v>
      </c>
      <c r="F173" s="46">
        <v>500</v>
      </c>
      <c r="G173" s="46">
        <v>101</v>
      </c>
      <c r="H173" s="46">
        <v>2510.0300000000002</v>
      </c>
      <c r="I173" s="34">
        <v>183.01</v>
      </c>
      <c r="J173" s="34">
        <v>1395.2999999999997</v>
      </c>
      <c r="K173" s="34">
        <f t="shared" si="12"/>
        <v>7152.74</v>
      </c>
      <c r="L173" s="34">
        <f t="shared" si="13"/>
        <v>135.93552000000003</v>
      </c>
      <c r="M173" s="34">
        <v>0</v>
      </c>
      <c r="N173" s="34">
        <f t="shared" si="14"/>
        <v>90.787096774193557</v>
      </c>
      <c r="O173" s="29">
        <f t="shared" si="15"/>
        <v>226.72261677419357</v>
      </c>
      <c r="P173" s="34">
        <f t="shared" si="16"/>
        <v>6926.017383225806</v>
      </c>
      <c r="Q173" s="47"/>
    </row>
    <row r="174" spans="1:17" ht="24.95" customHeight="1" x14ac:dyDescent="0.2">
      <c r="A174" s="33">
        <f t="shared" si="17"/>
        <v>165</v>
      </c>
      <c r="B174" s="50" t="s">
        <v>623</v>
      </c>
      <c r="C174" s="50" t="s">
        <v>527</v>
      </c>
      <c r="D174" s="29">
        <v>2344.84</v>
      </c>
      <c r="E174" s="46">
        <v>250</v>
      </c>
      <c r="F174" s="46">
        <v>500</v>
      </c>
      <c r="G174" s="46">
        <v>0</v>
      </c>
      <c r="H174" s="46">
        <v>2534.0100000000002</v>
      </c>
      <c r="I174" s="34">
        <v>183.01</v>
      </c>
      <c r="J174" s="34">
        <v>1409.8200000000002</v>
      </c>
      <c r="K174" s="34">
        <f t="shared" si="12"/>
        <v>7221.68</v>
      </c>
      <c r="L174" s="34">
        <f t="shared" si="13"/>
        <v>137.40577200000001</v>
      </c>
      <c r="M174" s="34">
        <v>0</v>
      </c>
      <c r="N174" s="34">
        <f t="shared" si="14"/>
        <v>91.769032258064527</v>
      </c>
      <c r="O174" s="29">
        <f t="shared" si="15"/>
        <v>229.17480425806454</v>
      </c>
      <c r="P174" s="34">
        <f t="shared" si="16"/>
        <v>6992.5051957419355</v>
      </c>
      <c r="Q174" s="47"/>
    </row>
    <row r="175" spans="1:17" ht="24.95" customHeight="1" x14ac:dyDescent="0.2">
      <c r="A175" s="33">
        <f t="shared" si="17"/>
        <v>166</v>
      </c>
      <c r="B175" s="50" t="s">
        <v>624</v>
      </c>
      <c r="C175" s="50" t="s">
        <v>527</v>
      </c>
      <c r="D175" s="29">
        <v>2344.84</v>
      </c>
      <c r="E175" s="46">
        <v>250</v>
      </c>
      <c r="F175" s="46">
        <v>500</v>
      </c>
      <c r="G175" s="46">
        <v>0</v>
      </c>
      <c r="H175" s="46">
        <v>2534.0100000000002</v>
      </c>
      <c r="I175" s="34">
        <v>183.01</v>
      </c>
      <c r="J175" s="34">
        <v>1409.8200000000002</v>
      </c>
      <c r="K175" s="34">
        <f t="shared" si="12"/>
        <v>7221.68</v>
      </c>
      <c r="L175" s="34">
        <f t="shared" si="13"/>
        <v>137.40577200000001</v>
      </c>
      <c r="M175" s="34">
        <v>0</v>
      </c>
      <c r="N175" s="34">
        <f t="shared" si="14"/>
        <v>91.769032258064527</v>
      </c>
      <c r="O175" s="29">
        <f t="shared" si="15"/>
        <v>229.17480425806454</v>
      </c>
      <c r="P175" s="34">
        <f t="shared" si="16"/>
        <v>6992.5051957419355</v>
      </c>
      <c r="Q175" s="47"/>
    </row>
    <row r="176" spans="1:17" ht="24.95" customHeight="1" x14ac:dyDescent="0.2">
      <c r="A176" s="33">
        <f t="shared" si="17"/>
        <v>167</v>
      </c>
      <c r="B176" s="50" t="s">
        <v>625</v>
      </c>
      <c r="C176" s="50" t="s">
        <v>14</v>
      </c>
      <c r="D176" s="29">
        <v>2213.4</v>
      </c>
      <c r="E176" s="46">
        <v>250</v>
      </c>
      <c r="F176" s="46">
        <v>500</v>
      </c>
      <c r="G176" s="46">
        <v>101</v>
      </c>
      <c r="H176" s="46">
        <v>2510.0300000000002</v>
      </c>
      <c r="I176" s="34">
        <v>183.01</v>
      </c>
      <c r="J176" s="34">
        <v>1395.2999999999997</v>
      </c>
      <c r="K176" s="34">
        <f t="shared" si="12"/>
        <v>7152.74</v>
      </c>
      <c r="L176" s="34">
        <f t="shared" si="13"/>
        <v>135.93552000000003</v>
      </c>
      <c r="M176" s="34">
        <v>0</v>
      </c>
      <c r="N176" s="34">
        <f t="shared" si="14"/>
        <v>90.787096774193557</v>
      </c>
      <c r="O176" s="29">
        <f t="shared" si="15"/>
        <v>226.72261677419357</v>
      </c>
      <c r="P176" s="34">
        <f t="shared" si="16"/>
        <v>6926.017383225806</v>
      </c>
      <c r="Q176" s="47"/>
    </row>
    <row r="177" spans="1:17" ht="24.95" customHeight="1" x14ac:dyDescent="0.2">
      <c r="A177" s="33">
        <f t="shared" si="17"/>
        <v>168</v>
      </c>
      <c r="B177" s="50" t="s">
        <v>388</v>
      </c>
      <c r="C177" s="50" t="s">
        <v>191</v>
      </c>
      <c r="D177" s="29">
        <v>2248.7399999999998</v>
      </c>
      <c r="E177" s="46">
        <v>250</v>
      </c>
      <c r="F177" s="46">
        <v>500</v>
      </c>
      <c r="G177" s="46">
        <v>90</v>
      </c>
      <c r="H177" s="46">
        <v>2531.2600000000002</v>
      </c>
      <c r="I177" s="34">
        <v>183.01</v>
      </c>
      <c r="J177" s="34">
        <v>1407.2800000000002</v>
      </c>
      <c r="K177" s="34">
        <f t="shared" si="12"/>
        <v>7210.2900000000009</v>
      </c>
      <c r="L177" s="34">
        <f t="shared" si="13"/>
        <v>137.111142</v>
      </c>
      <c r="M177" s="34">
        <v>0</v>
      </c>
      <c r="N177" s="34">
        <f t="shared" si="14"/>
        <v>91.57225806451612</v>
      </c>
      <c r="O177" s="29">
        <f t="shared" si="15"/>
        <v>228.68340006451612</v>
      </c>
      <c r="P177" s="34">
        <f t="shared" si="16"/>
        <v>6981.6065999354851</v>
      </c>
      <c r="Q177" s="47"/>
    </row>
    <row r="178" spans="1:17" ht="24.95" customHeight="1" x14ac:dyDescent="0.2">
      <c r="A178" s="33">
        <f t="shared" si="17"/>
        <v>169</v>
      </c>
      <c r="B178" s="50" t="s">
        <v>626</v>
      </c>
      <c r="C178" s="50" t="s">
        <v>14</v>
      </c>
      <c r="D178" s="29">
        <v>2213.4</v>
      </c>
      <c r="E178" s="46">
        <v>250</v>
      </c>
      <c r="F178" s="46">
        <v>500</v>
      </c>
      <c r="G178" s="46">
        <v>101</v>
      </c>
      <c r="H178" s="46">
        <v>2510.0300000000002</v>
      </c>
      <c r="I178" s="34">
        <v>183.01</v>
      </c>
      <c r="J178" s="34">
        <v>1395.2999999999997</v>
      </c>
      <c r="K178" s="34">
        <f t="shared" si="12"/>
        <v>7152.74</v>
      </c>
      <c r="L178" s="34">
        <f t="shared" si="13"/>
        <v>135.93552000000003</v>
      </c>
      <c r="M178" s="34">
        <v>0</v>
      </c>
      <c r="N178" s="34">
        <f t="shared" si="14"/>
        <v>90.787096774193557</v>
      </c>
      <c r="O178" s="29">
        <f t="shared" si="15"/>
        <v>226.72261677419357</v>
      </c>
      <c r="P178" s="34">
        <f t="shared" si="16"/>
        <v>6926.017383225806</v>
      </c>
      <c r="Q178" s="47"/>
    </row>
    <row r="179" spans="1:17" ht="24.95" customHeight="1" x14ac:dyDescent="0.2">
      <c r="A179" s="33">
        <f t="shared" si="17"/>
        <v>170</v>
      </c>
      <c r="B179" s="50" t="s">
        <v>627</v>
      </c>
      <c r="C179" s="50" t="s">
        <v>191</v>
      </c>
      <c r="D179" s="29"/>
      <c r="E179" s="46"/>
      <c r="F179" s="46"/>
      <c r="G179" s="46">
        <v>0</v>
      </c>
      <c r="H179" s="46">
        <v>2531.2600000000002</v>
      </c>
      <c r="I179" s="34">
        <v>183.01</v>
      </c>
      <c r="J179" s="34">
        <v>1407.2800000000002</v>
      </c>
      <c r="K179" s="34">
        <f t="shared" si="12"/>
        <v>4121.5500000000011</v>
      </c>
      <c r="L179" s="34">
        <f t="shared" si="13"/>
        <v>0</v>
      </c>
      <c r="M179" s="34">
        <v>0</v>
      </c>
      <c r="N179" s="34">
        <f t="shared" si="14"/>
        <v>0</v>
      </c>
      <c r="O179" s="29">
        <f t="shared" si="15"/>
        <v>0</v>
      </c>
      <c r="P179" s="34">
        <f t="shared" si="16"/>
        <v>4121.5500000000011</v>
      </c>
      <c r="Q179" s="47"/>
    </row>
    <row r="180" spans="1:17" ht="24.95" customHeight="1" x14ac:dyDescent="0.2">
      <c r="A180" s="33">
        <f t="shared" si="17"/>
        <v>171</v>
      </c>
      <c r="B180" s="50" t="s">
        <v>387</v>
      </c>
      <c r="C180" s="50" t="s">
        <v>628</v>
      </c>
      <c r="D180" s="29">
        <v>2281.29</v>
      </c>
      <c r="E180" s="46">
        <v>250</v>
      </c>
      <c r="F180" s="46">
        <v>500</v>
      </c>
      <c r="G180" s="46">
        <v>70</v>
      </c>
      <c r="H180" s="46">
        <v>2541.79</v>
      </c>
      <c r="I180" s="34">
        <v>183.01</v>
      </c>
      <c r="J180" s="34">
        <v>1413.38</v>
      </c>
      <c r="K180" s="34">
        <f t="shared" si="12"/>
        <v>7239.47</v>
      </c>
      <c r="L180" s="34">
        <f t="shared" si="13"/>
        <v>137.71730700000001</v>
      </c>
      <c r="M180" s="34">
        <v>0</v>
      </c>
      <c r="N180" s="34">
        <f t="shared" si="14"/>
        <v>91.977096774193541</v>
      </c>
      <c r="O180" s="29">
        <f t="shared" si="15"/>
        <v>229.69440377419355</v>
      </c>
      <c r="P180" s="34">
        <f t="shared" si="16"/>
        <v>7009.775596225807</v>
      </c>
      <c r="Q180" s="47"/>
    </row>
    <row r="181" spans="1:17" ht="24.95" customHeight="1" x14ac:dyDescent="0.2">
      <c r="A181" s="33">
        <f t="shared" si="17"/>
        <v>172</v>
      </c>
      <c r="B181" s="50" t="s">
        <v>629</v>
      </c>
      <c r="C181" s="50" t="s">
        <v>527</v>
      </c>
      <c r="D181" s="29">
        <v>2344.84</v>
      </c>
      <c r="E181" s="46">
        <v>250</v>
      </c>
      <c r="F181" s="46">
        <v>500</v>
      </c>
      <c r="G181" s="46">
        <v>0</v>
      </c>
      <c r="H181" s="46">
        <v>2534.0100000000002</v>
      </c>
      <c r="I181" s="34">
        <v>183.01</v>
      </c>
      <c r="J181" s="34">
        <v>1409.8200000000002</v>
      </c>
      <c r="K181" s="34">
        <f t="shared" si="12"/>
        <v>7221.68</v>
      </c>
      <c r="L181" s="34">
        <f t="shared" si="13"/>
        <v>137.40577200000001</v>
      </c>
      <c r="M181" s="34">
        <v>0</v>
      </c>
      <c r="N181" s="34">
        <f t="shared" si="14"/>
        <v>91.769032258064527</v>
      </c>
      <c r="O181" s="29">
        <f t="shared" si="15"/>
        <v>229.17480425806454</v>
      </c>
      <c r="P181" s="34">
        <f t="shared" si="16"/>
        <v>6992.5051957419355</v>
      </c>
      <c r="Q181" s="47"/>
    </row>
    <row r="182" spans="1:17" ht="24.95" customHeight="1" x14ac:dyDescent="0.2">
      <c r="A182" s="33">
        <f t="shared" si="17"/>
        <v>173</v>
      </c>
      <c r="B182" s="50" t="s">
        <v>381</v>
      </c>
      <c r="C182" s="50" t="s">
        <v>14</v>
      </c>
      <c r="D182" s="29">
        <v>2213.4</v>
      </c>
      <c r="E182" s="46">
        <v>250</v>
      </c>
      <c r="F182" s="46">
        <v>500</v>
      </c>
      <c r="G182" s="46">
        <v>101</v>
      </c>
      <c r="H182" s="46">
        <v>2510.0300000000002</v>
      </c>
      <c r="I182" s="34">
        <v>183.01</v>
      </c>
      <c r="J182" s="34">
        <v>1395.2999999999997</v>
      </c>
      <c r="K182" s="34">
        <f t="shared" si="12"/>
        <v>7152.74</v>
      </c>
      <c r="L182" s="34">
        <f t="shared" si="13"/>
        <v>135.93552000000003</v>
      </c>
      <c r="M182" s="34">
        <v>0</v>
      </c>
      <c r="N182" s="34">
        <f t="shared" si="14"/>
        <v>90.787096774193557</v>
      </c>
      <c r="O182" s="29">
        <f t="shared" si="15"/>
        <v>226.72261677419357</v>
      </c>
      <c r="P182" s="34">
        <f t="shared" si="16"/>
        <v>6926.017383225806</v>
      </c>
      <c r="Q182" s="47"/>
    </row>
    <row r="183" spans="1:17" ht="24.95" customHeight="1" x14ac:dyDescent="0.2">
      <c r="A183" s="33">
        <f t="shared" si="17"/>
        <v>174</v>
      </c>
      <c r="B183" s="50" t="s">
        <v>394</v>
      </c>
      <c r="C183" s="50" t="s">
        <v>177</v>
      </c>
      <c r="D183" s="29">
        <v>2213.4</v>
      </c>
      <c r="E183" s="46">
        <v>250</v>
      </c>
      <c r="F183" s="46">
        <v>500</v>
      </c>
      <c r="G183" s="46">
        <v>101</v>
      </c>
      <c r="H183" s="46">
        <v>2510.0300000000002</v>
      </c>
      <c r="I183" s="34">
        <v>183.01</v>
      </c>
      <c r="J183" s="34">
        <v>1395.2999999999997</v>
      </c>
      <c r="K183" s="34">
        <f t="shared" si="12"/>
        <v>7152.74</v>
      </c>
      <c r="L183" s="34">
        <f t="shared" si="13"/>
        <v>135.93552000000003</v>
      </c>
      <c r="M183" s="34">
        <v>0</v>
      </c>
      <c r="N183" s="34">
        <f t="shared" si="14"/>
        <v>90.787096774193557</v>
      </c>
      <c r="O183" s="29">
        <f t="shared" si="15"/>
        <v>226.72261677419357</v>
      </c>
      <c r="P183" s="34">
        <f t="shared" si="16"/>
        <v>6926.017383225806</v>
      </c>
      <c r="Q183" s="47"/>
    </row>
    <row r="184" spans="1:17" ht="24.95" customHeight="1" x14ac:dyDescent="0.2">
      <c r="A184" s="33">
        <f t="shared" si="17"/>
        <v>175</v>
      </c>
      <c r="B184" s="50" t="s">
        <v>382</v>
      </c>
      <c r="C184" s="50" t="s">
        <v>14</v>
      </c>
      <c r="D184" s="29">
        <v>2213.4</v>
      </c>
      <c r="E184" s="46">
        <v>250</v>
      </c>
      <c r="F184" s="46">
        <v>500</v>
      </c>
      <c r="G184" s="46">
        <v>101</v>
      </c>
      <c r="H184" s="46">
        <v>2510.0300000000002</v>
      </c>
      <c r="I184" s="34">
        <v>183.01</v>
      </c>
      <c r="J184" s="34">
        <v>1395.2999999999997</v>
      </c>
      <c r="K184" s="34">
        <f t="shared" si="12"/>
        <v>7152.74</v>
      </c>
      <c r="L184" s="34">
        <f t="shared" si="13"/>
        <v>135.93552000000003</v>
      </c>
      <c r="M184" s="34">
        <v>0</v>
      </c>
      <c r="N184" s="34">
        <f t="shared" si="14"/>
        <v>90.787096774193557</v>
      </c>
      <c r="O184" s="29">
        <f t="shared" si="15"/>
        <v>226.72261677419357</v>
      </c>
      <c r="P184" s="34">
        <f t="shared" si="16"/>
        <v>6926.017383225806</v>
      </c>
      <c r="Q184" s="47"/>
    </row>
    <row r="185" spans="1:17" ht="24.95" customHeight="1" x14ac:dyDescent="0.2">
      <c r="A185" s="33">
        <f t="shared" si="17"/>
        <v>176</v>
      </c>
      <c r="B185" s="50" t="s">
        <v>630</v>
      </c>
      <c r="C185" s="50" t="s">
        <v>14</v>
      </c>
      <c r="D185" s="29">
        <v>2213.4</v>
      </c>
      <c r="E185" s="46">
        <v>250</v>
      </c>
      <c r="F185" s="46">
        <v>500</v>
      </c>
      <c r="G185" s="46">
        <v>101</v>
      </c>
      <c r="H185" s="46">
        <v>2510.0300000000002</v>
      </c>
      <c r="I185" s="34">
        <v>183.01</v>
      </c>
      <c r="J185" s="34">
        <v>1395.2999999999997</v>
      </c>
      <c r="K185" s="34">
        <f t="shared" si="12"/>
        <v>7152.74</v>
      </c>
      <c r="L185" s="34">
        <f t="shared" si="13"/>
        <v>135.93552000000003</v>
      </c>
      <c r="M185" s="34">
        <v>0</v>
      </c>
      <c r="N185" s="34">
        <f t="shared" si="14"/>
        <v>90.787096774193557</v>
      </c>
      <c r="O185" s="29">
        <f t="shared" si="15"/>
        <v>226.72261677419357</v>
      </c>
      <c r="P185" s="34">
        <f t="shared" si="16"/>
        <v>6926.017383225806</v>
      </c>
      <c r="Q185" s="47"/>
    </row>
    <row r="186" spans="1:17" ht="24.95" customHeight="1" x14ac:dyDescent="0.2">
      <c r="A186" s="33">
        <f t="shared" si="17"/>
        <v>177</v>
      </c>
      <c r="B186" s="50" t="s">
        <v>631</v>
      </c>
      <c r="C186" s="50" t="s">
        <v>14</v>
      </c>
      <c r="D186" s="29">
        <v>2213.4</v>
      </c>
      <c r="E186" s="46">
        <v>250</v>
      </c>
      <c r="F186" s="46">
        <v>500</v>
      </c>
      <c r="G186" s="46">
        <v>101</v>
      </c>
      <c r="H186" s="46">
        <v>2510.0300000000002</v>
      </c>
      <c r="I186" s="34">
        <v>183.01</v>
      </c>
      <c r="J186" s="34">
        <v>1395.2999999999997</v>
      </c>
      <c r="K186" s="34">
        <f t="shared" si="12"/>
        <v>7152.74</v>
      </c>
      <c r="L186" s="34">
        <f t="shared" si="13"/>
        <v>135.93552000000003</v>
      </c>
      <c r="M186" s="34">
        <v>0</v>
      </c>
      <c r="N186" s="34">
        <f t="shared" si="14"/>
        <v>90.787096774193557</v>
      </c>
      <c r="O186" s="29">
        <f t="shared" si="15"/>
        <v>226.72261677419357</v>
      </c>
      <c r="P186" s="34">
        <f t="shared" si="16"/>
        <v>6926.017383225806</v>
      </c>
      <c r="Q186" s="47"/>
    </row>
    <row r="187" spans="1:17" ht="24.95" customHeight="1" x14ac:dyDescent="0.2">
      <c r="A187" s="33">
        <f t="shared" si="17"/>
        <v>178</v>
      </c>
      <c r="B187" s="50" t="s">
        <v>632</v>
      </c>
      <c r="C187" s="50" t="s">
        <v>527</v>
      </c>
      <c r="D187" s="29">
        <v>2344.84</v>
      </c>
      <c r="E187" s="46">
        <v>250</v>
      </c>
      <c r="F187" s="46">
        <v>500</v>
      </c>
      <c r="G187" s="46">
        <v>0</v>
      </c>
      <c r="H187" s="46">
        <v>2534.0100000000002</v>
      </c>
      <c r="I187" s="34">
        <v>183.01</v>
      </c>
      <c r="J187" s="34">
        <v>1409.8200000000002</v>
      </c>
      <c r="K187" s="34">
        <f t="shared" si="12"/>
        <v>7221.68</v>
      </c>
      <c r="L187" s="34">
        <f t="shared" si="13"/>
        <v>137.40577200000001</v>
      </c>
      <c r="M187" s="34">
        <v>0</v>
      </c>
      <c r="N187" s="34">
        <f t="shared" si="14"/>
        <v>91.769032258064527</v>
      </c>
      <c r="O187" s="29">
        <f t="shared" si="15"/>
        <v>229.17480425806454</v>
      </c>
      <c r="P187" s="34">
        <f t="shared" si="16"/>
        <v>6992.5051957419355</v>
      </c>
      <c r="Q187" s="47"/>
    </row>
    <row r="188" spans="1:17" ht="24.95" customHeight="1" x14ac:dyDescent="0.2">
      <c r="A188" s="33">
        <f t="shared" si="17"/>
        <v>179</v>
      </c>
      <c r="B188" s="50" t="s">
        <v>389</v>
      </c>
      <c r="C188" s="50" t="s">
        <v>191</v>
      </c>
      <c r="D188" s="29">
        <v>2248.7399999999998</v>
      </c>
      <c r="E188" s="46">
        <v>250</v>
      </c>
      <c r="F188" s="46">
        <v>500</v>
      </c>
      <c r="G188" s="46">
        <v>90</v>
      </c>
      <c r="H188" s="46">
        <v>2531.2600000000002</v>
      </c>
      <c r="I188" s="34">
        <v>183.01</v>
      </c>
      <c r="J188" s="34">
        <v>1407.2800000000002</v>
      </c>
      <c r="K188" s="34">
        <f t="shared" si="12"/>
        <v>7210.2900000000009</v>
      </c>
      <c r="L188" s="34">
        <f t="shared" si="13"/>
        <v>137.111142</v>
      </c>
      <c r="M188" s="34">
        <v>0</v>
      </c>
      <c r="N188" s="34">
        <f t="shared" si="14"/>
        <v>91.57225806451612</v>
      </c>
      <c r="O188" s="29">
        <f t="shared" si="15"/>
        <v>228.68340006451612</v>
      </c>
      <c r="P188" s="34">
        <f t="shared" si="16"/>
        <v>6981.6065999354851</v>
      </c>
      <c r="Q188" s="47"/>
    </row>
    <row r="189" spans="1:17" ht="24.95" customHeight="1" x14ac:dyDescent="0.2">
      <c r="A189" s="33">
        <f t="shared" si="17"/>
        <v>180</v>
      </c>
      <c r="B189" s="50" t="s">
        <v>633</v>
      </c>
      <c r="C189" s="50" t="s">
        <v>177</v>
      </c>
      <c r="D189" s="29">
        <v>2213.4</v>
      </c>
      <c r="E189" s="46">
        <v>250</v>
      </c>
      <c r="F189" s="46">
        <v>500</v>
      </c>
      <c r="G189" s="46">
        <v>101</v>
      </c>
      <c r="H189" s="46">
        <v>2510.0300000000002</v>
      </c>
      <c r="I189" s="34">
        <v>183.01</v>
      </c>
      <c r="J189" s="34">
        <v>1395.2999999999997</v>
      </c>
      <c r="K189" s="34">
        <f t="shared" si="12"/>
        <v>7152.74</v>
      </c>
      <c r="L189" s="34">
        <f t="shared" si="13"/>
        <v>135.93552000000003</v>
      </c>
      <c r="M189" s="34">
        <v>0</v>
      </c>
      <c r="N189" s="34">
        <f t="shared" si="14"/>
        <v>90.787096774193557</v>
      </c>
      <c r="O189" s="29">
        <f t="shared" si="15"/>
        <v>226.72261677419357</v>
      </c>
      <c r="P189" s="34">
        <f t="shared" si="16"/>
        <v>6926.017383225806</v>
      </c>
      <c r="Q189" s="47"/>
    </row>
    <row r="190" spans="1:17" ht="24.95" customHeight="1" x14ac:dyDescent="0.2">
      <c r="A190" s="33">
        <f t="shared" si="17"/>
        <v>181</v>
      </c>
      <c r="B190" s="50" t="s">
        <v>634</v>
      </c>
      <c r="C190" s="50" t="s">
        <v>14</v>
      </c>
      <c r="D190" s="29">
        <v>2213.4</v>
      </c>
      <c r="E190" s="46">
        <v>250</v>
      </c>
      <c r="F190" s="46">
        <v>500</v>
      </c>
      <c r="G190" s="46">
        <v>101</v>
      </c>
      <c r="H190" s="46">
        <v>2510.0300000000002</v>
      </c>
      <c r="I190" s="34">
        <v>183.01</v>
      </c>
      <c r="J190" s="34">
        <v>1395.2999999999997</v>
      </c>
      <c r="K190" s="34">
        <f t="shared" si="12"/>
        <v>7152.74</v>
      </c>
      <c r="L190" s="34">
        <f t="shared" si="13"/>
        <v>135.93552000000003</v>
      </c>
      <c r="M190" s="34">
        <v>0</v>
      </c>
      <c r="N190" s="34">
        <f t="shared" si="14"/>
        <v>90.787096774193557</v>
      </c>
      <c r="O190" s="29">
        <f t="shared" si="15"/>
        <v>226.72261677419357</v>
      </c>
      <c r="P190" s="34">
        <f t="shared" si="16"/>
        <v>6926.017383225806</v>
      </c>
      <c r="Q190" s="47"/>
    </row>
    <row r="191" spans="1:17" ht="24.95" customHeight="1" x14ac:dyDescent="0.2">
      <c r="A191" s="33">
        <f t="shared" si="17"/>
        <v>182</v>
      </c>
      <c r="B191" s="50" t="s">
        <v>635</v>
      </c>
      <c r="C191" s="50" t="s">
        <v>527</v>
      </c>
      <c r="D191" s="29">
        <v>2344.84</v>
      </c>
      <c r="E191" s="46">
        <v>250</v>
      </c>
      <c r="F191" s="46">
        <v>500</v>
      </c>
      <c r="G191" s="46">
        <v>0</v>
      </c>
      <c r="H191" s="46">
        <v>2534.0100000000002</v>
      </c>
      <c r="I191" s="34">
        <v>183.01</v>
      </c>
      <c r="J191" s="34">
        <v>1409.8200000000002</v>
      </c>
      <c r="K191" s="34">
        <f t="shared" si="12"/>
        <v>7221.68</v>
      </c>
      <c r="L191" s="34">
        <f t="shared" si="13"/>
        <v>137.40577200000001</v>
      </c>
      <c r="M191" s="34">
        <v>0</v>
      </c>
      <c r="N191" s="34">
        <f t="shared" si="14"/>
        <v>91.769032258064527</v>
      </c>
      <c r="O191" s="29">
        <f t="shared" si="15"/>
        <v>229.17480425806454</v>
      </c>
      <c r="P191" s="34">
        <f t="shared" si="16"/>
        <v>6992.5051957419355</v>
      </c>
      <c r="Q191" s="47"/>
    </row>
    <row r="192" spans="1:17" ht="24.95" customHeight="1" x14ac:dyDescent="0.2">
      <c r="A192" s="33">
        <f t="shared" si="17"/>
        <v>183</v>
      </c>
      <c r="B192" s="50" t="s">
        <v>393</v>
      </c>
      <c r="C192" s="50" t="s">
        <v>184</v>
      </c>
      <c r="D192" s="29">
        <v>2183.2199999999998</v>
      </c>
      <c r="E192" s="46">
        <f>250/31*27</f>
        <v>217.74193548387098</v>
      </c>
      <c r="F192" s="46">
        <v>435.48</v>
      </c>
      <c r="G192" s="46">
        <v>0</v>
      </c>
      <c r="H192" s="46">
        <v>2677.31</v>
      </c>
      <c r="I192" s="34">
        <v>183.01</v>
      </c>
      <c r="J192" s="34">
        <v>1489.8600000000001</v>
      </c>
      <c r="K192" s="34">
        <f t="shared" si="12"/>
        <v>7186.6219354838704</v>
      </c>
      <c r="L192" s="34">
        <f t="shared" si="13"/>
        <v>126.48321</v>
      </c>
      <c r="M192" s="34">
        <v>0</v>
      </c>
      <c r="N192" s="34">
        <f t="shared" si="14"/>
        <v>84.474193548387092</v>
      </c>
      <c r="O192" s="29">
        <f t="shared" si="15"/>
        <v>210.95740354838711</v>
      </c>
      <c r="P192" s="34">
        <f t="shared" si="16"/>
        <v>6975.664531935483</v>
      </c>
      <c r="Q192" s="47"/>
    </row>
    <row r="193" spans="1:17" ht="24.95" customHeight="1" x14ac:dyDescent="0.2">
      <c r="A193" s="33">
        <f t="shared" si="17"/>
        <v>184</v>
      </c>
      <c r="B193" s="50" t="s">
        <v>383</v>
      </c>
      <c r="C193" s="50" t="s">
        <v>14</v>
      </c>
      <c r="D193" s="29">
        <v>2213.4</v>
      </c>
      <c r="E193" s="46">
        <v>250</v>
      </c>
      <c r="F193" s="46">
        <v>500</v>
      </c>
      <c r="G193" s="46">
        <v>101</v>
      </c>
      <c r="H193" s="46">
        <v>2510.0300000000002</v>
      </c>
      <c r="I193" s="34">
        <v>183.01</v>
      </c>
      <c r="J193" s="34">
        <v>1395.2999999999997</v>
      </c>
      <c r="K193" s="34">
        <f t="shared" si="12"/>
        <v>7152.74</v>
      </c>
      <c r="L193" s="34">
        <f t="shared" si="13"/>
        <v>135.93552000000003</v>
      </c>
      <c r="M193" s="34">
        <v>0</v>
      </c>
      <c r="N193" s="34">
        <f t="shared" si="14"/>
        <v>90.787096774193557</v>
      </c>
      <c r="O193" s="29">
        <f t="shared" si="15"/>
        <v>226.72261677419357</v>
      </c>
      <c r="P193" s="34">
        <f t="shared" si="16"/>
        <v>6926.017383225806</v>
      </c>
      <c r="Q193" s="47"/>
    </row>
    <row r="194" spans="1:17" ht="24.95" customHeight="1" x14ac:dyDescent="0.2">
      <c r="A194" s="33">
        <f t="shared" si="17"/>
        <v>185</v>
      </c>
      <c r="B194" s="50" t="s">
        <v>390</v>
      </c>
      <c r="C194" s="50" t="s">
        <v>191</v>
      </c>
      <c r="D194" s="29">
        <v>2248.7399999999998</v>
      </c>
      <c r="E194" s="46">
        <v>250</v>
      </c>
      <c r="F194" s="46">
        <v>500</v>
      </c>
      <c r="G194" s="46">
        <v>90</v>
      </c>
      <c r="H194" s="46">
        <v>2531.2600000000002</v>
      </c>
      <c r="I194" s="34">
        <v>183.01</v>
      </c>
      <c r="J194" s="34">
        <v>1407.2800000000002</v>
      </c>
      <c r="K194" s="34">
        <f t="shared" si="12"/>
        <v>7210.2900000000009</v>
      </c>
      <c r="L194" s="34">
        <f t="shared" si="13"/>
        <v>137.111142</v>
      </c>
      <c r="M194" s="34">
        <v>0</v>
      </c>
      <c r="N194" s="34">
        <f t="shared" si="14"/>
        <v>91.57225806451612</v>
      </c>
      <c r="O194" s="29">
        <f t="shared" si="15"/>
        <v>228.68340006451612</v>
      </c>
      <c r="P194" s="34">
        <f t="shared" si="16"/>
        <v>6981.6065999354851</v>
      </c>
      <c r="Q194" s="47"/>
    </row>
    <row r="195" spans="1:17" ht="24.95" customHeight="1" x14ac:dyDescent="0.2">
      <c r="A195" s="33">
        <f t="shared" si="17"/>
        <v>186</v>
      </c>
      <c r="B195" s="50" t="s">
        <v>636</v>
      </c>
      <c r="C195" s="50" t="s">
        <v>177</v>
      </c>
      <c r="D195" s="29">
        <v>2213.4</v>
      </c>
      <c r="E195" s="46">
        <v>250</v>
      </c>
      <c r="F195" s="46">
        <v>500</v>
      </c>
      <c r="G195" s="46">
        <v>101</v>
      </c>
      <c r="H195" s="46">
        <v>2510.0300000000002</v>
      </c>
      <c r="I195" s="34">
        <v>183.01</v>
      </c>
      <c r="J195" s="34">
        <v>1395.2999999999997</v>
      </c>
      <c r="K195" s="34">
        <f t="shared" si="12"/>
        <v>7152.74</v>
      </c>
      <c r="L195" s="34">
        <f t="shared" si="13"/>
        <v>135.93552000000003</v>
      </c>
      <c r="M195" s="34">
        <v>0</v>
      </c>
      <c r="N195" s="34">
        <f t="shared" si="14"/>
        <v>90.787096774193557</v>
      </c>
      <c r="O195" s="29">
        <f t="shared" si="15"/>
        <v>226.72261677419357</v>
      </c>
      <c r="P195" s="34">
        <f t="shared" si="16"/>
        <v>6926.017383225806</v>
      </c>
      <c r="Q195" s="47"/>
    </row>
    <row r="196" spans="1:17" ht="24.95" customHeight="1" x14ac:dyDescent="0.2">
      <c r="A196" s="33">
        <f t="shared" si="17"/>
        <v>187</v>
      </c>
      <c r="B196" s="50" t="s">
        <v>637</v>
      </c>
      <c r="C196" s="50" t="s">
        <v>527</v>
      </c>
      <c r="D196" s="29">
        <v>2344.84</v>
      </c>
      <c r="E196" s="46">
        <v>250</v>
      </c>
      <c r="F196" s="46">
        <v>500</v>
      </c>
      <c r="G196" s="46">
        <v>0</v>
      </c>
      <c r="H196" s="46">
        <v>2534.0100000000002</v>
      </c>
      <c r="I196" s="34">
        <v>183.01</v>
      </c>
      <c r="J196" s="34">
        <v>1409.8200000000002</v>
      </c>
      <c r="K196" s="34">
        <f t="shared" si="12"/>
        <v>7221.68</v>
      </c>
      <c r="L196" s="34">
        <f t="shared" si="13"/>
        <v>137.40577200000001</v>
      </c>
      <c r="M196" s="34">
        <v>0</v>
      </c>
      <c r="N196" s="34">
        <f t="shared" si="14"/>
        <v>91.769032258064527</v>
      </c>
      <c r="O196" s="29">
        <f t="shared" si="15"/>
        <v>229.17480425806454</v>
      </c>
      <c r="P196" s="34">
        <f t="shared" si="16"/>
        <v>6992.5051957419355</v>
      </c>
      <c r="Q196" s="47"/>
    </row>
    <row r="197" spans="1:17" ht="24.95" customHeight="1" x14ac:dyDescent="0.2">
      <c r="A197" s="33">
        <f t="shared" si="17"/>
        <v>188</v>
      </c>
      <c r="B197" s="50" t="s">
        <v>638</v>
      </c>
      <c r="C197" s="50" t="s">
        <v>191</v>
      </c>
      <c r="D197" s="29">
        <v>2248.7399999999998</v>
      </c>
      <c r="E197" s="46">
        <v>250</v>
      </c>
      <c r="F197" s="46">
        <v>500</v>
      </c>
      <c r="G197" s="46">
        <v>90</v>
      </c>
      <c r="H197" s="46">
        <v>2531.2600000000002</v>
      </c>
      <c r="I197" s="34">
        <v>183.01</v>
      </c>
      <c r="J197" s="34">
        <v>1407.2800000000002</v>
      </c>
      <c r="K197" s="34">
        <f t="shared" si="12"/>
        <v>7210.2900000000009</v>
      </c>
      <c r="L197" s="34">
        <f t="shared" si="13"/>
        <v>137.111142</v>
      </c>
      <c r="M197" s="34">
        <v>0</v>
      </c>
      <c r="N197" s="34">
        <f t="shared" si="14"/>
        <v>91.57225806451612</v>
      </c>
      <c r="O197" s="29">
        <f t="shared" si="15"/>
        <v>228.68340006451612</v>
      </c>
      <c r="P197" s="34">
        <f t="shared" si="16"/>
        <v>6981.6065999354851</v>
      </c>
      <c r="Q197" s="47"/>
    </row>
    <row r="198" spans="1:17" ht="24.95" customHeight="1" x14ac:dyDescent="0.2">
      <c r="A198" s="33">
        <f t="shared" si="17"/>
        <v>189</v>
      </c>
      <c r="B198" s="50" t="s">
        <v>384</v>
      </c>
      <c r="C198" s="50" t="s">
        <v>14</v>
      </c>
      <c r="D198" s="29">
        <v>2213.4</v>
      </c>
      <c r="E198" s="46">
        <v>250</v>
      </c>
      <c r="F198" s="46">
        <v>500</v>
      </c>
      <c r="G198" s="46">
        <v>101</v>
      </c>
      <c r="H198" s="46">
        <v>2510.0300000000002</v>
      </c>
      <c r="I198" s="34">
        <v>183.01</v>
      </c>
      <c r="J198" s="34">
        <v>1395.2999999999997</v>
      </c>
      <c r="K198" s="34">
        <f t="shared" si="12"/>
        <v>7152.74</v>
      </c>
      <c r="L198" s="34">
        <f t="shared" si="13"/>
        <v>135.93552000000003</v>
      </c>
      <c r="M198" s="34">
        <v>0</v>
      </c>
      <c r="N198" s="34">
        <f t="shared" si="14"/>
        <v>90.787096774193557</v>
      </c>
      <c r="O198" s="29">
        <f t="shared" si="15"/>
        <v>226.72261677419357</v>
      </c>
      <c r="P198" s="34">
        <f t="shared" si="16"/>
        <v>6926.017383225806</v>
      </c>
      <c r="Q198" s="47"/>
    </row>
    <row r="199" spans="1:17" ht="24.95" customHeight="1" x14ac:dyDescent="0.2">
      <c r="A199" s="33">
        <f t="shared" si="17"/>
        <v>190</v>
      </c>
      <c r="B199" s="50" t="s">
        <v>639</v>
      </c>
      <c r="C199" s="50" t="s">
        <v>184</v>
      </c>
      <c r="D199" s="29">
        <v>2506.66</v>
      </c>
      <c r="E199" s="46">
        <v>250</v>
      </c>
      <c r="F199" s="46">
        <v>500</v>
      </c>
      <c r="G199" s="46">
        <v>0</v>
      </c>
      <c r="H199" s="46">
        <v>2677.31</v>
      </c>
      <c r="I199" s="34">
        <v>183.01</v>
      </c>
      <c r="J199" s="34">
        <v>1489.8600000000001</v>
      </c>
      <c r="K199" s="34">
        <f t="shared" si="12"/>
        <v>7606.84</v>
      </c>
      <c r="L199" s="34">
        <f t="shared" si="13"/>
        <v>145.221678</v>
      </c>
      <c r="M199" s="34">
        <v>0</v>
      </c>
      <c r="N199" s="34">
        <f t="shared" si="14"/>
        <v>96.989032258064512</v>
      </c>
      <c r="O199" s="29">
        <f t="shared" si="15"/>
        <v>242.21071025806452</v>
      </c>
      <c r="P199" s="34">
        <f t="shared" si="16"/>
        <v>7364.6292897419353</v>
      </c>
      <c r="Q199" s="47"/>
    </row>
    <row r="200" spans="1:17" ht="24.95" customHeight="1" x14ac:dyDescent="0.2">
      <c r="A200" s="33">
        <f t="shared" si="17"/>
        <v>191</v>
      </c>
      <c r="B200" s="50" t="s">
        <v>1357</v>
      </c>
      <c r="C200" s="50" t="s">
        <v>177</v>
      </c>
      <c r="D200" s="29">
        <v>2213.4</v>
      </c>
      <c r="E200" s="46">
        <v>250</v>
      </c>
      <c r="F200" s="46">
        <v>500</v>
      </c>
      <c r="G200" s="46">
        <v>101</v>
      </c>
      <c r="H200" s="46">
        <v>2510.0300000000002</v>
      </c>
      <c r="I200" s="34">
        <v>183.01</v>
      </c>
      <c r="J200" s="34">
        <v>1395.2999999999997</v>
      </c>
      <c r="K200" s="34">
        <f t="shared" si="12"/>
        <v>7152.74</v>
      </c>
      <c r="L200" s="34">
        <f t="shared" si="13"/>
        <v>135.93552000000003</v>
      </c>
      <c r="M200" s="34">
        <v>0</v>
      </c>
      <c r="N200" s="34">
        <f t="shared" si="14"/>
        <v>90.787096774193557</v>
      </c>
      <c r="O200" s="29">
        <f t="shared" si="15"/>
        <v>226.72261677419357</v>
      </c>
      <c r="P200" s="34">
        <f t="shared" si="16"/>
        <v>6926.017383225806</v>
      </c>
      <c r="Q200" s="47"/>
    </row>
    <row r="201" spans="1:17" ht="24.95" customHeight="1" x14ac:dyDescent="0.2">
      <c r="A201" s="33">
        <f t="shared" si="17"/>
        <v>192</v>
      </c>
      <c r="B201" s="50" t="s">
        <v>385</v>
      </c>
      <c r="C201" s="50" t="s">
        <v>14</v>
      </c>
      <c r="D201" s="29">
        <v>2213.4</v>
      </c>
      <c r="E201" s="46">
        <v>250</v>
      </c>
      <c r="F201" s="46">
        <v>500</v>
      </c>
      <c r="G201" s="46">
        <v>101</v>
      </c>
      <c r="H201" s="46">
        <v>2510.0300000000002</v>
      </c>
      <c r="I201" s="34">
        <v>183.01</v>
      </c>
      <c r="J201" s="34">
        <v>1395.2999999999997</v>
      </c>
      <c r="K201" s="34">
        <f t="shared" si="12"/>
        <v>7152.74</v>
      </c>
      <c r="L201" s="34">
        <f t="shared" si="13"/>
        <v>135.93552000000003</v>
      </c>
      <c r="M201" s="34">
        <v>0</v>
      </c>
      <c r="N201" s="34">
        <f t="shared" si="14"/>
        <v>90.787096774193557</v>
      </c>
      <c r="O201" s="29">
        <f t="shared" si="15"/>
        <v>226.72261677419357</v>
      </c>
      <c r="P201" s="34">
        <f t="shared" si="16"/>
        <v>6926.017383225806</v>
      </c>
      <c r="Q201" s="47"/>
    </row>
    <row r="202" spans="1:17" ht="24.95" customHeight="1" x14ac:dyDescent="0.2">
      <c r="A202" s="33">
        <f t="shared" si="17"/>
        <v>193</v>
      </c>
      <c r="B202" s="50" t="s">
        <v>640</v>
      </c>
      <c r="C202" s="50" t="s">
        <v>191</v>
      </c>
      <c r="D202" s="29">
        <v>2248.7399999999998</v>
      </c>
      <c r="E202" s="46">
        <v>250</v>
      </c>
      <c r="F202" s="46">
        <v>500</v>
      </c>
      <c r="G202" s="46">
        <v>90</v>
      </c>
      <c r="H202" s="46">
        <v>2531.2600000000002</v>
      </c>
      <c r="I202" s="34">
        <v>183.01</v>
      </c>
      <c r="J202" s="34">
        <v>1407.2800000000002</v>
      </c>
      <c r="K202" s="34">
        <f t="shared" si="12"/>
        <v>7210.2900000000009</v>
      </c>
      <c r="L202" s="34">
        <f t="shared" si="13"/>
        <v>137.111142</v>
      </c>
      <c r="M202" s="34">
        <v>0</v>
      </c>
      <c r="N202" s="34">
        <f t="shared" si="14"/>
        <v>91.57225806451612</v>
      </c>
      <c r="O202" s="29">
        <f t="shared" si="15"/>
        <v>228.68340006451612</v>
      </c>
      <c r="P202" s="34">
        <f t="shared" si="16"/>
        <v>6981.6065999354851</v>
      </c>
      <c r="Q202" s="47"/>
    </row>
    <row r="203" spans="1:17" ht="24.95" customHeight="1" x14ac:dyDescent="0.2">
      <c r="A203" s="33">
        <f t="shared" ref="A203:A263" si="18">1+A202</f>
        <v>194</v>
      </c>
      <c r="B203" s="50" t="s">
        <v>641</v>
      </c>
      <c r="C203" s="50" t="s">
        <v>177</v>
      </c>
      <c r="D203" s="29">
        <v>2213.4</v>
      </c>
      <c r="E203" s="46">
        <v>250</v>
      </c>
      <c r="F203" s="46">
        <v>500</v>
      </c>
      <c r="G203" s="46">
        <v>101</v>
      </c>
      <c r="H203" s="46">
        <v>2510.0300000000002</v>
      </c>
      <c r="I203" s="34">
        <v>183.01</v>
      </c>
      <c r="J203" s="34">
        <v>1395.2999999999997</v>
      </c>
      <c r="K203" s="34">
        <f t="shared" ref="K203:K265" si="19">SUM(D203:J203)</f>
        <v>7152.74</v>
      </c>
      <c r="L203" s="34">
        <f t="shared" ref="L203:L265" si="20">(D203+F203+G203)*4.83%</f>
        <v>135.93552000000003</v>
      </c>
      <c r="M203" s="34">
        <v>0</v>
      </c>
      <c r="N203" s="34">
        <f t="shared" ref="N203:N265" si="21">(D203+F203+G203)/31</f>
        <v>90.787096774193557</v>
      </c>
      <c r="O203" s="29">
        <f t="shared" ref="O203:O265" si="22">SUM(L203:N203)</f>
        <v>226.72261677419357</v>
      </c>
      <c r="P203" s="34">
        <f t="shared" ref="P203:P265" si="23">K203-O203</f>
        <v>6926.017383225806</v>
      </c>
      <c r="Q203" s="47"/>
    </row>
    <row r="204" spans="1:17" ht="24.95" customHeight="1" x14ac:dyDescent="0.2">
      <c r="A204" s="33">
        <f t="shared" si="18"/>
        <v>195</v>
      </c>
      <c r="B204" s="50" t="s">
        <v>642</v>
      </c>
      <c r="C204" s="50" t="s">
        <v>177</v>
      </c>
      <c r="D204" s="29">
        <v>2213.4</v>
      </c>
      <c r="E204" s="46">
        <v>250</v>
      </c>
      <c r="F204" s="46">
        <v>500</v>
      </c>
      <c r="G204" s="46">
        <v>101</v>
      </c>
      <c r="H204" s="46">
        <v>2510.0300000000002</v>
      </c>
      <c r="I204" s="34">
        <v>183.01</v>
      </c>
      <c r="J204" s="34">
        <v>1395.2999999999997</v>
      </c>
      <c r="K204" s="34">
        <f t="shared" si="19"/>
        <v>7152.74</v>
      </c>
      <c r="L204" s="34">
        <f t="shared" si="20"/>
        <v>135.93552000000003</v>
      </c>
      <c r="M204" s="34">
        <v>0</v>
      </c>
      <c r="N204" s="34">
        <f t="shared" si="21"/>
        <v>90.787096774193557</v>
      </c>
      <c r="O204" s="29">
        <f t="shared" si="22"/>
        <v>226.72261677419357</v>
      </c>
      <c r="P204" s="34">
        <f t="shared" si="23"/>
        <v>6926.017383225806</v>
      </c>
      <c r="Q204" s="47"/>
    </row>
    <row r="205" spans="1:17" ht="24.95" customHeight="1" x14ac:dyDescent="0.2">
      <c r="A205" s="33">
        <f t="shared" si="18"/>
        <v>196</v>
      </c>
      <c r="B205" s="50" t="s">
        <v>391</v>
      </c>
      <c r="C205" s="50" t="s">
        <v>191</v>
      </c>
      <c r="D205" s="29">
        <v>2248.7399999999998</v>
      </c>
      <c r="E205" s="46">
        <v>250</v>
      </c>
      <c r="F205" s="46">
        <v>500</v>
      </c>
      <c r="G205" s="46">
        <v>90</v>
      </c>
      <c r="H205" s="46">
        <v>2531.2600000000002</v>
      </c>
      <c r="I205" s="34">
        <v>183.01</v>
      </c>
      <c r="J205" s="34">
        <v>1407.2800000000002</v>
      </c>
      <c r="K205" s="34">
        <f t="shared" si="19"/>
        <v>7210.2900000000009</v>
      </c>
      <c r="L205" s="34">
        <f t="shared" si="20"/>
        <v>137.111142</v>
      </c>
      <c r="M205" s="34">
        <v>0</v>
      </c>
      <c r="N205" s="34">
        <f t="shared" si="21"/>
        <v>91.57225806451612</v>
      </c>
      <c r="O205" s="29">
        <f t="shared" si="22"/>
        <v>228.68340006451612</v>
      </c>
      <c r="P205" s="34">
        <f t="shared" si="23"/>
        <v>6981.6065999354851</v>
      </c>
      <c r="Q205" s="47"/>
    </row>
    <row r="206" spans="1:17" ht="24.95" customHeight="1" x14ac:dyDescent="0.2">
      <c r="A206" s="33">
        <f t="shared" si="18"/>
        <v>197</v>
      </c>
      <c r="B206" s="50" t="s">
        <v>643</v>
      </c>
      <c r="C206" s="50" t="s">
        <v>337</v>
      </c>
      <c r="D206" s="29">
        <v>2281.29</v>
      </c>
      <c r="E206" s="46">
        <v>250</v>
      </c>
      <c r="F206" s="46">
        <v>500</v>
      </c>
      <c r="G206" s="46">
        <v>70</v>
      </c>
      <c r="H206" s="46">
        <v>2541.79</v>
      </c>
      <c r="I206" s="34">
        <v>183.01</v>
      </c>
      <c r="J206" s="34">
        <v>1413.38</v>
      </c>
      <c r="K206" s="34">
        <f t="shared" si="19"/>
        <v>7239.47</v>
      </c>
      <c r="L206" s="34">
        <f t="shared" si="20"/>
        <v>137.71730700000001</v>
      </c>
      <c r="M206" s="34">
        <v>0</v>
      </c>
      <c r="N206" s="34">
        <f t="shared" si="21"/>
        <v>91.977096774193541</v>
      </c>
      <c r="O206" s="29">
        <f t="shared" si="22"/>
        <v>229.69440377419355</v>
      </c>
      <c r="P206" s="34">
        <f t="shared" si="23"/>
        <v>7009.775596225807</v>
      </c>
      <c r="Q206" s="47"/>
    </row>
    <row r="207" spans="1:17" ht="24.95" customHeight="1" x14ac:dyDescent="0.2">
      <c r="A207" s="33">
        <f t="shared" si="18"/>
        <v>198</v>
      </c>
      <c r="B207" s="50" t="s">
        <v>644</v>
      </c>
      <c r="C207" s="50" t="s">
        <v>14</v>
      </c>
      <c r="D207" s="29">
        <v>2213.4</v>
      </c>
      <c r="E207" s="46">
        <v>250</v>
      </c>
      <c r="F207" s="46">
        <v>500</v>
      </c>
      <c r="G207" s="46">
        <v>101</v>
      </c>
      <c r="H207" s="46">
        <v>2510.0300000000002</v>
      </c>
      <c r="I207" s="34">
        <v>183.01</v>
      </c>
      <c r="J207" s="34">
        <v>1395.2999999999997</v>
      </c>
      <c r="K207" s="34">
        <f t="shared" si="19"/>
        <v>7152.74</v>
      </c>
      <c r="L207" s="34">
        <f t="shared" si="20"/>
        <v>135.93552000000003</v>
      </c>
      <c r="M207" s="34">
        <v>0</v>
      </c>
      <c r="N207" s="34">
        <f t="shared" si="21"/>
        <v>90.787096774193557</v>
      </c>
      <c r="O207" s="29">
        <f t="shared" si="22"/>
        <v>226.72261677419357</v>
      </c>
      <c r="P207" s="34">
        <f t="shared" si="23"/>
        <v>6926.017383225806</v>
      </c>
      <c r="Q207" s="47"/>
    </row>
    <row r="208" spans="1:17" ht="24.95" customHeight="1" x14ac:dyDescent="0.2">
      <c r="A208" s="33">
        <f t="shared" si="18"/>
        <v>199</v>
      </c>
      <c r="B208" s="50" t="s">
        <v>645</v>
      </c>
      <c r="C208" s="50" t="s">
        <v>14</v>
      </c>
      <c r="D208" s="29">
        <v>2213.4</v>
      </c>
      <c r="E208" s="46">
        <v>250</v>
      </c>
      <c r="F208" s="46">
        <v>500</v>
      </c>
      <c r="G208" s="46">
        <v>101</v>
      </c>
      <c r="H208" s="46">
        <v>2510.0300000000002</v>
      </c>
      <c r="I208" s="34">
        <v>183.01</v>
      </c>
      <c r="J208" s="34">
        <v>1395.2999999999997</v>
      </c>
      <c r="K208" s="34">
        <f t="shared" si="19"/>
        <v>7152.74</v>
      </c>
      <c r="L208" s="34">
        <f t="shared" si="20"/>
        <v>135.93552000000003</v>
      </c>
      <c r="M208" s="34">
        <v>0</v>
      </c>
      <c r="N208" s="34">
        <f t="shared" si="21"/>
        <v>90.787096774193557</v>
      </c>
      <c r="O208" s="29">
        <f t="shared" si="22"/>
        <v>226.72261677419357</v>
      </c>
      <c r="P208" s="34">
        <f t="shared" si="23"/>
        <v>6926.017383225806</v>
      </c>
      <c r="Q208" s="47"/>
    </row>
    <row r="209" spans="1:17" ht="24.95" customHeight="1" x14ac:dyDescent="0.2">
      <c r="A209" s="33">
        <f t="shared" si="18"/>
        <v>200</v>
      </c>
      <c r="B209" s="50" t="s">
        <v>392</v>
      </c>
      <c r="C209" s="50" t="s">
        <v>527</v>
      </c>
      <c r="D209" s="29">
        <v>2344.84</v>
      </c>
      <c r="E209" s="46">
        <v>250</v>
      </c>
      <c r="F209" s="46">
        <v>500</v>
      </c>
      <c r="G209" s="46">
        <v>0</v>
      </c>
      <c r="H209" s="46">
        <v>2534.0100000000002</v>
      </c>
      <c r="I209" s="34">
        <v>183.01</v>
      </c>
      <c r="J209" s="34">
        <v>1409.8200000000002</v>
      </c>
      <c r="K209" s="34">
        <f t="shared" si="19"/>
        <v>7221.68</v>
      </c>
      <c r="L209" s="34">
        <f t="shared" si="20"/>
        <v>137.40577200000001</v>
      </c>
      <c r="M209" s="34">
        <v>0</v>
      </c>
      <c r="N209" s="34">
        <f t="shared" si="21"/>
        <v>91.769032258064527</v>
      </c>
      <c r="O209" s="29">
        <f t="shared" si="22"/>
        <v>229.17480425806454</v>
      </c>
      <c r="P209" s="34">
        <f t="shared" si="23"/>
        <v>6992.5051957419355</v>
      </c>
      <c r="Q209" s="47"/>
    </row>
    <row r="210" spans="1:17" ht="24.95" customHeight="1" x14ac:dyDescent="0.2">
      <c r="A210" s="33">
        <f t="shared" si="18"/>
        <v>201</v>
      </c>
      <c r="B210" s="50" t="s">
        <v>646</v>
      </c>
      <c r="C210" s="50" t="s">
        <v>191</v>
      </c>
      <c r="D210" s="29">
        <v>2248.7399999999998</v>
      </c>
      <c r="E210" s="46">
        <v>250</v>
      </c>
      <c r="F210" s="46">
        <v>500</v>
      </c>
      <c r="G210" s="46">
        <v>90</v>
      </c>
      <c r="H210" s="46">
        <v>2531.2600000000002</v>
      </c>
      <c r="I210" s="34">
        <v>183.01</v>
      </c>
      <c r="J210" s="34">
        <v>1407.2800000000002</v>
      </c>
      <c r="K210" s="34">
        <f t="shared" si="19"/>
        <v>7210.2900000000009</v>
      </c>
      <c r="L210" s="34">
        <f t="shared" si="20"/>
        <v>137.111142</v>
      </c>
      <c r="M210" s="34">
        <v>0</v>
      </c>
      <c r="N210" s="34">
        <f t="shared" si="21"/>
        <v>91.57225806451612</v>
      </c>
      <c r="O210" s="29">
        <f t="shared" si="22"/>
        <v>228.68340006451612</v>
      </c>
      <c r="P210" s="34">
        <f t="shared" si="23"/>
        <v>6981.6065999354851</v>
      </c>
      <c r="Q210" s="47"/>
    </row>
    <row r="211" spans="1:17" ht="24.95" customHeight="1" x14ac:dyDescent="0.2">
      <c r="A211" s="33">
        <f t="shared" si="18"/>
        <v>202</v>
      </c>
      <c r="B211" s="50" t="s">
        <v>647</v>
      </c>
      <c r="C211" s="50" t="s">
        <v>177</v>
      </c>
      <c r="D211" s="29">
        <v>2213.4</v>
      </c>
      <c r="E211" s="46">
        <v>250</v>
      </c>
      <c r="F211" s="46">
        <v>500</v>
      </c>
      <c r="G211" s="46">
        <v>101</v>
      </c>
      <c r="H211" s="46">
        <v>2510.0300000000002</v>
      </c>
      <c r="I211" s="34">
        <v>183.01</v>
      </c>
      <c r="J211" s="34">
        <v>1395.2999999999997</v>
      </c>
      <c r="K211" s="34">
        <f t="shared" si="19"/>
        <v>7152.74</v>
      </c>
      <c r="L211" s="34">
        <f t="shared" si="20"/>
        <v>135.93552000000003</v>
      </c>
      <c r="M211" s="34">
        <v>0</v>
      </c>
      <c r="N211" s="34">
        <f t="shared" si="21"/>
        <v>90.787096774193557</v>
      </c>
      <c r="O211" s="29">
        <f t="shared" si="22"/>
        <v>226.72261677419357</v>
      </c>
      <c r="P211" s="34">
        <f t="shared" si="23"/>
        <v>6926.017383225806</v>
      </c>
      <c r="Q211" s="47"/>
    </row>
    <row r="212" spans="1:17" ht="24.95" customHeight="1" x14ac:dyDescent="0.2">
      <c r="A212" s="33">
        <f t="shared" si="18"/>
        <v>203</v>
      </c>
      <c r="B212" s="50" t="s">
        <v>648</v>
      </c>
      <c r="C212" s="50" t="s">
        <v>177</v>
      </c>
      <c r="D212" s="29">
        <v>2213.4</v>
      </c>
      <c r="E212" s="46">
        <v>250</v>
      </c>
      <c r="F212" s="46">
        <v>500</v>
      </c>
      <c r="G212" s="46">
        <v>101</v>
      </c>
      <c r="H212" s="46">
        <v>2510.0300000000002</v>
      </c>
      <c r="I212" s="34">
        <v>183.01</v>
      </c>
      <c r="J212" s="34">
        <v>1395.2999999999997</v>
      </c>
      <c r="K212" s="34">
        <f t="shared" si="19"/>
        <v>7152.74</v>
      </c>
      <c r="L212" s="34">
        <f t="shared" si="20"/>
        <v>135.93552000000003</v>
      </c>
      <c r="M212" s="34">
        <v>0</v>
      </c>
      <c r="N212" s="34">
        <f t="shared" si="21"/>
        <v>90.787096774193557</v>
      </c>
      <c r="O212" s="29">
        <f t="shared" si="22"/>
        <v>226.72261677419357</v>
      </c>
      <c r="P212" s="34">
        <f t="shared" si="23"/>
        <v>6926.017383225806</v>
      </c>
      <c r="Q212" s="47"/>
    </row>
    <row r="213" spans="1:17" ht="24.95" customHeight="1" x14ac:dyDescent="0.2">
      <c r="A213" s="33">
        <f t="shared" si="18"/>
        <v>204</v>
      </c>
      <c r="B213" s="50" t="s">
        <v>181</v>
      </c>
      <c r="C213" s="50" t="s">
        <v>184</v>
      </c>
      <c r="D213" s="29">
        <v>2506.66</v>
      </c>
      <c r="E213" s="46">
        <v>250</v>
      </c>
      <c r="F213" s="46">
        <v>500</v>
      </c>
      <c r="G213" s="46">
        <v>0</v>
      </c>
      <c r="H213" s="46">
        <v>2677.31</v>
      </c>
      <c r="I213" s="34">
        <v>183.01</v>
      </c>
      <c r="J213" s="34">
        <v>1489.8600000000001</v>
      </c>
      <c r="K213" s="34">
        <f t="shared" si="19"/>
        <v>7606.84</v>
      </c>
      <c r="L213" s="34">
        <f t="shared" si="20"/>
        <v>145.221678</v>
      </c>
      <c r="M213" s="34">
        <v>0</v>
      </c>
      <c r="N213" s="34">
        <f t="shared" si="21"/>
        <v>96.989032258064512</v>
      </c>
      <c r="O213" s="29">
        <f t="shared" si="22"/>
        <v>242.21071025806452</v>
      </c>
      <c r="P213" s="34">
        <f t="shared" si="23"/>
        <v>7364.6292897419353</v>
      </c>
      <c r="Q213" s="47">
        <v>625</v>
      </c>
    </row>
    <row r="214" spans="1:17" ht="24.95" customHeight="1" x14ac:dyDescent="0.2">
      <c r="A214" s="33">
        <f t="shared" si="18"/>
        <v>205</v>
      </c>
      <c r="B214" s="50" t="s">
        <v>182</v>
      </c>
      <c r="C214" s="50" t="s">
        <v>186</v>
      </c>
      <c r="D214" s="29">
        <v>2405.29</v>
      </c>
      <c r="E214" s="46">
        <v>250</v>
      </c>
      <c r="F214" s="46">
        <v>500</v>
      </c>
      <c r="G214" s="46">
        <v>0</v>
      </c>
      <c r="H214" s="46">
        <v>2587.54</v>
      </c>
      <c r="I214" s="34">
        <v>183.01</v>
      </c>
      <c r="J214" s="34">
        <v>1439.71</v>
      </c>
      <c r="K214" s="34">
        <f t="shared" si="19"/>
        <v>7365.55</v>
      </c>
      <c r="L214" s="34">
        <f t="shared" si="20"/>
        <v>140.32550700000002</v>
      </c>
      <c r="M214" s="34">
        <v>0</v>
      </c>
      <c r="N214" s="34">
        <f t="shared" si="21"/>
        <v>93.719032258064516</v>
      </c>
      <c r="O214" s="29">
        <f t="shared" si="22"/>
        <v>234.04453925806453</v>
      </c>
      <c r="P214" s="34">
        <f t="shared" si="23"/>
        <v>7131.5054607419361</v>
      </c>
      <c r="Q214" s="47"/>
    </row>
    <row r="215" spans="1:17" ht="24.95" customHeight="1" x14ac:dyDescent="0.2">
      <c r="A215" s="33">
        <f t="shared" si="18"/>
        <v>206</v>
      </c>
      <c r="B215" s="50" t="s">
        <v>649</v>
      </c>
      <c r="C215" s="50" t="s">
        <v>177</v>
      </c>
      <c r="D215" s="29">
        <v>2213.4</v>
      </c>
      <c r="E215" s="46">
        <v>250</v>
      </c>
      <c r="F215" s="46">
        <v>500</v>
      </c>
      <c r="G215" s="46">
        <v>101</v>
      </c>
      <c r="H215" s="46">
        <v>2510.0300000000002</v>
      </c>
      <c r="I215" s="34">
        <v>183.01</v>
      </c>
      <c r="J215" s="34">
        <v>1395.2999999999997</v>
      </c>
      <c r="K215" s="34">
        <f t="shared" si="19"/>
        <v>7152.74</v>
      </c>
      <c r="L215" s="34">
        <f t="shared" si="20"/>
        <v>135.93552000000003</v>
      </c>
      <c r="M215" s="34">
        <v>0</v>
      </c>
      <c r="N215" s="34">
        <f t="shared" si="21"/>
        <v>90.787096774193557</v>
      </c>
      <c r="O215" s="29">
        <f t="shared" si="22"/>
        <v>226.72261677419357</v>
      </c>
      <c r="P215" s="34">
        <f t="shared" si="23"/>
        <v>6926.017383225806</v>
      </c>
      <c r="Q215" s="47"/>
    </row>
    <row r="216" spans="1:17" ht="24.95" customHeight="1" x14ac:dyDescent="0.2">
      <c r="A216" s="33">
        <f t="shared" si="18"/>
        <v>207</v>
      </c>
      <c r="B216" s="50" t="s">
        <v>183</v>
      </c>
      <c r="C216" s="50" t="s">
        <v>177</v>
      </c>
      <c r="D216" s="29">
        <v>2213.4</v>
      </c>
      <c r="E216" s="46">
        <v>250</v>
      </c>
      <c r="F216" s="46">
        <v>500</v>
      </c>
      <c r="G216" s="46">
        <v>101</v>
      </c>
      <c r="H216" s="46">
        <v>2510.0300000000002</v>
      </c>
      <c r="I216" s="34">
        <v>183.01</v>
      </c>
      <c r="J216" s="34">
        <v>1395.2999999999997</v>
      </c>
      <c r="K216" s="34">
        <f t="shared" si="19"/>
        <v>7152.74</v>
      </c>
      <c r="L216" s="34">
        <f t="shared" si="20"/>
        <v>135.93552000000003</v>
      </c>
      <c r="M216" s="34">
        <v>0</v>
      </c>
      <c r="N216" s="34">
        <f t="shared" si="21"/>
        <v>90.787096774193557</v>
      </c>
      <c r="O216" s="29">
        <f t="shared" si="22"/>
        <v>226.72261677419357</v>
      </c>
      <c r="P216" s="34">
        <f t="shared" si="23"/>
        <v>6926.017383225806</v>
      </c>
      <c r="Q216" s="47"/>
    </row>
    <row r="217" spans="1:17" ht="24.95" customHeight="1" x14ac:dyDescent="0.2">
      <c r="A217" s="33">
        <f t="shared" si="18"/>
        <v>208</v>
      </c>
      <c r="B217" s="50" t="s">
        <v>187</v>
      </c>
      <c r="C217" s="50" t="s">
        <v>650</v>
      </c>
      <c r="D217" s="29">
        <v>2281.29</v>
      </c>
      <c r="E217" s="46">
        <v>250</v>
      </c>
      <c r="F217" s="46">
        <v>500</v>
      </c>
      <c r="G217" s="46">
        <v>70</v>
      </c>
      <c r="H217" s="46">
        <v>2541.79</v>
      </c>
      <c r="I217" s="34">
        <v>183.01</v>
      </c>
      <c r="J217" s="34">
        <v>1413.38</v>
      </c>
      <c r="K217" s="34">
        <f t="shared" si="19"/>
        <v>7239.47</v>
      </c>
      <c r="L217" s="34">
        <f t="shared" si="20"/>
        <v>137.71730700000001</v>
      </c>
      <c r="M217" s="34">
        <v>0</v>
      </c>
      <c r="N217" s="34">
        <f t="shared" si="21"/>
        <v>91.977096774193541</v>
      </c>
      <c r="O217" s="29">
        <f t="shared" si="22"/>
        <v>229.69440377419355</v>
      </c>
      <c r="P217" s="34">
        <f t="shared" si="23"/>
        <v>7009.775596225807</v>
      </c>
      <c r="Q217" s="47"/>
    </row>
    <row r="218" spans="1:17" ht="24.95" customHeight="1" x14ac:dyDescent="0.2">
      <c r="A218" s="33">
        <f t="shared" si="18"/>
        <v>209</v>
      </c>
      <c r="B218" s="50" t="s">
        <v>651</v>
      </c>
      <c r="C218" s="50" t="s">
        <v>191</v>
      </c>
      <c r="D218" s="29">
        <v>2248.7399999999998</v>
      </c>
      <c r="E218" s="46">
        <v>250</v>
      </c>
      <c r="F218" s="46">
        <v>500</v>
      </c>
      <c r="G218" s="46">
        <v>90</v>
      </c>
      <c r="H218" s="46">
        <v>2531.2600000000002</v>
      </c>
      <c r="I218" s="34">
        <v>183.01</v>
      </c>
      <c r="J218" s="34">
        <v>1407.2800000000002</v>
      </c>
      <c r="K218" s="34">
        <f t="shared" si="19"/>
        <v>7210.2900000000009</v>
      </c>
      <c r="L218" s="34">
        <f t="shared" si="20"/>
        <v>137.111142</v>
      </c>
      <c r="M218" s="34">
        <v>0</v>
      </c>
      <c r="N218" s="34">
        <f t="shared" si="21"/>
        <v>91.57225806451612</v>
      </c>
      <c r="O218" s="29">
        <f t="shared" si="22"/>
        <v>228.68340006451612</v>
      </c>
      <c r="P218" s="34">
        <f t="shared" si="23"/>
        <v>6981.6065999354851</v>
      </c>
      <c r="Q218" s="47"/>
    </row>
    <row r="219" spans="1:17" ht="24.95" customHeight="1" x14ac:dyDescent="0.2">
      <c r="A219" s="33">
        <f t="shared" si="18"/>
        <v>210</v>
      </c>
      <c r="B219" s="50" t="s">
        <v>652</v>
      </c>
      <c r="C219" s="50" t="s">
        <v>650</v>
      </c>
      <c r="D219" s="29">
        <v>2281.29</v>
      </c>
      <c r="E219" s="46">
        <v>250</v>
      </c>
      <c r="F219" s="46">
        <v>500</v>
      </c>
      <c r="G219" s="46">
        <v>70</v>
      </c>
      <c r="H219" s="46">
        <v>2541.79</v>
      </c>
      <c r="I219" s="34">
        <v>183.01</v>
      </c>
      <c r="J219" s="34">
        <v>1413.38</v>
      </c>
      <c r="K219" s="34">
        <f t="shared" si="19"/>
        <v>7239.47</v>
      </c>
      <c r="L219" s="34">
        <f t="shared" si="20"/>
        <v>137.71730700000001</v>
      </c>
      <c r="M219" s="34">
        <v>0</v>
      </c>
      <c r="N219" s="34">
        <f t="shared" si="21"/>
        <v>91.977096774193541</v>
      </c>
      <c r="O219" s="29">
        <f t="shared" si="22"/>
        <v>229.69440377419355</v>
      </c>
      <c r="P219" s="34">
        <f t="shared" si="23"/>
        <v>7009.775596225807</v>
      </c>
      <c r="Q219" s="47"/>
    </row>
    <row r="220" spans="1:17" ht="24.95" customHeight="1" x14ac:dyDescent="0.2">
      <c r="A220" s="33">
        <f t="shared" si="18"/>
        <v>211</v>
      </c>
      <c r="B220" s="50" t="s">
        <v>653</v>
      </c>
      <c r="C220" s="50" t="s">
        <v>185</v>
      </c>
      <c r="D220" s="29">
        <v>2344.84</v>
      </c>
      <c r="E220" s="46">
        <v>250</v>
      </c>
      <c r="F220" s="46">
        <v>500</v>
      </c>
      <c r="G220" s="46">
        <v>0</v>
      </c>
      <c r="H220" s="46">
        <v>2534.0100000000002</v>
      </c>
      <c r="I220" s="34">
        <v>183.01</v>
      </c>
      <c r="J220" s="34">
        <v>1409.8200000000002</v>
      </c>
      <c r="K220" s="34">
        <f t="shared" si="19"/>
        <v>7221.68</v>
      </c>
      <c r="L220" s="34">
        <f t="shared" si="20"/>
        <v>137.40577200000001</v>
      </c>
      <c r="M220" s="34">
        <v>0</v>
      </c>
      <c r="N220" s="34">
        <f t="shared" si="21"/>
        <v>91.769032258064527</v>
      </c>
      <c r="O220" s="29">
        <f t="shared" si="22"/>
        <v>229.17480425806454</v>
      </c>
      <c r="P220" s="34">
        <f t="shared" si="23"/>
        <v>6992.5051957419355</v>
      </c>
      <c r="Q220" s="47">
        <f>185+1800+201+1720+1332+1872</f>
        <v>7110</v>
      </c>
    </row>
    <row r="221" spans="1:17" ht="24.95" customHeight="1" x14ac:dyDescent="0.2">
      <c r="A221" s="33">
        <f t="shared" si="18"/>
        <v>212</v>
      </c>
      <c r="B221" s="50" t="s">
        <v>654</v>
      </c>
      <c r="C221" s="50" t="s">
        <v>186</v>
      </c>
      <c r="D221" s="29">
        <v>2405.29</v>
      </c>
      <c r="E221" s="46">
        <v>250</v>
      </c>
      <c r="F221" s="46">
        <v>500</v>
      </c>
      <c r="G221" s="46">
        <v>0</v>
      </c>
      <c r="H221" s="46">
        <v>2587.54</v>
      </c>
      <c r="I221" s="34">
        <v>183.01</v>
      </c>
      <c r="J221" s="34">
        <v>1439.71</v>
      </c>
      <c r="K221" s="34">
        <f t="shared" si="19"/>
        <v>7365.55</v>
      </c>
      <c r="L221" s="34">
        <f t="shared" si="20"/>
        <v>140.32550700000002</v>
      </c>
      <c r="M221" s="34">
        <v>0</v>
      </c>
      <c r="N221" s="34">
        <f t="shared" si="21"/>
        <v>93.719032258064516</v>
      </c>
      <c r="O221" s="29">
        <f t="shared" si="22"/>
        <v>234.04453925806453</v>
      </c>
      <c r="P221" s="34">
        <f t="shared" si="23"/>
        <v>7131.5054607419361</v>
      </c>
      <c r="Q221" s="47"/>
    </row>
    <row r="222" spans="1:17" ht="24.95" customHeight="1" x14ac:dyDescent="0.2">
      <c r="A222" s="33">
        <f t="shared" si="18"/>
        <v>213</v>
      </c>
      <c r="B222" s="50" t="s">
        <v>655</v>
      </c>
      <c r="C222" s="50" t="s">
        <v>185</v>
      </c>
      <c r="D222" s="29">
        <v>2344.84</v>
      </c>
      <c r="E222" s="46">
        <v>250</v>
      </c>
      <c r="F222" s="46">
        <v>500</v>
      </c>
      <c r="G222" s="46">
        <v>0</v>
      </c>
      <c r="H222" s="46">
        <v>2534.0100000000002</v>
      </c>
      <c r="I222" s="34">
        <v>183.01</v>
      </c>
      <c r="J222" s="34">
        <v>1409.8200000000002</v>
      </c>
      <c r="K222" s="34">
        <f t="shared" si="19"/>
        <v>7221.68</v>
      </c>
      <c r="L222" s="34">
        <f t="shared" si="20"/>
        <v>137.40577200000001</v>
      </c>
      <c r="M222" s="34">
        <v>0</v>
      </c>
      <c r="N222" s="34">
        <f t="shared" si="21"/>
        <v>91.769032258064527</v>
      </c>
      <c r="O222" s="29">
        <f t="shared" si="22"/>
        <v>229.17480425806454</v>
      </c>
      <c r="P222" s="34">
        <f t="shared" si="23"/>
        <v>6992.5051957419355</v>
      </c>
      <c r="Q222" s="47">
        <f>620+500+1238+1060+1426</f>
        <v>4844</v>
      </c>
    </row>
    <row r="223" spans="1:17" ht="24.95" customHeight="1" x14ac:dyDescent="0.2">
      <c r="A223" s="33">
        <f t="shared" si="18"/>
        <v>214</v>
      </c>
      <c r="B223" s="50" t="s">
        <v>656</v>
      </c>
      <c r="C223" s="50" t="s">
        <v>14</v>
      </c>
      <c r="D223" s="29">
        <v>2213.4</v>
      </c>
      <c r="E223" s="46">
        <v>250</v>
      </c>
      <c r="F223" s="46">
        <v>500</v>
      </c>
      <c r="G223" s="46">
        <v>101</v>
      </c>
      <c r="H223" s="46">
        <v>2510.0300000000002</v>
      </c>
      <c r="I223" s="34">
        <v>183.01</v>
      </c>
      <c r="J223" s="34">
        <v>1395.2999999999997</v>
      </c>
      <c r="K223" s="34">
        <f t="shared" si="19"/>
        <v>7152.74</v>
      </c>
      <c r="L223" s="34">
        <f t="shared" si="20"/>
        <v>135.93552000000003</v>
      </c>
      <c r="M223" s="34">
        <v>0</v>
      </c>
      <c r="N223" s="34">
        <f t="shared" si="21"/>
        <v>90.787096774193557</v>
      </c>
      <c r="O223" s="29">
        <f t="shared" si="22"/>
        <v>226.72261677419357</v>
      </c>
      <c r="P223" s="34">
        <f t="shared" si="23"/>
        <v>6926.017383225806</v>
      </c>
      <c r="Q223" s="47"/>
    </row>
    <row r="224" spans="1:17" ht="24.95" customHeight="1" x14ac:dyDescent="0.2">
      <c r="A224" s="33">
        <f t="shared" si="18"/>
        <v>215</v>
      </c>
      <c r="B224" s="50" t="s">
        <v>188</v>
      </c>
      <c r="C224" s="50" t="s">
        <v>14</v>
      </c>
      <c r="D224" s="29">
        <v>2213.4</v>
      </c>
      <c r="E224" s="46">
        <v>250</v>
      </c>
      <c r="F224" s="46">
        <v>500</v>
      </c>
      <c r="G224" s="46">
        <v>101</v>
      </c>
      <c r="H224" s="46">
        <v>2510.0300000000002</v>
      </c>
      <c r="I224" s="34">
        <v>183.01</v>
      </c>
      <c r="J224" s="34">
        <v>1395.2999999999997</v>
      </c>
      <c r="K224" s="34">
        <f t="shared" si="19"/>
        <v>7152.74</v>
      </c>
      <c r="L224" s="34">
        <f t="shared" si="20"/>
        <v>135.93552000000003</v>
      </c>
      <c r="M224" s="34">
        <v>0</v>
      </c>
      <c r="N224" s="34">
        <f t="shared" si="21"/>
        <v>90.787096774193557</v>
      </c>
      <c r="O224" s="29">
        <f t="shared" si="22"/>
        <v>226.72261677419357</v>
      </c>
      <c r="P224" s="34">
        <f t="shared" si="23"/>
        <v>6926.017383225806</v>
      </c>
      <c r="Q224" s="47"/>
    </row>
    <row r="225" spans="1:17" ht="24.95" customHeight="1" x14ac:dyDescent="0.2">
      <c r="A225" s="33">
        <f t="shared" si="18"/>
        <v>216</v>
      </c>
      <c r="B225" s="50" t="s">
        <v>657</v>
      </c>
      <c r="C225" s="50" t="s">
        <v>184</v>
      </c>
      <c r="D225" s="29">
        <v>2506.66</v>
      </c>
      <c r="E225" s="46">
        <v>250</v>
      </c>
      <c r="F225" s="46">
        <v>500</v>
      </c>
      <c r="G225" s="46">
        <v>0</v>
      </c>
      <c r="H225" s="46">
        <v>2677.31</v>
      </c>
      <c r="I225" s="34">
        <v>183.01</v>
      </c>
      <c r="J225" s="34">
        <v>1489.8600000000001</v>
      </c>
      <c r="K225" s="34">
        <f t="shared" si="19"/>
        <v>7606.84</v>
      </c>
      <c r="L225" s="34">
        <f t="shared" si="20"/>
        <v>145.221678</v>
      </c>
      <c r="M225" s="34">
        <v>0</v>
      </c>
      <c r="N225" s="34">
        <f t="shared" si="21"/>
        <v>96.989032258064512</v>
      </c>
      <c r="O225" s="29">
        <f t="shared" si="22"/>
        <v>242.21071025806452</v>
      </c>
      <c r="P225" s="34">
        <f t="shared" si="23"/>
        <v>7364.6292897419353</v>
      </c>
      <c r="Q225" s="47"/>
    </row>
    <row r="226" spans="1:17" ht="24.95" customHeight="1" x14ac:dyDescent="0.2">
      <c r="A226" s="33">
        <f t="shared" si="18"/>
        <v>217</v>
      </c>
      <c r="B226" s="50" t="s">
        <v>189</v>
      </c>
      <c r="C226" s="50" t="s">
        <v>14</v>
      </c>
      <c r="D226" s="29">
        <v>2213.4</v>
      </c>
      <c r="E226" s="46">
        <v>250</v>
      </c>
      <c r="F226" s="46">
        <v>500</v>
      </c>
      <c r="G226" s="46">
        <v>101</v>
      </c>
      <c r="H226" s="46">
        <v>2510.0300000000002</v>
      </c>
      <c r="I226" s="34">
        <v>183.01</v>
      </c>
      <c r="J226" s="34">
        <v>1395.2999999999997</v>
      </c>
      <c r="K226" s="34">
        <f t="shared" si="19"/>
        <v>7152.74</v>
      </c>
      <c r="L226" s="34">
        <f t="shared" si="20"/>
        <v>135.93552000000003</v>
      </c>
      <c r="M226" s="34">
        <v>0</v>
      </c>
      <c r="N226" s="34">
        <f t="shared" si="21"/>
        <v>90.787096774193557</v>
      </c>
      <c r="O226" s="29">
        <f t="shared" si="22"/>
        <v>226.72261677419357</v>
      </c>
      <c r="P226" s="34">
        <f t="shared" si="23"/>
        <v>6926.017383225806</v>
      </c>
      <c r="Q226" s="47"/>
    </row>
    <row r="227" spans="1:17" ht="24.95" customHeight="1" x14ac:dyDescent="0.2">
      <c r="A227" s="33">
        <f t="shared" si="18"/>
        <v>218</v>
      </c>
      <c r="B227" s="50" t="s">
        <v>441</v>
      </c>
      <c r="C227" s="50" t="s">
        <v>186</v>
      </c>
      <c r="D227" s="29">
        <v>2405.29</v>
      </c>
      <c r="E227" s="46">
        <v>250</v>
      </c>
      <c r="F227" s="46">
        <v>500</v>
      </c>
      <c r="G227" s="46">
        <v>0</v>
      </c>
      <c r="H227" s="46">
        <v>2587.54</v>
      </c>
      <c r="I227" s="34">
        <v>183.01</v>
      </c>
      <c r="J227" s="34">
        <v>1439.71</v>
      </c>
      <c r="K227" s="34">
        <f t="shared" si="19"/>
        <v>7365.55</v>
      </c>
      <c r="L227" s="34">
        <f t="shared" si="20"/>
        <v>140.32550700000002</v>
      </c>
      <c r="M227" s="34">
        <v>0</v>
      </c>
      <c r="N227" s="34">
        <f t="shared" si="21"/>
        <v>93.719032258064516</v>
      </c>
      <c r="O227" s="29">
        <f t="shared" si="22"/>
        <v>234.04453925806453</v>
      </c>
      <c r="P227" s="34">
        <f t="shared" si="23"/>
        <v>7131.5054607419361</v>
      </c>
      <c r="Q227" s="47"/>
    </row>
    <row r="228" spans="1:17" ht="24.95" customHeight="1" x14ac:dyDescent="0.2">
      <c r="A228" s="33">
        <f t="shared" si="18"/>
        <v>219</v>
      </c>
      <c r="B228" s="50" t="s">
        <v>658</v>
      </c>
      <c r="C228" s="50" t="s">
        <v>185</v>
      </c>
      <c r="D228" s="29">
        <v>2344.84</v>
      </c>
      <c r="E228" s="46">
        <v>250</v>
      </c>
      <c r="F228" s="46">
        <v>500</v>
      </c>
      <c r="G228" s="46">
        <v>0</v>
      </c>
      <c r="H228" s="46">
        <v>2473.31</v>
      </c>
      <c r="I228" s="34">
        <v>178.63</v>
      </c>
      <c r="J228" s="34">
        <v>1359.3899999999999</v>
      </c>
      <c r="K228" s="34">
        <f t="shared" si="19"/>
        <v>7106.17</v>
      </c>
      <c r="L228" s="34">
        <f t="shared" si="20"/>
        <v>137.40577200000001</v>
      </c>
      <c r="M228" s="34">
        <v>0</v>
      </c>
      <c r="N228" s="34">
        <f t="shared" si="21"/>
        <v>91.769032258064527</v>
      </c>
      <c r="O228" s="29">
        <f t="shared" si="22"/>
        <v>229.17480425806454</v>
      </c>
      <c r="P228" s="34">
        <f t="shared" si="23"/>
        <v>6876.9951957419353</v>
      </c>
      <c r="Q228" s="47">
        <f>630+920+1885</f>
        <v>3435</v>
      </c>
    </row>
    <row r="229" spans="1:17" ht="24.95" customHeight="1" x14ac:dyDescent="0.2">
      <c r="A229" s="33">
        <f t="shared" si="18"/>
        <v>220</v>
      </c>
      <c r="B229" s="50" t="s">
        <v>190</v>
      </c>
      <c r="C229" s="50" t="s">
        <v>185</v>
      </c>
      <c r="D229" s="29">
        <v>2344.84</v>
      </c>
      <c r="E229" s="46">
        <v>250</v>
      </c>
      <c r="F229" s="46">
        <v>500</v>
      </c>
      <c r="G229" s="46">
        <v>0</v>
      </c>
      <c r="H229" s="46">
        <v>2534.0100000000002</v>
      </c>
      <c r="I229" s="34">
        <v>183.01</v>
      </c>
      <c r="J229" s="34">
        <v>1409.8200000000002</v>
      </c>
      <c r="K229" s="34">
        <f t="shared" si="19"/>
        <v>7221.68</v>
      </c>
      <c r="L229" s="34">
        <f t="shared" si="20"/>
        <v>137.40577200000001</v>
      </c>
      <c r="M229" s="34">
        <v>0</v>
      </c>
      <c r="N229" s="34">
        <f t="shared" si="21"/>
        <v>91.769032258064527</v>
      </c>
      <c r="O229" s="29">
        <f t="shared" si="22"/>
        <v>229.17480425806454</v>
      </c>
      <c r="P229" s="34">
        <f t="shared" si="23"/>
        <v>6992.5051957419355</v>
      </c>
      <c r="Q229" s="47">
        <f>2195+1795+1865</f>
        <v>5855</v>
      </c>
    </row>
    <row r="230" spans="1:17" ht="24.95" customHeight="1" x14ac:dyDescent="0.2">
      <c r="A230" s="33">
        <f t="shared" si="18"/>
        <v>221</v>
      </c>
      <c r="B230" s="50" t="s">
        <v>192</v>
      </c>
      <c r="C230" s="50" t="s">
        <v>650</v>
      </c>
      <c r="D230" s="29">
        <v>2281.29</v>
      </c>
      <c r="E230" s="46">
        <v>250</v>
      </c>
      <c r="F230" s="46">
        <v>500</v>
      </c>
      <c r="G230" s="46">
        <v>70</v>
      </c>
      <c r="H230" s="46">
        <v>2541.79</v>
      </c>
      <c r="I230" s="34">
        <v>183.01</v>
      </c>
      <c r="J230" s="34">
        <v>1413.38</v>
      </c>
      <c r="K230" s="34">
        <f t="shared" si="19"/>
        <v>7239.47</v>
      </c>
      <c r="L230" s="34">
        <f t="shared" si="20"/>
        <v>137.71730700000001</v>
      </c>
      <c r="M230" s="34">
        <v>0</v>
      </c>
      <c r="N230" s="34">
        <f t="shared" si="21"/>
        <v>91.977096774193541</v>
      </c>
      <c r="O230" s="29">
        <f t="shared" si="22"/>
        <v>229.69440377419355</v>
      </c>
      <c r="P230" s="34">
        <f t="shared" si="23"/>
        <v>7009.775596225807</v>
      </c>
      <c r="Q230" s="47"/>
    </row>
    <row r="231" spans="1:17" ht="24.95" customHeight="1" x14ac:dyDescent="0.2">
      <c r="A231" s="33">
        <f t="shared" si="18"/>
        <v>222</v>
      </c>
      <c r="B231" s="50" t="s">
        <v>659</v>
      </c>
      <c r="C231" s="50" t="s">
        <v>184</v>
      </c>
      <c r="D231" s="29">
        <v>2506.66</v>
      </c>
      <c r="E231" s="46">
        <v>250</v>
      </c>
      <c r="F231" s="46">
        <v>500</v>
      </c>
      <c r="G231" s="46">
        <v>0</v>
      </c>
      <c r="H231" s="46">
        <v>2677.31</v>
      </c>
      <c r="I231" s="34">
        <v>183.01</v>
      </c>
      <c r="J231" s="34">
        <v>1489.8600000000001</v>
      </c>
      <c r="K231" s="34">
        <f t="shared" si="19"/>
        <v>7606.84</v>
      </c>
      <c r="L231" s="34">
        <f t="shared" si="20"/>
        <v>145.221678</v>
      </c>
      <c r="M231" s="34">
        <v>0</v>
      </c>
      <c r="N231" s="34">
        <f t="shared" si="21"/>
        <v>96.989032258064512</v>
      </c>
      <c r="O231" s="29">
        <f t="shared" si="22"/>
        <v>242.21071025806452</v>
      </c>
      <c r="P231" s="34">
        <f t="shared" si="23"/>
        <v>7364.6292897419353</v>
      </c>
      <c r="Q231" s="47"/>
    </row>
    <row r="232" spans="1:17" ht="24.95" customHeight="1" x14ac:dyDescent="0.2">
      <c r="A232" s="33">
        <f t="shared" si="18"/>
        <v>223</v>
      </c>
      <c r="B232" s="50" t="s">
        <v>193</v>
      </c>
      <c r="C232" s="50" t="s">
        <v>650</v>
      </c>
      <c r="D232" s="29">
        <v>2281.29</v>
      </c>
      <c r="E232" s="46">
        <v>250</v>
      </c>
      <c r="F232" s="46">
        <v>500</v>
      </c>
      <c r="G232" s="46">
        <v>70</v>
      </c>
      <c r="H232" s="46">
        <v>2541.79</v>
      </c>
      <c r="I232" s="34">
        <v>183.01</v>
      </c>
      <c r="J232" s="34">
        <v>1413.38</v>
      </c>
      <c r="K232" s="34">
        <f t="shared" si="19"/>
        <v>7239.47</v>
      </c>
      <c r="L232" s="34">
        <f t="shared" si="20"/>
        <v>137.71730700000001</v>
      </c>
      <c r="M232" s="34">
        <v>0</v>
      </c>
      <c r="N232" s="34">
        <f t="shared" si="21"/>
        <v>91.977096774193541</v>
      </c>
      <c r="O232" s="29">
        <f t="shared" si="22"/>
        <v>229.69440377419355</v>
      </c>
      <c r="P232" s="34">
        <f t="shared" si="23"/>
        <v>7009.775596225807</v>
      </c>
      <c r="Q232" s="47"/>
    </row>
    <row r="233" spans="1:17" ht="24.95" customHeight="1" x14ac:dyDescent="0.2">
      <c r="A233" s="33">
        <f t="shared" si="18"/>
        <v>224</v>
      </c>
      <c r="B233" s="50" t="s">
        <v>660</v>
      </c>
      <c r="C233" s="50" t="s">
        <v>650</v>
      </c>
      <c r="D233" s="29"/>
      <c r="E233" s="46"/>
      <c r="F233" s="46"/>
      <c r="G233" s="46">
        <v>0</v>
      </c>
      <c r="H233" s="46">
        <v>2541.79</v>
      </c>
      <c r="I233" s="34">
        <v>183.01</v>
      </c>
      <c r="J233" s="34">
        <v>1413.38</v>
      </c>
      <c r="K233" s="34">
        <f t="shared" si="19"/>
        <v>4138.18</v>
      </c>
      <c r="L233" s="34">
        <f t="shared" si="20"/>
        <v>0</v>
      </c>
      <c r="M233" s="34">
        <v>0</v>
      </c>
      <c r="N233" s="34">
        <f t="shared" si="21"/>
        <v>0</v>
      </c>
      <c r="O233" s="29">
        <f t="shared" si="22"/>
        <v>0</v>
      </c>
      <c r="P233" s="34">
        <f t="shared" si="23"/>
        <v>4138.18</v>
      </c>
      <c r="Q233" s="47"/>
    </row>
    <row r="234" spans="1:17" ht="24.95" customHeight="1" x14ac:dyDescent="0.2">
      <c r="A234" s="33">
        <f t="shared" si="18"/>
        <v>225</v>
      </c>
      <c r="B234" s="50" t="s">
        <v>194</v>
      </c>
      <c r="C234" s="50" t="s">
        <v>191</v>
      </c>
      <c r="D234" s="29">
        <v>2248.7399999999998</v>
      </c>
      <c r="E234" s="46">
        <v>250</v>
      </c>
      <c r="F234" s="46">
        <v>500</v>
      </c>
      <c r="G234" s="46">
        <v>90</v>
      </c>
      <c r="H234" s="46">
        <v>2531.2600000000002</v>
      </c>
      <c r="I234" s="34">
        <v>183.01</v>
      </c>
      <c r="J234" s="34">
        <v>1407.2800000000002</v>
      </c>
      <c r="K234" s="34">
        <f t="shared" si="19"/>
        <v>7210.2900000000009</v>
      </c>
      <c r="L234" s="34">
        <f t="shared" si="20"/>
        <v>137.111142</v>
      </c>
      <c r="M234" s="34">
        <v>0</v>
      </c>
      <c r="N234" s="34">
        <f t="shared" si="21"/>
        <v>91.57225806451612</v>
      </c>
      <c r="O234" s="29">
        <f t="shared" si="22"/>
        <v>228.68340006451612</v>
      </c>
      <c r="P234" s="34">
        <f t="shared" si="23"/>
        <v>6981.6065999354851</v>
      </c>
      <c r="Q234" s="47"/>
    </row>
    <row r="235" spans="1:17" ht="24.95" customHeight="1" x14ac:dyDescent="0.2">
      <c r="A235" s="33">
        <f t="shared" si="18"/>
        <v>226</v>
      </c>
      <c r="B235" s="50" t="s">
        <v>661</v>
      </c>
      <c r="C235" s="50" t="s">
        <v>191</v>
      </c>
      <c r="D235" s="29">
        <v>2248.7399999999998</v>
      </c>
      <c r="E235" s="46">
        <v>250</v>
      </c>
      <c r="F235" s="46">
        <v>500</v>
      </c>
      <c r="G235" s="46">
        <v>90</v>
      </c>
      <c r="H235" s="46">
        <v>2531.2600000000002</v>
      </c>
      <c r="I235" s="34">
        <v>183.01</v>
      </c>
      <c r="J235" s="34">
        <v>1407.2800000000002</v>
      </c>
      <c r="K235" s="34">
        <f t="shared" si="19"/>
        <v>7210.2900000000009</v>
      </c>
      <c r="L235" s="34">
        <f t="shared" si="20"/>
        <v>137.111142</v>
      </c>
      <c r="M235" s="34">
        <v>0</v>
      </c>
      <c r="N235" s="34">
        <f t="shared" si="21"/>
        <v>91.57225806451612</v>
      </c>
      <c r="O235" s="29">
        <f t="shared" si="22"/>
        <v>228.68340006451612</v>
      </c>
      <c r="P235" s="34">
        <f t="shared" si="23"/>
        <v>6981.6065999354851</v>
      </c>
      <c r="Q235" s="47"/>
    </row>
    <row r="236" spans="1:17" ht="24.95" customHeight="1" x14ac:dyDescent="0.2">
      <c r="A236" s="33">
        <f t="shared" si="18"/>
        <v>227</v>
      </c>
      <c r="B236" s="50" t="s">
        <v>662</v>
      </c>
      <c r="C236" s="50" t="s">
        <v>650</v>
      </c>
      <c r="D236" s="29">
        <v>2281.29</v>
      </c>
      <c r="E236" s="46">
        <v>250</v>
      </c>
      <c r="F236" s="46">
        <v>500</v>
      </c>
      <c r="G236" s="46">
        <v>70</v>
      </c>
      <c r="H236" s="46">
        <v>2541.79</v>
      </c>
      <c r="I236" s="34">
        <v>183.01</v>
      </c>
      <c r="J236" s="34">
        <v>1413.38</v>
      </c>
      <c r="K236" s="34">
        <f t="shared" si="19"/>
        <v>7239.47</v>
      </c>
      <c r="L236" s="34">
        <f t="shared" si="20"/>
        <v>137.71730700000001</v>
      </c>
      <c r="M236" s="34">
        <v>0</v>
      </c>
      <c r="N236" s="34">
        <f t="shared" si="21"/>
        <v>91.977096774193541</v>
      </c>
      <c r="O236" s="29">
        <f t="shared" si="22"/>
        <v>229.69440377419355</v>
      </c>
      <c r="P236" s="34">
        <f t="shared" si="23"/>
        <v>7009.775596225807</v>
      </c>
      <c r="Q236" s="47"/>
    </row>
    <row r="237" spans="1:17" ht="24.95" customHeight="1" x14ac:dyDescent="0.2">
      <c r="A237" s="33">
        <f t="shared" si="18"/>
        <v>228</v>
      </c>
      <c r="B237" s="50" t="s">
        <v>196</v>
      </c>
      <c r="C237" s="50" t="s">
        <v>14</v>
      </c>
      <c r="D237" s="29">
        <v>2213.4</v>
      </c>
      <c r="E237" s="46">
        <v>250</v>
      </c>
      <c r="F237" s="46">
        <v>500</v>
      </c>
      <c r="G237" s="46">
        <v>101</v>
      </c>
      <c r="H237" s="46">
        <v>2510.0300000000002</v>
      </c>
      <c r="I237" s="34">
        <v>183.01</v>
      </c>
      <c r="J237" s="34">
        <v>1395.2999999999997</v>
      </c>
      <c r="K237" s="34">
        <f t="shared" si="19"/>
        <v>7152.74</v>
      </c>
      <c r="L237" s="34">
        <f t="shared" si="20"/>
        <v>135.93552000000003</v>
      </c>
      <c r="M237" s="34">
        <v>0</v>
      </c>
      <c r="N237" s="34">
        <f t="shared" si="21"/>
        <v>90.787096774193557</v>
      </c>
      <c r="O237" s="29">
        <f t="shared" si="22"/>
        <v>226.72261677419357</v>
      </c>
      <c r="P237" s="34">
        <f t="shared" si="23"/>
        <v>6926.017383225806</v>
      </c>
      <c r="Q237" s="47"/>
    </row>
    <row r="238" spans="1:17" ht="24.95" customHeight="1" x14ac:dyDescent="0.2">
      <c r="A238" s="33">
        <f t="shared" si="18"/>
        <v>229</v>
      </c>
      <c r="B238" s="50" t="s">
        <v>663</v>
      </c>
      <c r="C238" s="50" t="s">
        <v>337</v>
      </c>
      <c r="D238" s="29">
        <v>2281.29</v>
      </c>
      <c r="E238" s="46">
        <v>250</v>
      </c>
      <c r="F238" s="46">
        <v>500</v>
      </c>
      <c r="G238" s="46">
        <v>70</v>
      </c>
      <c r="H238" s="46">
        <v>2541.79</v>
      </c>
      <c r="I238" s="34">
        <v>183.01</v>
      </c>
      <c r="J238" s="34">
        <v>1413.38</v>
      </c>
      <c r="K238" s="34">
        <f t="shared" si="19"/>
        <v>7239.47</v>
      </c>
      <c r="L238" s="34">
        <f t="shared" si="20"/>
        <v>137.71730700000001</v>
      </c>
      <c r="M238" s="34">
        <v>0</v>
      </c>
      <c r="N238" s="34">
        <f t="shared" si="21"/>
        <v>91.977096774193541</v>
      </c>
      <c r="O238" s="29">
        <f t="shared" si="22"/>
        <v>229.69440377419355</v>
      </c>
      <c r="P238" s="34">
        <f t="shared" si="23"/>
        <v>7009.775596225807</v>
      </c>
      <c r="Q238" s="47"/>
    </row>
    <row r="239" spans="1:17" ht="24.95" customHeight="1" x14ac:dyDescent="0.2">
      <c r="A239" s="33">
        <f t="shared" si="18"/>
        <v>230</v>
      </c>
      <c r="B239" s="50" t="s">
        <v>197</v>
      </c>
      <c r="C239" s="50" t="s">
        <v>650</v>
      </c>
      <c r="D239" s="29">
        <v>2281.29</v>
      </c>
      <c r="E239" s="46">
        <v>250</v>
      </c>
      <c r="F239" s="46">
        <v>500</v>
      </c>
      <c r="G239" s="46">
        <v>70</v>
      </c>
      <c r="H239" s="46">
        <v>2541.79</v>
      </c>
      <c r="I239" s="34">
        <v>183.01</v>
      </c>
      <c r="J239" s="34">
        <v>1413.38</v>
      </c>
      <c r="K239" s="34">
        <f t="shared" si="19"/>
        <v>7239.47</v>
      </c>
      <c r="L239" s="34">
        <f t="shared" si="20"/>
        <v>137.71730700000001</v>
      </c>
      <c r="M239" s="34">
        <v>0</v>
      </c>
      <c r="N239" s="34">
        <f t="shared" si="21"/>
        <v>91.977096774193541</v>
      </c>
      <c r="O239" s="29">
        <f t="shared" si="22"/>
        <v>229.69440377419355</v>
      </c>
      <c r="P239" s="34">
        <f t="shared" si="23"/>
        <v>7009.775596225807</v>
      </c>
      <c r="Q239" s="47"/>
    </row>
    <row r="240" spans="1:17" ht="24.95" customHeight="1" x14ac:dyDescent="0.2">
      <c r="A240" s="33">
        <f t="shared" si="18"/>
        <v>231</v>
      </c>
      <c r="B240" s="50" t="s">
        <v>396</v>
      </c>
      <c r="C240" s="50" t="s">
        <v>185</v>
      </c>
      <c r="D240" s="29">
        <v>2344.84</v>
      </c>
      <c r="E240" s="46">
        <v>250</v>
      </c>
      <c r="F240" s="46">
        <v>500</v>
      </c>
      <c r="G240" s="46">
        <v>0</v>
      </c>
      <c r="H240" s="46">
        <v>2534.0100000000002</v>
      </c>
      <c r="I240" s="34">
        <v>183.01</v>
      </c>
      <c r="J240" s="34">
        <v>1409.8200000000002</v>
      </c>
      <c r="K240" s="34">
        <f t="shared" si="19"/>
        <v>7221.68</v>
      </c>
      <c r="L240" s="34">
        <f t="shared" si="20"/>
        <v>137.40577200000001</v>
      </c>
      <c r="M240" s="34">
        <v>0</v>
      </c>
      <c r="N240" s="34">
        <f t="shared" si="21"/>
        <v>91.769032258064527</v>
      </c>
      <c r="O240" s="29">
        <f t="shared" si="22"/>
        <v>229.17480425806454</v>
      </c>
      <c r="P240" s="34">
        <f t="shared" si="23"/>
        <v>6992.5051957419355</v>
      </c>
      <c r="Q240" s="47">
        <f>785+210+3072+629</f>
        <v>4696</v>
      </c>
    </row>
    <row r="241" spans="1:17" ht="24.95" customHeight="1" x14ac:dyDescent="0.2">
      <c r="A241" s="33">
        <f t="shared" si="18"/>
        <v>232</v>
      </c>
      <c r="B241" s="50" t="s">
        <v>198</v>
      </c>
      <c r="C241" s="50" t="s">
        <v>14</v>
      </c>
      <c r="D241" s="29">
        <v>2213.4</v>
      </c>
      <c r="E241" s="46">
        <v>250</v>
      </c>
      <c r="F241" s="46">
        <v>500</v>
      </c>
      <c r="G241" s="46">
        <v>101</v>
      </c>
      <c r="H241" s="46">
        <v>2510.0300000000002</v>
      </c>
      <c r="I241" s="34">
        <v>183.01</v>
      </c>
      <c r="J241" s="34">
        <v>1395.2999999999997</v>
      </c>
      <c r="K241" s="34">
        <f t="shared" si="19"/>
        <v>7152.74</v>
      </c>
      <c r="L241" s="34">
        <f t="shared" si="20"/>
        <v>135.93552000000003</v>
      </c>
      <c r="M241" s="34">
        <v>0</v>
      </c>
      <c r="N241" s="34">
        <f t="shared" si="21"/>
        <v>90.787096774193557</v>
      </c>
      <c r="O241" s="29">
        <f t="shared" si="22"/>
        <v>226.72261677419357</v>
      </c>
      <c r="P241" s="34">
        <f t="shared" si="23"/>
        <v>6926.017383225806</v>
      </c>
      <c r="Q241" s="47"/>
    </row>
    <row r="242" spans="1:17" ht="24.95" customHeight="1" x14ac:dyDescent="0.2">
      <c r="A242" s="33">
        <f t="shared" si="18"/>
        <v>233</v>
      </c>
      <c r="B242" s="50" t="s">
        <v>664</v>
      </c>
      <c r="C242" s="50" t="s">
        <v>184</v>
      </c>
      <c r="D242" s="29">
        <v>2506.66</v>
      </c>
      <c r="E242" s="46">
        <v>250</v>
      </c>
      <c r="F242" s="46">
        <v>500</v>
      </c>
      <c r="G242" s="46">
        <v>0</v>
      </c>
      <c r="H242" s="46">
        <v>2677.31</v>
      </c>
      <c r="I242" s="34">
        <v>183.01</v>
      </c>
      <c r="J242" s="34">
        <v>1489.8600000000001</v>
      </c>
      <c r="K242" s="34">
        <f t="shared" si="19"/>
        <v>7606.84</v>
      </c>
      <c r="L242" s="34">
        <f t="shared" si="20"/>
        <v>145.221678</v>
      </c>
      <c r="M242" s="34">
        <v>0</v>
      </c>
      <c r="N242" s="34">
        <f t="shared" si="21"/>
        <v>96.989032258064512</v>
      </c>
      <c r="O242" s="29">
        <f t="shared" si="22"/>
        <v>242.21071025806452</v>
      </c>
      <c r="P242" s="34">
        <f t="shared" si="23"/>
        <v>7364.6292897419353</v>
      </c>
      <c r="Q242" s="47"/>
    </row>
    <row r="243" spans="1:17" ht="24.95" customHeight="1" x14ac:dyDescent="0.2">
      <c r="A243" s="33">
        <f t="shared" si="18"/>
        <v>234</v>
      </c>
      <c r="B243" s="50" t="s">
        <v>199</v>
      </c>
      <c r="C243" s="50" t="s">
        <v>177</v>
      </c>
      <c r="D243" s="29">
        <v>2213.4</v>
      </c>
      <c r="E243" s="46">
        <v>250</v>
      </c>
      <c r="F243" s="46">
        <v>500</v>
      </c>
      <c r="G243" s="46">
        <v>101</v>
      </c>
      <c r="H243" s="46">
        <v>2510.0300000000002</v>
      </c>
      <c r="I243" s="34">
        <v>183.01</v>
      </c>
      <c r="J243" s="34">
        <v>1395.2999999999997</v>
      </c>
      <c r="K243" s="34">
        <f t="shared" si="19"/>
        <v>7152.74</v>
      </c>
      <c r="L243" s="34">
        <f t="shared" si="20"/>
        <v>135.93552000000003</v>
      </c>
      <c r="M243" s="34">
        <v>0</v>
      </c>
      <c r="N243" s="34">
        <f t="shared" si="21"/>
        <v>90.787096774193557</v>
      </c>
      <c r="O243" s="29">
        <f t="shared" si="22"/>
        <v>226.72261677419357</v>
      </c>
      <c r="P243" s="34">
        <f t="shared" si="23"/>
        <v>6926.017383225806</v>
      </c>
      <c r="Q243" s="47"/>
    </row>
    <row r="244" spans="1:17" ht="24.95" customHeight="1" x14ac:dyDescent="0.2">
      <c r="A244" s="33">
        <f t="shared" si="18"/>
        <v>235</v>
      </c>
      <c r="B244" s="50" t="s">
        <v>666</v>
      </c>
      <c r="C244" s="50" t="s">
        <v>177</v>
      </c>
      <c r="D244" s="29">
        <v>2213.4</v>
      </c>
      <c r="E244" s="46">
        <v>250</v>
      </c>
      <c r="F244" s="46">
        <v>500</v>
      </c>
      <c r="G244" s="46">
        <v>101</v>
      </c>
      <c r="H244" s="46">
        <v>2510.0300000000002</v>
      </c>
      <c r="I244" s="34">
        <v>183.01</v>
      </c>
      <c r="J244" s="34">
        <v>1395.2999999999997</v>
      </c>
      <c r="K244" s="34">
        <f t="shared" si="19"/>
        <v>7152.74</v>
      </c>
      <c r="L244" s="34">
        <f t="shared" si="20"/>
        <v>135.93552000000003</v>
      </c>
      <c r="M244" s="34">
        <v>0</v>
      </c>
      <c r="N244" s="34">
        <f t="shared" si="21"/>
        <v>90.787096774193557</v>
      </c>
      <c r="O244" s="29">
        <f t="shared" si="22"/>
        <v>226.72261677419357</v>
      </c>
      <c r="P244" s="34">
        <f t="shared" si="23"/>
        <v>6926.017383225806</v>
      </c>
      <c r="Q244" s="47"/>
    </row>
    <row r="245" spans="1:17" ht="24.95" customHeight="1" x14ac:dyDescent="0.2">
      <c r="A245" s="33">
        <f t="shared" si="18"/>
        <v>236</v>
      </c>
      <c r="B245" s="50" t="s">
        <v>200</v>
      </c>
      <c r="C245" s="50" t="s">
        <v>177</v>
      </c>
      <c r="D245" s="29">
        <v>2213.4</v>
      </c>
      <c r="E245" s="46">
        <v>250</v>
      </c>
      <c r="F245" s="46">
        <v>500</v>
      </c>
      <c r="G245" s="46">
        <v>101</v>
      </c>
      <c r="H245" s="46">
        <v>2510.0300000000002</v>
      </c>
      <c r="I245" s="34">
        <v>183.01</v>
      </c>
      <c r="J245" s="34">
        <v>1395.2999999999997</v>
      </c>
      <c r="K245" s="34">
        <f t="shared" si="19"/>
        <v>7152.74</v>
      </c>
      <c r="L245" s="34">
        <f t="shared" si="20"/>
        <v>135.93552000000003</v>
      </c>
      <c r="M245" s="34">
        <v>0</v>
      </c>
      <c r="N245" s="34">
        <f t="shared" si="21"/>
        <v>90.787096774193557</v>
      </c>
      <c r="O245" s="29">
        <f t="shared" si="22"/>
        <v>226.72261677419357</v>
      </c>
      <c r="P245" s="34">
        <f t="shared" si="23"/>
        <v>6926.017383225806</v>
      </c>
      <c r="Q245" s="47"/>
    </row>
    <row r="246" spans="1:17" ht="24.95" customHeight="1" x14ac:dyDescent="0.2">
      <c r="A246" s="33">
        <f t="shared" si="18"/>
        <v>237</v>
      </c>
      <c r="B246" s="50" t="s">
        <v>201</v>
      </c>
      <c r="C246" s="50" t="s">
        <v>177</v>
      </c>
      <c r="D246" s="29">
        <v>2213.4</v>
      </c>
      <c r="E246" s="46">
        <v>250</v>
      </c>
      <c r="F246" s="46">
        <v>500</v>
      </c>
      <c r="G246" s="46">
        <v>101</v>
      </c>
      <c r="H246" s="46">
        <v>2510.0300000000002</v>
      </c>
      <c r="I246" s="34">
        <v>183.01</v>
      </c>
      <c r="J246" s="34">
        <v>1395.2999999999997</v>
      </c>
      <c r="K246" s="34">
        <f t="shared" si="19"/>
        <v>7152.74</v>
      </c>
      <c r="L246" s="34">
        <f t="shared" si="20"/>
        <v>135.93552000000003</v>
      </c>
      <c r="M246" s="34">
        <v>0</v>
      </c>
      <c r="N246" s="34">
        <f t="shared" si="21"/>
        <v>90.787096774193557</v>
      </c>
      <c r="O246" s="29">
        <f t="shared" si="22"/>
        <v>226.72261677419357</v>
      </c>
      <c r="P246" s="34">
        <f t="shared" si="23"/>
        <v>6926.017383225806</v>
      </c>
      <c r="Q246" s="47"/>
    </row>
    <row r="247" spans="1:17" ht="24.95" customHeight="1" x14ac:dyDescent="0.2">
      <c r="A247" s="33">
        <f t="shared" si="18"/>
        <v>238</v>
      </c>
      <c r="B247" s="50" t="s">
        <v>667</v>
      </c>
      <c r="C247" s="50" t="s">
        <v>14</v>
      </c>
      <c r="D247" s="29">
        <v>2213.4</v>
      </c>
      <c r="E247" s="46">
        <v>250</v>
      </c>
      <c r="F247" s="46">
        <v>500</v>
      </c>
      <c r="G247" s="46">
        <v>101</v>
      </c>
      <c r="H247" s="46">
        <v>2510.0300000000002</v>
      </c>
      <c r="I247" s="34">
        <v>183.01</v>
      </c>
      <c r="J247" s="34">
        <v>1395.2999999999997</v>
      </c>
      <c r="K247" s="34">
        <f t="shared" si="19"/>
        <v>7152.74</v>
      </c>
      <c r="L247" s="34">
        <f t="shared" si="20"/>
        <v>135.93552000000003</v>
      </c>
      <c r="M247" s="34">
        <v>0</v>
      </c>
      <c r="N247" s="34">
        <f t="shared" si="21"/>
        <v>90.787096774193557</v>
      </c>
      <c r="O247" s="29">
        <f t="shared" si="22"/>
        <v>226.72261677419357</v>
      </c>
      <c r="P247" s="34">
        <f t="shared" si="23"/>
        <v>6926.017383225806</v>
      </c>
      <c r="Q247" s="47"/>
    </row>
    <row r="248" spans="1:17" ht="24.95" customHeight="1" x14ac:dyDescent="0.2">
      <c r="A248" s="33">
        <f t="shared" si="18"/>
        <v>239</v>
      </c>
      <c r="B248" s="50" t="s">
        <v>202</v>
      </c>
      <c r="C248" s="50" t="s">
        <v>177</v>
      </c>
      <c r="D248" s="29">
        <v>2213.4</v>
      </c>
      <c r="E248" s="46">
        <v>250</v>
      </c>
      <c r="F248" s="46">
        <v>500</v>
      </c>
      <c r="G248" s="46">
        <v>101</v>
      </c>
      <c r="H248" s="46">
        <v>2510.0300000000002</v>
      </c>
      <c r="I248" s="34">
        <v>183.01</v>
      </c>
      <c r="J248" s="34">
        <v>1395.2999999999997</v>
      </c>
      <c r="K248" s="34">
        <f t="shared" si="19"/>
        <v>7152.74</v>
      </c>
      <c r="L248" s="34">
        <f t="shared" si="20"/>
        <v>135.93552000000003</v>
      </c>
      <c r="M248" s="34">
        <v>0</v>
      </c>
      <c r="N248" s="34">
        <f t="shared" si="21"/>
        <v>90.787096774193557</v>
      </c>
      <c r="O248" s="29">
        <f t="shared" si="22"/>
        <v>226.72261677419357</v>
      </c>
      <c r="P248" s="34">
        <f t="shared" si="23"/>
        <v>6926.017383225806</v>
      </c>
      <c r="Q248" s="47"/>
    </row>
    <row r="249" spans="1:17" ht="24.95" customHeight="1" x14ac:dyDescent="0.2">
      <c r="A249" s="33">
        <f t="shared" si="18"/>
        <v>240</v>
      </c>
      <c r="B249" s="50" t="s">
        <v>203</v>
      </c>
      <c r="C249" s="50" t="s">
        <v>177</v>
      </c>
      <c r="D249" s="29">
        <v>2213.4</v>
      </c>
      <c r="E249" s="46">
        <v>250</v>
      </c>
      <c r="F249" s="46">
        <v>500</v>
      </c>
      <c r="G249" s="46">
        <v>101</v>
      </c>
      <c r="H249" s="46">
        <v>2510.0300000000002</v>
      </c>
      <c r="I249" s="34">
        <v>183.01</v>
      </c>
      <c r="J249" s="34">
        <v>1395.2999999999997</v>
      </c>
      <c r="K249" s="34">
        <f t="shared" si="19"/>
        <v>7152.74</v>
      </c>
      <c r="L249" s="34">
        <f t="shared" si="20"/>
        <v>135.93552000000003</v>
      </c>
      <c r="M249" s="34">
        <v>0</v>
      </c>
      <c r="N249" s="34">
        <f t="shared" si="21"/>
        <v>90.787096774193557</v>
      </c>
      <c r="O249" s="29">
        <f t="shared" si="22"/>
        <v>226.72261677419357</v>
      </c>
      <c r="P249" s="34">
        <f t="shared" si="23"/>
        <v>6926.017383225806</v>
      </c>
      <c r="Q249" s="47"/>
    </row>
    <row r="250" spans="1:17" ht="24.95" customHeight="1" x14ac:dyDescent="0.2">
      <c r="A250" s="33">
        <f t="shared" si="18"/>
        <v>241</v>
      </c>
      <c r="B250" s="50" t="s">
        <v>668</v>
      </c>
      <c r="C250" s="50" t="s">
        <v>14</v>
      </c>
      <c r="D250" s="29">
        <v>2213.4</v>
      </c>
      <c r="E250" s="46">
        <v>250</v>
      </c>
      <c r="F250" s="46">
        <v>500</v>
      </c>
      <c r="G250" s="46">
        <v>101</v>
      </c>
      <c r="H250" s="46">
        <v>2510.0300000000002</v>
      </c>
      <c r="I250" s="34">
        <v>183.01</v>
      </c>
      <c r="J250" s="34">
        <v>1395.2999999999997</v>
      </c>
      <c r="K250" s="34">
        <f t="shared" si="19"/>
        <v>7152.74</v>
      </c>
      <c r="L250" s="34">
        <f t="shared" si="20"/>
        <v>135.93552000000003</v>
      </c>
      <c r="M250" s="34">
        <v>0</v>
      </c>
      <c r="N250" s="34">
        <f t="shared" si="21"/>
        <v>90.787096774193557</v>
      </c>
      <c r="O250" s="29">
        <f t="shared" si="22"/>
        <v>226.72261677419357</v>
      </c>
      <c r="P250" s="34">
        <f t="shared" si="23"/>
        <v>6926.017383225806</v>
      </c>
      <c r="Q250" s="47"/>
    </row>
    <row r="251" spans="1:17" ht="24.95" customHeight="1" x14ac:dyDescent="0.2">
      <c r="A251" s="33">
        <f t="shared" si="18"/>
        <v>242</v>
      </c>
      <c r="B251" s="50" t="s">
        <v>669</v>
      </c>
      <c r="C251" s="50" t="s">
        <v>177</v>
      </c>
      <c r="D251" s="29">
        <v>2213.4</v>
      </c>
      <c r="E251" s="46">
        <v>250</v>
      </c>
      <c r="F251" s="46">
        <v>500</v>
      </c>
      <c r="G251" s="46">
        <v>101</v>
      </c>
      <c r="H251" s="46">
        <v>2510.0300000000002</v>
      </c>
      <c r="I251" s="34">
        <v>183.01</v>
      </c>
      <c r="J251" s="34">
        <v>1395.2999999999997</v>
      </c>
      <c r="K251" s="34">
        <f t="shared" si="19"/>
        <v>7152.74</v>
      </c>
      <c r="L251" s="34">
        <f t="shared" si="20"/>
        <v>135.93552000000003</v>
      </c>
      <c r="M251" s="34">
        <v>0</v>
      </c>
      <c r="N251" s="34">
        <f t="shared" si="21"/>
        <v>90.787096774193557</v>
      </c>
      <c r="O251" s="29">
        <f t="shared" si="22"/>
        <v>226.72261677419357</v>
      </c>
      <c r="P251" s="34">
        <f t="shared" si="23"/>
        <v>6926.017383225806</v>
      </c>
      <c r="Q251" s="47"/>
    </row>
    <row r="252" spans="1:17" ht="24.95" customHeight="1" x14ac:dyDescent="0.2">
      <c r="A252" s="33">
        <f t="shared" si="18"/>
        <v>243</v>
      </c>
      <c r="B252" s="50" t="s">
        <v>670</v>
      </c>
      <c r="C252" s="50" t="s">
        <v>177</v>
      </c>
      <c r="D252" s="29">
        <v>2213.4</v>
      </c>
      <c r="E252" s="46">
        <v>250</v>
      </c>
      <c r="F252" s="46">
        <v>500</v>
      </c>
      <c r="G252" s="46">
        <v>101</v>
      </c>
      <c r="H252" s="46">
        <v>2510.0300000000002</v>
      </c>
      <c r="I252" s="34">
        <v>183.01</v>
      </c>
      <c r="J252" s="34">
        <v>1395.2999999999997</v>
      </c>
      <c r="K252" s="34">
        <f t="shared" si="19"/>
        <v>7152.74</v>
      </c>
      <c r="L252" s="34">
        <f t="shared" si="20"/>
        <v>135.93552000000003</v>
      </c>
      <c r="M252" s="34">
        <v>0</v>
      </c>
      <c r="N252" s="34">
        <f t="shared" si="21"/>
        <v>90.787096774193557</v>
      </c>
      <c r="O252" s="29">
        <f t="shared" si="22"/>
        <v>226.72261677419357</v>
      </c>
      <c r="P252" s="34">
        <f t="shared" si="23"/>
        <v>6926.017383225806</v>
      </c>
      <c r="Q252" s="47"/>
    </row>
    <row r="253" spans="1:17" ht="24.95" customHeight="1" x14ac:dyDescent="0.2">
      <c r="A253" s="33">
        <f t="shared" si="18"/>
        <v>244</v>
      </c>
      <c r="B253" s="50" t="s">
        <v>179</v>
      </c>
      <c r="C253" s="50" t="s">
        <v>184</v>
      </c>
      <c r="D253" s="29">
        <v>2506.66</v>
      </c>
      <c r="E253" s="46">
        <v>250</v>
      </c>
      <c r="F253" s="46">
        <v>500</v>
      </c>
      <c r="G253" s="46">
        <v>0</v>
      </c>
      <c r="H253" s="46">
        <v>2677.31</v>
      </c>
      <c r="I253" s="34">
        <v>183.01</v>
      </c>
      <c r="J253" s="34">
        <v>1489.8600000000001</v>
      </c>
      <c r="K253" s="34">
        <f t="shared" si="19"/>
        <v>7606.84</v>
      </c>
      <c r="L253" s="34">
        <f t="shared" si="20"/>
        <v>145.221678</v>
      </c>
      <c r="M253" s="34">
        <v>0</v>
      </c>
      <c r="N253" s="34">
        <f t="shared" si="21"/>
        <v>96.989032258064512</v>
      </c>
      <c r="O253" s="29">
        <f t="shared" si="22"/>
        <v>242.21071025806452</v>
      </c>
      <c r="P253" s="34">
        <f t="shared" si="23"/>
        <v>7364.6292897419353</v>
      </c>
      <c r="Q253" s="47"/>
    </row>
    <row r="254" spans="1:17" ht="24.95" customHeight="1" x14ac:dyDescent="0.2">
      <c r="A254" s="33">
        <f t="shared" si="18"/>
        <v>245</v>
      </c>
      <c r="B254" s="50" t="s">
        <v>178</v>
      </c>
      <c r="C254" s="50" t="s">
        <v>14</v>
      </c>
      <c r="D254" s="29">
        <v>2213.4</v>
      </c>
      <c r="E254" s="46">
        <v>250</v>
      </c>
      <c r="F254" s="46">
        <v>500</v>
      </c>
      <c r="G254" s="46">
        <v>101</v>
      </c>
      <c r="H254" s="46">
        <v>2510.0300000000002</v>
      </c>
      <c r="I254" s="34">
        <v>183.01</v>
      </c>
      <c r="J254" s="34">
        <v>1395.2999999999997</v>
      </c>
      <c r="K254" s="34">
        <f t="shared" si="19"/>
        <v>7152.74</v>
      </c>
      <c r="L254" s="34">
        <f t="shared" si="20"/>
        <v>135.93552000000003</v>
      </c>
      <c r="M254" s="34">
        <v>0</v>
      </c>
      <c r="N254" s="34">
        <f t="shared" si="21"/>
        <v>90.787096774193557</v>
      </c>
      <c r="O254" s="29">
        <f t="shared" si="22"/>
        <v>226.72261677419357</v>
      </c>
      <c r="P254" s="34">
        <f t="shared" si="23"/>
        <v>6926.017383225806</v>
      </c>
      <c r="Q254" s="47"/>
    </row>
    <row r="255" spans="1:17" ht="24.95" customHeight="1" x14ac:dyDescent="0.2">
      <c r="A255" s="33">
        <f t="shared" si="18"/>
        <v>246</v>
      </c>
      <c r="B255" s="50" t="s">
        <v>292</v>
      </c>
      <c r="C255" s="50" t="s">
        <v>14</v>
      </c>
      <c r="D255" s="29">
        <v>2213.4</v>
      </c>
      <c r="E255" s="46">
        <v>250</v>
      </c>
      <c r="F255" s="46">
        <v>500</v>
      </c>
      <c r="G255" s="46">
        <v>101</v>
      </c>
      <c r="H255" s="46">
        <v>2510.0300000000002</v>
      </c>
      <c r="I255" s="34">
        <v>183.01</v>
      </c>
      <c r="J255" s="34">
        <v>1395.2999999999997</v>
      </c>
      <c r="K255" s="34">
        <f t="shared" si="19"/>
        <v>7152.74</v>
      </c>
      <c r="L255" s="34">
        <f t="shared" si="20"/>
        <v>135.93552000000003</v>
      </c>
      <c r="M255" s="34">
        <v>0</v>
      </c>
      <c r="N255" s="34">
        <f t="shared" si="21"/>
        <v>90.787096774193557</v>
      </c>
      <c r="O255" s="29">
        <f t="shared" si="22"/>
        <v>226.72261677419357</v>
      </c>
      <c r="P255" s="34">
        <f t="shared" si="23"/>
        <v>6926.017383225806</v>
      </c>
      <c r="Q255" s="47"/>
    </row>
    <row r="256" spans="1:17" ht="24.95" customHeight="1" x14ac:dyDescent="0.2">
      <c r="A256" s="33">
        <f t="shared" si="18"/>
        <v>247</v>
      </c>
      <c r="B256" s="50" t="s">
        <v>671</v>
      </c>
      <c r="C256" s="50" t="s">
        <v>184</v>
      </c>
      <c r="D256" s="29">
        <v>2506.66</v>
      </c>
      <c r="E256" s="46">
        <v>250</v>
      </c>
      <c r="F256" s="46">
        <v>500</v>
      </c>
      <c r="G256" s="46">
        <v>0</v>
      </c>
      <c r="H256" s="46">
        <v>2677.31</v>
      </c>
      <c r="I256" s="34">
        <v>183.01</v>
      </c>
      <c r="J256" s="34">
        <v>1489.8600000000001</v>
      </c>
      <c r="K256" s="34">
        <f t="shared" si="19"/>
        <v>7606.84</v>
      </c>
      <c r="L256" s="34">
        <f t="shared" si="20"/>
        <v>145.221678</v>
      </c>
      <c r="M256" s="34">
        <v>0</v>
      </c>
      <c r="N256" s="34">
        <f t="shared" si="21"/>
        <v>96.989032258064512</v>
      </c>
      <c r="O256" s="29">
        <f t="shared" si="22"/>
        <v>242.21071025806452</v>
      </c>
      <c r="P256" s="34">
        <f t="shared" si="23"/>
        <v>7364.6292897419353</v>
      </c>
      <c r="Q256" s="47"/>
    </row>
    <row r="257" spans="1:17" ht="24.95" customHeight="1" x14ac:dyDescent="0.2">
      <c r="A257" s="33">
        <f t="shared" si="18"/>
        <v>248</v>
      </c>
      <c r="B257" s="50" t="s">
        <v>307</v>
      </c>
      <c r="C257" s="50" t="s">
        <v>184</v>
      </c>
      <c r="D257" s="29">
        <v>2506.66</v>
      </c>
      <c r="E257" s="46">
        <v>250</v>
      </c>
      <c r="F257" s="46">
        <v>500</v>
      </c>
      <c r="G257" s="46">
        <v>0</v>
      </c>
      <c r="H257" s="46">
        <v>2677.31</v>
      </c>
      <c r="I257" s="34">
        <v>183.01</v>
      </c>
      <c r="J257" s="34">
        <v>1489.8600000000001</v>
      </c>
      <c r="K257" s="34">
        <f t="shared" si="19"/>
        <v>7606.84</v>
      </c>
      <c r="L257" s="34">
        <f t="shared" si="20"/>
        <v>145.221678</v>
      </c>
      <c r="M257" s="34">
        <v>0</v>
      </c>
      <c r="N257" s="34">
        <f t="shared" si="21"/>
        <v>96.989032258064512</v>
      </c>
      <c r="O257" s="29">
        <f t="shared" si="22"/>
        <v>242.21071025806452</v>
      </c>
      <c r="P257" s="34">
        <f t="shared" si="23"/>
        <v>7364.6292897419353</v>
      </c>
      <c r="Q257" s="47"/>
    </row>
    <row r="258" spans="1:17" ht="24.95" customHeight="1" x14ac:dyDescent="0.2">
      <c r="A258" s="33">
        <f t="shared" si="18"/>
        <v>249</v>
      </c>
      <c r="B258" s="50" t="s">
        <v>672</v>
      </c>
      <c r="C258" s="50" t="s">
        <v>184</v>
      </c>
      <c r="D258" s="29">
        <v>2506.66</v>
      </c>
      <c r="E258" s="46">
        <v>250</v>
      </c>
      <c r="F258" s="46">
        <v>500</v>
      </c>
      <c r="G258" s="46">
        <v>0</v>
      </c>
      <c r="H258" s="46">
        <v>2677.31</v>
      </c>
      <c r="I258" s="34">
        <v>183.01</v>
      </c>
      <c r="J258" s="34">
        <v>1489.8600000000001</v>
      </c>
      <c r="K258" s="34">
        <f t="shared" si="19"/>
        <v>7606.84</v>
      </c>
      <c r="L258" s="34">
        <f t="shared" si="20"/>
        <v>145.221678</v>
      </c>
      <c r="M258" s="34">
        <v>0</v>
      </c>
      <c r="N258" s="34">
        <f t="shared" si="21"/>
        <v>96.989032258064512</v>
      </c>
      <c r="O258" s="29">
        <f t="shared" si="22"/>
        <v>242.21071025806452</v>
      </c>
      <c r="P258" s="34">
        <f t="shared" si="23"/>
        <v>7364.6292897419353</v>
      </c>
      <c r="Q258" s="47"/>
    </row>
    <row r="259" spans="1:17" ht="24.95" customHeight="1" x14ac:dyDescent="0.2">
      <c r="A259" s="33">
        <f t="shared" si="18"/>
        <v>250</v>
      </c>
      <c r="B259" s="50" t="s">
        <v>206</v>
      </c>
      <c r="C259" s="50" t="s">
        <v>177</v>
      </c>
      <c r="D259" s="29">
        <v>2213.4</v>
      </c>
      <c r="E259" s="46">
        <v>250</v>
      </c>
      <c r="F259" s="46">
        <v>500</v>
      </c>
      <c r="G259" s="46">
        <v>101</v>
      </c>
      <c r="H259" s="46">
        <v>2510.0300000000002</v>
      </c>
      <c r="I259" s="34">
        <v>183.01</v>
      </c>
      <c r="J259" s="34">
        <v>1395.2999999999997</v>
      </c>
      <c r="K259" s="34">
        <f t="shared" si="19"/>
        <v>7152.74</v>
      </c>
      <c r="L259" s="34">
        <f t="shared" si="20"/>
        <v>135.93552000000003</v>
      </c>
      <c r="M259" s="34">
        <v>0</v>
      </c>
      <c r="N259" s="34">
        <f t="shared" si="21"/>
        <v>90.787096774193557</v>
      </c>
      <c r="O259" s="29">
        <f t="shared" si="22"/>
        <v>226.72261677419357</v>
      </c>
      <c r="P259" s="34">
        <f t="shared" si="23"/>
        <v>6926.017383225806</v>
      </c>
      <c r="Q259" s="47"/>
    </row>
    <row r="260" spans="1:17" ht="24.95" customHeight="1" x14ac:dyDescent="0.2">
      <c r="A260" s="33">
        <f t="shared" si="18"/>
        <v>251</v>
      </c>
      <c r="B260" s="50" t="s">
        <v>308</v>
      </c>
      <c r="C260" s="50" t="s">
        <v>184</v>
      </c>
      <c r="D260" s="29">
        <v>2506.66</v>
      </c>
      <c r="E260" s="46">
        <v>250</v>
      </c>
      <c r="F260" s="46">
        <v>500</v>
      </c>
      <c r="G260" s="46">
        <v>0</v>
      </c>
      <c r="H260" s="46">
        <v>2677.31</v>
      </c>
      <c r="I260" s="34">
        <v>183.01</v>
      </c>
      <c r="J260" s="34">
        <v>1489.8600000000001</v>
      </c>
      <c r="K260" s="34">
        <f t="shared" si="19"/>
        <v>7606.84</v>
      </c>
      <c r="L260" s="34">
        <f t="shared" si="20"/>
        <v>145.221678</v>
      </c>
      <c r="M260" s="34">
        <v>0</v>
      </c>
      <c r="N260" s="34">
        <f t="shared" si="21"/>
        <v>96.989032258064512</v>
      </c>
      <c r="O260" s="29">
        <f t="shared" si="22"/>
        <v>242.21071025806452</v>
      </c>
      <c r="P260" s="34">
        <f t="shared" si="23"/>
        <v>7364.6292897419353</v>
      </c>
      <c r="Q260" s="47"/>
    </row>
    <row r="261" spans="1:17" ht="24.95" customHeight="1" x14ac:dyDescent="0.2">
      <c r="A261" s="33">
        <f t="shared" si="18"/>
        <v>252</v>
      </c>
      <c r="B261" s="50" t="s">
        <v>673</v>
      </c>
      <c r="C261" s="50" t="s">
        <v>184</v>
      </c>
      <c r="D261" s="29">
        <v>2506.66</v>
      </c>
      <c r="E261" s="46">
        <v>250</v>
      </c>
      <c r="F261" s="46">
        <v>500</v>
      </c>
      <c r="G261" s="46">
        <v>0</v>
      </c>
      <c r="H261" s="46">
        <v>2677.31</v>
      </c>
      <c r="I261" s="34">
        <v>183.01</v>
      </c>
      <c r="J261" s="34">
        <v>1489.8600000000001</v>
      </c>
      <c r="K261" s="34">
        <f t="shared" si="19"/>
        <v>7606.84</v>
      </c>
      <c r="L261" s="34">
        <f t="shared" si="20"/>
        <v>145.221678</v>
      </c>
      <c r="M261" s="34">
        <v>0</v>
      </c>
      <c r="N261" s="34">
        <f t="shared" si="21"/>
        <v>96.989032258064512</v>
      </c>
      <c r="O261" s="29">
        <f t="shared" si="22"/>
        <v>242.21071025806452</v>
      </c>
      <c r="P261" s="34">
        <f t="shared" si="23"/>
        <v>7364.6292897419353</v>
      </c>
      <c r="Q261" s="47">
        <v>2240</v>
      </c>
    </row>
    <row r="262" spans="1:17" ht="24.95" customHeight="1" x14ac:dyDescent="0.2">
      <c r="A262" s="33">
        <f t="shared" si="18"/>
        <v>253</v>
      </c>
      <c r="B262" s="50" t="s">
        <v>674</v>
      </c>
      <c r="C262" s="50" t="s">
        <v>184</v>
      </c>
      <c r="D262" s="29">
        <v>2506.66</v>
      </c>
      <c r="E262" s="46">
        <v>250</v>
      </c>
      <c r="F262" s="46">
        <v>500</v>
      </c>
      <c r="G262" s="46">
        <v>0</v>
      </c>
      <c r="H262" s="46">
        <v>2677.31</v>
      </c>
      <c r="I262" s="34">
        <v>183.01</v>
      </c>
      <c r="J262" s="34">
        <v>1489.8600000000001</v>
      </c>
      <c r="K262" s="34">
        <f t="shared" si="19"/>
        <v>7606.84</v>
      </c>
      <c r="L262" s="34">
        <f t="shared" si="20"/>
        <v>145.221678</v>
      </c>
      <c r="M262" s="34">
        <v>0</v>
      </c>
      <c r="N262" s="34">
        <f t="shared" si="21"/>
        <v>96.989032258064512</v>
      </c>
      <c r="O262" s="29">
        <f t="shared" si="22"/>
        <v>242.21071025806452</v>
      </c>
      <c r="P262" s="34">
        <f t="shared" si="23"/>
        <v>7364.6292897419353</v>
      </c>
      <c r="Q262" s="47">
        <f>630+2230</f>
        <v>2860</v>
      </c>
    </row>
    <row r="263" spans="1:17" ht="24.95" customHeight="1" x14ac:dyDescent="0.2">
      <c r="A263" s="33">
        <f t="shared" si="18"/>
        <v>254</v>
      </c>
      <c r="B263" s="50" t="s">
        <v>309</v>
      </c>
      <c r="C263" s="50" t="s">
        <v>184</v>
      </c>
      <c r="D263" s="29">
        <v>2506.66</v>
      </c>
      <c r="E263" s="46">
        <v>250</v>
      </c>
      <c r="F263" s="46">
        <v>500</v>
      </c>
      <c r="G263" s="46">
        <v>0</v>
      </c>
      <c r="H263" s="46">
        <v>2677.31</v>
      </c>
      <c r="I263" s="34">
        <v>183.01</v>
      </c>
      <c r="J263" s="34">
        <v>1489.8600000000001</v>
      </c>
      <c r="K263" s="34">
        <f t="shared" si="19"/>
        <v>7606.84</v>
      </c>
      <c r="L263" s="34">
        <f t="shared" si="20"/>
        <v>145.221678</v>
      </c>
      <c r="M263" s="34">
        <v>0</v>
      </c>
      <c r="N263" s="34">
        <f t="shared" si="21"/>
        <v>96.989032258064512</v>
      </c>
      <c r="O263" s="29">
        <f t="shared" si="22"/>
        <v>242.21071025806452</v>
      </c>
      <c r="P263" s="34">
        <f t="shared" si="23"/>
        <v>7364.6292897419353</v>
      </c>
      <c r="Q263" s="47">
        <f>630+1720+1463</f>
        <v>3813</v>
      </c>
    </row>
    <row r="264" spans="1:17" ht="24.95" customHeight="1" x14ac:dyDescent="0.2">
      <c r="A264" s="33">
        <f t="shared" ref="A264:A327" si="24">1+A263</f>
        <v>255</v>
      </c>
      <c r="B264" s="50" t="s">
        <v>675</v>
      </c>
      <c r="C264" s="50" t="s">
        <v>184</v>
      </c>
      <c r="D264" s="29">
        <v>2506.66</v>
      </c>
      <c r="E264" s="46">
        <v>250</v>
      </c>
      <c r="F264" s="46">
        <v>500</v>
      </c>
      <c r="G264" s="46">
        <v>0</v>
      </c>
      <c r="H264" s="46">
        <v>2677.31</v>
      </c>
      <c r="I264" s="34">
        <v>183.01</v>
      </c>
      <c r="J264" s="34">
        <v>1489.8600000000001</v>
      </c>
      <c r="K264" s="34">
        <f t="shared" si="19"/>
        <v>7606.84</v>
      </c>
      <c r="L264" s="34">
        <f t="shared" si="20"/>
        <v>145.221678</v>
      </c>
      <c r="M264" s="34">
        <v>0</v>
      </c>
      <c r="N264" s="34">
        <f t="shared" si="21"/>
        <v>96.989032258064512</v>
      </c>
      <c r="O264" s="29">
        <f t="shared" si="22"/>
        <v>242.21071025806452</v>
      </c>
      <c r="P264" s="34">
        <f t="shared" si="23"/>
        <v>7364.6292897419353</v>
      </c>
      <c r="Q264" s="47"/>
    </row>
    <row r="265" spans="1:17" ht="24.95" customHeight="1" x14ac:dyDescent="0.2">
      <c r="A265" s="33">
        <f t="shared" si="24"/>
        <v>256</v>
      </c>
      <c r="B265" s="50" t="s">
        <v>207</v>
      </c>
      <c r="C265" s="50" t="s">
        <v>184</v>
      </c>
      <c r="D265" s="29">
        <v>2506.66</v>
      </c>
      <c r="E265" s="46">
        <v>250</v>
      </c>
      <c r="F265" s="46">
        <v>500</v>
      </c>
      <c r="G265" s="46">
        <v>0</v>
      </c>
      <c r="H265" s="46">
        <v>2677.31</v>
      </c>
      <c r="I265" s="34">
        <v>183.01</v>
      </c>
      <c r="J265" s="34">
        <v>1489.8600000000001</v>
      </c>
      <c r="K265" s="34">
        <f t="shared" si="19"/>
        <v>7606.84</v>
      </c>
      <c r="L265" s="34">
        <f t="shared" si="20"/>
        <v>145.221678</v>
      </c>
      <c r="M265" s="34">
        <v>0</v>
      </c>
      <c r="N265" s="34">
        <f t="shared" si="21"/>
        <v>96.989032258064512</v>
      </c>
      <c r="O265" s="29">
        <f t="shared" si="22"/>
        <v>242.21071025806452</v>
      </c>
      <c r="P265" s="34">
        <f t="shared" si="23"/>
        <v>7364.6292897419353</v>
      </c>
      <c r="Q265" s="47">
        <v>2235</v>
      </c>
    </row>
    <row r="266" spans="1:17" ht="24.95" customHeight="1" x14ac:dyDescent="0.2">
      <c r="A266" s="33">
        <f t="shared" si="24"/>
        <v>257</v>
      </c>
      <c r="B266" s="50" t="s">
        <v>310</v>
      </c>
      <c r="C266" s="50" t="s">
        <v>184</v>
      </c>
      <c r="D266" s="29">
        <v>2506.66</v>
      </c>
      <c r="E266" s="46">
        <v>250</v>
      </c>
      <c r="F266" s="46">
        <v>500</v>
      </c>
      <c r="G266" s="46">
        <v>0</v>
      </c>
      <c r="H266" s="46">
        <v>2677.31</v>
      </c>
      <c r="I266" s="34">
        <v>183.01</v>
      </c>
      <c r="J266" s="34">
        <v>1489.8600000000001</v>
      </c>
      <c r="K266" s="34">
        <f t="shared" ref="K266:K329" si="25">SUM(D266:J266)</f>
        <v>7606.84</v>
      </c>
      <c r="L266" s="34">
        <f t="shared" ref="L266:L329" si="26">(D266+F266+G266)*4.83%</f>
        <v>145.221678</v>
      </c>
      <c r="M266" s="34">
        <v>0</v>
      </c>
      <c r="N266" s="34">
        <f t="shared" ref="N266:N329" si="27">(D266+F266+G266)/31</f>
        <v>96.989032258064512</v>
      </c>
      <c r="O266" s="29">
        <f t="shared" ref="O266:O329" si="28">SUM(L266:N266)</f>
        <v>242.21071025806452</v>
      </c>
      <c r="P266" s="34">
        <f t="shared" ref="P266:P329" si="29">K266-O266</f>
        <v>7364.6292897419353</v>
      </c>
      <c r="Q266" s="47">
        <f>1879+2287</f>
        <v>4166</v>
      </c>
    </row>
    <row r="267" spans="1:17" ht="24.95" customHeight="1" x14ac:dyDescent="0.2">
      <c r="A267" s="33">
        <f t="shared" si="24"/>
        <v>258</v>
      </c>
      <c r="B267" s="50" t="s">
        <v>676</v>
      </c>
      <c r="C267" s="50" t="s">
        <v>14</v>
      </c>
      <c r="D267" s="29">
        <v>2213.4</v>
      </c>
      <c r="E267" s="46">
        <v>250</v>
      </c>
      <c r="F267" s="46">
        <v>500</v>
      </c>
      <c r="G267" s="46">
        <v>101</v>
      </c>
      <c r="H267" s="46">
        <v>2510.0300000000002</v>
      </c>
      <c r="I267" s="34">
        <v>183.01</v>
      </c>
      <c r="J267" s="34">
        <v>1395.2999999999997</v>
      </c>
      <c r="K267" s="34">
        <f t="shared" si="25"/>
        <v>7152.74</v>
      </c>
      <c r="L267" s="34">
        <f t="shared" si="26"/>
        <v>135.93552000000003</v>
      </c>
      <c r="M267" s="34">
        <v>0</v>
      </c>
      <c r="N267" s="34">
        <f t="shared" si="27"/>
        <v>90.787096774193557</v>
      </c>
      <c r="O267" s="29">
        <f t="shared" si="28"/>
        <v>226.72261677419357</v>
      </c>
      <c r="P267" s="34">
        <f t="shared" si="29"/>
        <v>6926.017383225806</v>
      </c>
      <c r="Q267" s="47">
        <v>1045</v>
      </c>
    </row>
    <row r="268" spans="1:17" ht="24.95" customHeight="1" x14ac:dyDescent="0.2">
      <c r="A268" s="33">
        <f t="shared" si="24"/>
        <v>259</v>
      </c>
      <c r="B268" s="50" t="s">
        <v>677</v>
      </c>
      <c r="C268" s="50" t="s">
        <v>184</v>
      </c>
      <c r="D268" s="29">
        <v>2506.66</v>
      </c>
      <c r="E268" s="46">
        <v>250</v>
      </c>
      <c r="F268" s="46">
        <v>500</v>
      </c>
      <c r="G268" s="46">
        <v>0</v>
      </c>
      <c r="H268" s="46">
        <v>2677.31</v>
      </c>
      <c r="I268" s="34">
        <v>183.01</v>
      </c>
      <c r="J268" s="34">
        <v>1489.8600000000001</v>
      </c>
      <c r="K268" s="34">
        <f t="shared" si="25"/>
        <v>7606.84</v>
      </c>
      <c r="L268" s="34">
        <f t="shared" si="26"/>
        <v>145.221678</v>
      </c>
      <c r="M268" s="34">
        <v>0</v>
      </c>
      <c r="N268" s="34">
        <f t="shared" si="27"/>
        <v>96.989032258064512</v>
      </c>
      <c r="O268" s="29">
        <f t="shared" si="28"/>
        <v>242.21071025806452</v>
      </c>
      <c r="P268" s="34">
        <f t="shared" si="29"/>
        <v>7364.6292897419353</v>
      </c>
      <c r="Q268" s="47">
        <v>1050</v>
      </c>
    </row>
    <row r="269" spans="1:17" ht="24.95" customHeight="1" x14ac:dyDescent="0.2">
      <c r="A269" s="33">
        <f t="shared" si="24"/>
        <v>260</v>
      </c>
      <c r="B269" s="50" t="s">
        <v>678</v>
      </c>
      <c r="C269" s="50" t="s">
        <v>177</v>
      </c>
      <c r="D269" s="29">
        <v>2213.4</v>
      </c>
      <c r="E269" s="46">
        <v>250</v>
      </c>
      <c r="F269" s="46">
        <v>500</v>
      </c>
      <c r="G269" s="46">
        <v>101</v>
      </c>
      <c r="H269" s="46">
        <v>2510.0300000000002</v>
      </c>
      <c r="I269" s="34">
        <v>183.01</v>
      </c>
      <c r="J269" s="34">
        <v>1395.2999999999997</v>
      </c>
      <c r="K269" s="34">
        <f t="shared" si="25"/>
        <v>7152.74</v>
      </c>
      <c r="L269" s="34">
        <f t="shared" si="26"/>
        <v>135.93552000000003</v>
      </c>
      <c r="M269" s="34">
        <v>0</v>
      </c>
      <c r="N269" s="34">
        <f t="shared" si="27"/>
        <v>90.787096774193557</v>
      </c>
      <c r="O269" s="29">
        <f t="shared" si="28"/>
        <v>226.72261677419357</v>
      </c>
      <c r="P269" s="34">
        <f t="shared" si="29"/>
        <v>6926.017383225806</v>
      </c>
      <c r="Q269" s="47">
        <v>1890</v>
      </c>
    </row>
    <row r="270" spans="1:17" ht="24.95" customHeight="1" x14ac:dyDescent="0.2">
      <c r="A270" s="33">
        <f t="shared" si="24"/>
        <v>261</v>
      </c>
      <c r="B270" s="50" t="s">
        <v>208</v>
      </c>
      <c r="C270" s="50" t="s">
        <v>184</v>
      </c>
      <c r="D270" s="29">
        <v>2506.66</v>
      </c>
      <c r="E270" s="46">
        <v>250</v>
      </c>
      <c r="F270" s="46">
        <v>500</v>
      </c>
      <c r="G270" s="46">
        <v>0</v>
      </c>
      <c r="H270" s="46">
        <v>2677.31</v>
      </c>
      <c r="I270" s="34">
        <v>183.01</v>
      </c>
      <c r="J270" s="34">
        <v>1489.8600000000001</v>
      </c>
      <c r="K270" s="34">
        <f t="shared" si="25"/>
        <v>7606.84</v>
      </c>
      <c r="L270" s="34">
        <f t="shared" si="26"/>
        <v>145.221678</v>
      </c>
      <c r="M270" s="34">
        <v>0</v>
      </c>
      <c r="N270" s="34">
        <f t="shared" si="27"/>
        <v>96.989032258064512</v>
      </c>
      <c r="O270" s="29">
        <f t="shared" si="28"/>
        <v>242.21071025806452</v>
      </c>
      <c r="P270" s="34">
        <f t="shared" si="29"/>
        <v>7364.6292897419353</v>
      </c>
      <c r="Q270" s="47"/>
    </row>
    <row r="271" spans="1:17" ht="24.95" customHeight="1" x14ac:dyDescent="0.2">
      <c r="A271" s="33">
        <f t="shared" si="24"/>
        <v>262</v>
      </c>
      <c r="B271" s="50" t="s">
        <v>679</v>
      </c>
      <c r="C271" s="50" t="s">
        <v>184</v>
      </c>
      <c r="D271" s="29">
        <v>2506.66</v>
      </c>
      <c r="E271" s="46">
        <v>250</v>
      </c>
      <c r="F271" s="46">
        <v>500</v>
      </c>
      <c r="G271" s="46">
        <v>0</v>
      </c>
      <c r="H271" s="46">
        <v>2677.31</v>
      </c>
      <c r="I271" s="34">
        <v>183.01</v>
      </c>
      <c r="J271" s="34">
        <v>1489.8600000000001</v>
      </c>
      <c r="K271" s="34">
        <f t="shared" si="25"/>
        <v>7606.84</v>
      </c>
      <c r="L271" s="34">
        <f t="shared" si="26"/>
        <v>145.221678</v>
      </c>
      <c r="M271" s="34">
        <v>0</v>
      </c>
      <c r="N271" s="34">
        <f t="shared" si="27"/>
        <v>96.989032258064512</v>
      </c>
      <c r="O271" s="29">
        <f t="shared" si="28"/>
        <v>242.21071025806452</v>
      </c>
      <c r="P271" s="34">
        <f t="shared" si="29"/>
        <v>7364.6292897419353</v>
      </c>
      <c r="Q271" s="47"/>
    </row>
    <row r="272" spans="1:17" ht="24.95" customHeight="1" x14ac:dyDescent="0.2">
      <c r="A272" s="33">
        <f t="shared" si="24"/>
        <v>263</v>
      </c>
      <c r="B272" s="50" t="s">
        <v>209</v>
      </c>
      <c r="C272" s="50" t="s">
        <v>184</v>
      </c>
      <c r="D272" s="29">
        <v>2506.66</v>
      </c>
      <c r="E272" s="46">
        <v>250</v>
      </c>
      <c r="F272" s="46">
        <v>500</v>
      </c>
      <c r="G272" s="46">
        <v>0</v>
      </c>
      <c r="H272" s="46">
        <v>2677.31</v>
      </c>
      <c r="I272" s="34">
        <v>183.01</v>
      </c>
      <c r="J272" s="34">
        <v>1489.8600000000001</v>
      </c>
      <c r="K272" s="34">
        <f t="shared" si="25"/>
        <v>7606.84</v>
      </c>
      <c r="L272" s="34">
        <f t="shared" si="26"/>
        <v>145.221678</v>
      </c>
      <c r="M272" s="34">
        <v>0</v>
      </c>
      <c r="N272" s="34">
        <f t="shared" si="27"/>
        <v>96.989032258064512</v>
      </c>
      <c r="O272" s="29">
        <f t="shared" si="28"/>
        <v>242.21071025806452</v>
      </c>
      <c r="P272" s="34">
        <f t="shared" si="29"/>
        <v>7364.6292897419353</v>
      </c>
      <c r="Q272" s="47"/>
    </row>
    <row r="273" spans="1:17" ht="24.95" customHeight="1" x14ac:dyDescent="0.2">
      <c r="A273" s="33">
        <f t="shared" si="24"/>
        <v>264</v>
      </c>
      <c r="B273" s="50" t="s">
        <v>680</v>
      </c>
      <c r="C273" s="50" t="s">
        <v>184</v>
      </c>
      <c r="D273" s="29">
        <v>2506.66</v>
      </c>
      <c r="E273" s="46">
        <v>250</v>
      </c>
      <c r="F273" s="46">
        <v>500</v>
      </c>
      <c r="G273" s="46">
        <v>0</v>
      </c>
      <c r="H273" s="46">
        <v>2677.31</v>
      </c>
      <c r="I273" s="34">
        <v>183.01</v>
      </c>
      <c r="J273" s="34">
        <v>1489.8600000000001</v>
      </c>
      <c r="K273" s="34">
        <f t="shared" si="25"/>
        <v>7606.84</v>
      </c>
      <c r="L273" s="34">
        <f t="shared" si="26"/>
        <v>145.221678</v>
      </c>
      <c r="M273" s="34">
        <v>0</v>
      </c>
      <c r="N273" s="34">
        <f t="shared" si="27"/>
        <v>96.989032258064512</v>
      </c>
      <c r="O273" s="29">
        <f t="shared" si="28"/>
        <v>242.21071025806452</v>
      </c>
      <c r="P273" s="34">
        <f t="shared" si="29"/>
        <v>7364.6292897419353</v>
      </c>
      <c r="Q273" s="47"/>
    </row>
    <row r="274" spans="1:17" ht="24.95" customHeight="1" x14ac:dyDescent="0.2">
      <c r="A274" s="33">
        <f t="shared" si="24"/>
        <v>265</v>
      </c>
      <c r="B274" s="50" t="s">
        <v>210</v>
      </c>
      <c r="C274" s="50" t="s">
        <v>184</v>
      </c>
      <c r="D274" s="29">
        <v>2506.66</v>
      </c>
      <c r="E274" s="46">
        <v>250</v>
      </c>
      <c r="F274" s="46">
        <v>500</v>
      </c>
      <c r="G274" s="46">
        <v>0</v>
      </c>
      <c r="H274" s="46">
        <v>2677.31</v>
      </c>
      <c r="I274" s="34">
        <v>183.01</v>
      </c>
      <c r="J274" s="34">
        <v>1489.8600000000001</v>
      </c>
      <c r="K274" s="34">
        <f t="shared" si="25"/>
        <v>7606.84</v>
      </c>
      <c r="L274" s="34">
        <f t="shared" si="26"/>
        <v>145.221678</v>
      </c>
      <c r="M274" s="34">
        <v>0</v>
      </c>
      <c r="N274" s="34">
        <f t="shared" si="27"/>
        <v>96.989032258064512</v>
      </c>
      <c r="O274" s="29">
        <f t="shared" si="28"/>
        <v>242.21071025806452</v>
      </c>
      <c r="P274" s="34">
        <f t="shared" si="29"/>
        <v>7364.6292897419353</v>
      </c>
      <c r="Q274" s="47"/>
    </row>
    <row r="275" spans="1:17" ht="24.95" customHeight="1" x14ac:dyDescent="0.2">
      <c r="A275" s="33">
        <f t="shared" si="24"/>
        <v>266</v>
      </c>
      <c r="B275" s="50" t="s">
        <v>681</v>
      </c>
      <c r="C275" s="50" t="s">
        <v>184</v>
      </c>
      <c r="D275" s="29">
        <v>2506.66</v>
      </c>
      <c r="E275" s="46">
        <v>250</v>
      </c>
      <c r="F275" s="46">
        <v>500</v>
      </c>
      <c r="G275" s="46">
        <v>0</v>
      </c>
      <c r="H275" s="46">
        <v>2677.31</v>
      </c>
      <c r="I275" s="34">
        <v>183.01</v>
      </c>
      <c r="J275" s="34">
        <v>1489.8600000000001</v>
      </c>
      <c r="K275" s="34">
        <f t="shared" si="25"/>
        <v>7606.84</v>
      </c>
      <c r="L275" s="34">
        <f t="shared" si="26"/>
        <v>145.221678</v>
      </c>
      <c r="M275" s="34">
        <v>0</v>
      </c>
      <c r="N275" s="34">
        <f t="shared" si="27"/>
        <v>96.989032258064512</v>
      </c>
      <c r="O275" s="29">
        <f t="shared" si="28"/>
        <v>242.21071025806452</v>
      </c>
      <c r="P275" s="34">
        <f t="shared" si="29"/>
        <v>7364.6292897419353</v>
      </c>
      <c r="Q275" s="47">
        <f>1885+2294</f>
        <v>4179</v>
      </c>
    </row>
    <row r="276" spans="1:17" ht="24.95" customHeight="1" x14ac:dyDescent="0.2">
      <c r="A276" s="33">
        <f t="shared" si="24"/>
        <v>267</v>
      </c>
      <c r="B276" s="50" t="s">
        <v>682</v>
      </c>
      <c r="C276" s="50" t="s">
        <v>184</v>
      </c>
      <c r="D276" s="29">
        <v>2506.66</v>
      </c>
      <c r="E276" s="46">
        <v>250</v>
      </c>
      <c r="F276" s="46">
        <v>500</v>
      </c>
      <c r="G276" s="46">
        <v>0</v>
      </c>
      <c r="H276" s="46">
        <v>2677.31</v>
      </c>
      <c r="I276" s="34">
        <v>183.01</v>
      </c>
      <c r="J276" s="34">
        <v>1489.8600000000001</v>
      </c>
      <c r="K276" s="34">
        <f t="shared" si="25"/>
        <v>7606.84</v>
      </c>
      <c r="L276" s="34">
        <f t="shared" si="26"/>
        <v>145.221678</v>
      </c>
      <c r="M276" s="34">
        <v>0</v>
      </c>
      <c r="N276" s="34">
        <f t="shared" si="27"/>
        <v>96.989032258064512</v>
      </c>
      <c r="O276" s="29">
        <f t="shared" si="28"/>
        <v>242.21071025806452</v>
      </c>
      <c r="P276" s="34">
        <f t="shared" si="29"/>
        <v>7364.6292897419353</v>
      </c>
      <c r="Q276" s="47"/>
    </row>
    <row r="277" spans="1:17" ht="24.95" customHeight="1" x14ac:dyDescent="0.2">
      <c r="A277" s="33">
        <f t="shared" si="24"/>
        <v>268</v>
      </c>
      <c r="B277" s="50" t="s">
        <v>291</v>
      </c>
      <c r="C277" s="50" t="s">
        <v>177</v>
      </c>
      <c r="D277" s="29">
        <v>2213.4</v>
      </c>
      <c r="E277" s="46">
        <v>250</v>
      </c>
      <c r="F277" s="46">
        <v>500</v>
      </c>
      <c r="G277" s="46">
        <v>101</v>
      </c>
      <c r="H277" s="46">
        <v>2510.0300000000002</v>
      </c>
      <c r="I277" s="34">
        <v>183.01</v>
      </c>
      <c r="J277" s="34">
        <v>1395.2999999999997</v>
      </c>
      <c r="K277" s="34">
        <f t="shared" si="25"/>
        <v>7152.74</v>
      </c>
      <c r="L277" s="34">
        <f t="shared" si="26"/>
        <v>135.93552000000003</v>
      </c>
      <c r="M277" s="34">
        <v>0</v>
      </c>
      <c r="N277" s="34">
        <f t="shared" si="27"/>
        <v>90.787096774193557</v>
      </c>
      <c r="O277" s="29">
        <f t="shared" si="28"/>
        <v>226.72261677419357</v>
      </c>
      <c r="P277" s="34">
        <f t="shared" si="29"/>
        <v>6926.017383225806</v>
      </c>
      <c r="Q277" s="47"/>
    </row>
    <row r="278" spans="1:17" ht="24.95" customHeight="1" x14ac:dyDescent="0.2">
      <c r="A278" s="33">
        <f t="shared" si="24"/>
        <v>269</v>
      </c>
      <c r="B278" s="50" t="s">
        <v>295</v>
      </c>
      <c r="C278" s="50" t="s">
        <v>184</v>
      </c>
      <c r="D278" s="29">
        <v>2506.66</v>
      </c>
      <c r="E278" s="46">
        <v>250</v>
      </c>
      <c r="F278" s="46">
        <v>500</v>
      </c>
      <c r="G278" s="46">
        <v>0</v>
      </c>
      <c r="H278" s="46">
        <v>2677.31</v>
      </c>
      <c r="I278" s="34">
        <v>183.01</v>
      </c>
      <c r="J278" s="34">
        <v>1489.8600000000001</v>
      </c>
      <c r="K278" s="34">
        <f t="shared" si="25"/>
        <v>7606.84</v>
      </c>
      <c r="L278" s="34">
        <f t="shared" si="26"/>
        <v>145.221678</v>
      </c>
      <c r="M278" s="34">
        <v>0</v>
      </c>
      <c r="N278" s="34">
        <f t="shared" si="27"/>
        <v>96.989032258064512</v>
      </c>
      <c r="O278" s="29">
        <f t="shared" si="28"/>
        <v>242.21071025806452</v>
      </c>
      <c r="P278" s="34">
        <f t="shared" si="29"/>
        <v>7364.6292897419353</v>
      </c>
      <c r="Q278" s="47"/>
    </row>
    <row r="279" spans="1:17" ht="24.95" customHeight="1" x14ac:dyDescent="0.2">
      <c r="A279" s="33">
        <f t="shared" si="24"/>
        <v>270</v>
      </c>
      <c r="B279" s="50" t="s">
        <v>293</v>
      </c>
      <c r="C279" s="50" t="s">
        <v>14</v>
      </c>
      <c r="D279" s="29">
        <v>2213.4</v>
      </c>
      <c r="E279" s="46">
        <v>250</v>
      </c>
      <c r="F279" s="46">
        <v>500</v>
      </c>
      <c r="G279" s="46">
        <v>101</v>
      </c>
      <c r="H279" s="46">
        <v>2510.0300000000002</v>
      </c>
      <c r="I279" s="34">
        <v>183.01</v>
      </c>
      <c r="J279" s="34">
        <v>1395.2999999999997</v>
      </c>
      <c r="K279" s="34">
        <f t="shared" si="25"/>
        <v>7152.74</v>
      </c>
      <c r="L279" s="34">
        <f t="shared" si="26"/>
        <v>135.93552000000003</v>
      </c>
      <c r="M279" s="34">
        <v>0</v>
      </c>
      <c r="N279" s="34">
        <f t="shared" si="27"/>
        <v>90.787096774193557</v>
      </c>
      <c r="O279" s="29">
        <f t="shared" si="28"/>
        <v>226.72261677419357</v>
      </c>
      <c r="P279" s="34">
        <f t="shared" si="29"/>
        <v>6926.017383225806</v>
      </c>
      <c r="Q279" s="47"/>
    </row>
    <row r="280" spans="1:17" ht="24.95" customHeight="1" x14ac:dyDescent="0.2">
      <c r="A280" s="33">
        <f t="shared" si="24"/>
        <v>271</v>
      </c>
      <c r="B280" s="50" t="s">
        <v>683</v>
      </c>
      <c r="C280" s="50" t="s">
        <v>184</v>
      </c>
      <c r="D280" s="29">
        <v>2506.66</v>
      </c>
      <c r="E280" s="46">
        <v>250</v>
      </c>
      <c r="F280" s="46">
        <v>500</v>
      </c>
      <c r="G280" s="46">
        <v>0</v>
      </c>
      <c r="H280" s="46">
        <v>2677.31</v>
      </c>
      <c r="I280" s="34">
        <v>183.01</v>
      </c>
      <c r="J280" s="34">
        <v>1489.8600000000001</v>
      </c>
      <c r="K280" s="34">
        <f t="shared" si="25"/>
        <v>7606.84</v>
      </c>
      <c r="L280" s="34">
        <f t="shared" si="26"/>
        <v>145.221678</v>
      </c>
      <c r="M280" s="34">
        <v>0</v>
      </c>
      <c r="N280" s="34">
        <f t="shared" si="27"/>
        <v>96.989032258064512</v>
      </c>
      <c r="O280" s="29">
        <f t="shared" si="28"/>
        <v>242.21071025806452</v>
      </c>
      <c r="P280" s="34">
        <f t="shared" si="29"/>
        <v>7364.6292897419353</v>
      </c>
      <c r="Q280" s="47"/>
    </row>
    <row r="281" spans="1:17" ht="24.95" customHeight="1" x14ac:dyDescent="0.2">
      <c r="A281" s="33">
        <f t="shared" si="24"/>
        <v>272</v>
      </c>
      <c r="B281" s="50" t="s">
        <v>180</v>
      </c>
      <c r="C281" s="50" t="s">
        <v>184</v>
      </c>
      <c r="D281" s="29">
        <v>2506.66</v>
      </c>
      <c r="E281" s="46">
        <v>250</v>
      </c>
      <c r="F281" s="46">
        <v>500</v>
      </c>
      <c r="G281" s="46">
        <v>0</v>
      </c>
      <c r="H281" s="46">
        <v>2677.31</v>
      </c>
      <c r="I281" s="34">
        <v>183.01</v>
      </c>
      <c r="J281" s="34">
        <v>1489.8600000000001</v>
      </c>
      <c r="K281" s="34">
        <f t="shared" si="25"/>
        <v>7606.84</v>
      </c>
      <c r="L281" s="34">
        <f t="shared" si="26"/>
        <v>145.221678</v>
      </c>
      <c r="M281" s="34">
        <v>0</v>
      </c>
      <c r="N281" s="34">
        <f t="shared" si="27"/>
        <v>96.989032258064512</v>
      </c>
      <c r="O281" s="29">
        <f t="shared" si="28"/>
        <v>242.21071025806452</v>
      </c>
      <c r="P281" s="34">
        <f t="shared" si="29"/>
        <v>7364.6292897419353</v>
      </c>
      <c r="Q281" s="47">
        <f>630+1715</f>
        <v>2345</v>
      </c>
    </row>
    <row r="282" spans="1:17" ht="24.95" customHeight="1" x14ac:dyDescent="0.2">
      <c r="A282" s="33">
        <f t="shared" si="24"/>
        <v>273</v>
      </c>
      <c r="B282" s="50" t="s">
        <v>684</v>
      </c>
      <c r="C282" s="50" t="s">
        <v>184</v>
      </c>
      <c r="D282" s="29">
        <v>2506.66</v>
      </c>
      <c r="E282" s="46">
        <v>250</v>
      </c>
      <c r="F282" s="46">
        <v>500</v>
      </c>
      <c r="G282" s="46">
        <v>0</v>
      </c>
      <c r="H282" s="46">
        <v>2677.31</v>
      </c>
      <c r="I282" s="34">
        <v>183.01</v>
      </c>
      <c r="J282" s="34">
        <v>1489.8600000000001</v>
      </c>
      <c r="K282" s="34">
        <f t="shared" si="25"/>
        <v>7606.84</v>
      </c>
      <c r="L282" s="34">
        <f t="shared" si="26"/>
        <v>145.221678</v>
      </c>
      <c r="M282" s="34">
        <v>0</v>
      </c>
      <c r="N282" s="34">
        <f t="shared" si="27"/>
        <v>96.989032258064512</v>
      </c>
      <c r="O282" s="29">
        <f t="shared" si="28"/>
        <v>242.21071025806452</v>
      </c>
      <c r="P282" s="34">
        <f t="shared" si="29"/>
        <v>7364.6292897419353</v>
      </c>
      <c r="Q282" s="47"/>
    </row>
    <row r="283" spans="1:17" ht="24.95" customHeight="1" x14ac:dyDescent="0.2">
      <c r="A283" s="33">
        <f t="shared" si="24"/>
        <v>274</v>
      </c>
      <c r="B283" s="50" t="s">
        <v>685</v>
      </c>
      <c r="C283" s="50" t="s">
        <v>184</v>
      </c>
      <c r="D283" s="29">
        <v>2506.66</v>
      </c>
      <c r="E283" s="46">
        <v>250</v>
      </c>
      <c r="F283" s="46">
        <v>500</v>
      </c>
      <c r="G283" s="46">
        <v>0</v>
      </c>
      <c r="H283" s="46">
        <v>2677.31</v>
      </c>
      <c r="I283" s="34">
        <v>183.01</v>
      </c>
      <c r="J283" s="34">
        <v>1489.8600000000001</v>
      </c>
      <c r="K283" s="34">
        <f t="shared" si="25"/>
        <v>7606.84</v>
      </c>
      <c r="L283" s="34">
        <f t="shared" si="26"/>
        <v>145.221678</v>
      </c>
      <c r="M283" s="34">
        <v>0</v>
      </c>
      <c r="N283" s="34">
        <f t="shared" si="27"/>
        <v>96.989032258064512</v>
      </c>
      <c r="O283" s="29">
        <f t="shared" si="28"/>
        <v>242.21071025806452</v>
      </c>
      <c r="P283" s="34">
        <f t="shared" si="29"/>
        <v>7364.6292897419353</v>
      </c>
      <c r="Q283" s="47"/>
    </row>
    <row r="284" spans="1:17" ht="24.95" customHeight="1" x14ac:dyDescent="0.2">
      <c r="A284" s="33">
        <f t="shared" si="24"/>
        <v>275</v>
      </c>
      <c r="B284" s="50" t="s">
        <v>195</v>
      </c>
      <c r="C284" s="50" t="s">
        <v>184</v>
      </c>
      <c r="D284" s="29">
        <v>2506.66</v>
      </c>
      <c r="E284" s="46">
        <v>250</v>
      </c>
      <c r="F284" s="46">
        <v>500</v>
      </c>
      <c r="G284" s="46">
        <v>0</v>
      </c>
      <c r="H284" s="46">
        <v>2677.31</v>
      </c>
      <c r="I284" s="34">
        <v>183.01</v>
      </c>
      <c r="J284" s="34">
        <v>1489.8600000000001</v>
      </c>
      <c r="K284" s="34">
        <f t="shared" si="25"/>
        <v>7606.84</v>
      </c>
      <c r="L284" s="34">
        <f t="shared" si="26"/>
        <v>145.221678</v>
      </c>
      <c r="M284" s="34">
        <v>0</v>
      </c>
      <c r="N284" s="34">
        <f t="shared" si="27"/>
        <v>96.989032258064512</v>
      </c>
      <c r="O284" s="29">
        <f t="shared" si="28"/>
        <v>242.21071025806452</v>
      </c>
      <c r="P284" s="34">
        <f t="shared" si="29"/>
        <v>7364.6292897419353</v>
      </c>
      <c r="Q284" s="47">
        <v>1215</v>
      </c>
    </row>
    <row r="285" spans="1:17" ht="24.95" customHeight="1" x14ac:dyDescent="0.2">
      <c r="A285" s="33">
        <f t="shared" si="24"/>
        <v>276</v>
      </c>
      <c r="B285" s="50" t="s">
        <v>205</v>
      </c>
      <c r="C285" s="50" t="s">
        <v>177</v>
      </c>
      <c r="D285" s="29">
        <v>2213.4</v>
      </c>
      <c r="E285" s="46">
        <v>250</v>
      </c>
      <c r="F285" s="46">
        <v>500</v>
      </c>
      <c r="G285" s="46">
        <v>101</v>
      </c>
      <c r="H285" s="46">
        <v>2510.0300000000002</v>
      </c>
      <c r="I285" s="34">
        <v>183.01</v>
      </c>
      <c r="J285" s="34">
        <v>1395.2999999999997</v>
      </c>
      <c r="K285" s="34">
        <f t="shared" si="25"/>
        <v>7152.74</v>
      </c>
      <c r="L285" s="34">
        <f t="shared" si="26"/>
        <v>135.93552000000003</v>
      </c>
      <c r="M285" s="34">
        <v>0</v>
      </c>
      <c r="N285" s="34">
        <f t="shared" si="27"/>
        <v>90.787096774193557</v>
      </c>
      <c r="O285" s="29">
        <f t="shared" si="28"/>
        <v>226.72261677419357</v>
      </c>
      <c r="P285" s="34">
        <f t="shared" si="29"/>
        <v>6926.017383225806</v>
      </c>
      <c r="Q285" s="47"/>
    </row>
    <row r="286" spans="1:17" ht="24.95" customHeight="1" x14ac:dyDescent="0.2">
      <c r="A286" s="33">
        <f t="shared" si="24"/>
        <v>277</v>
      </c>
      <c r="B286" s="50" t="s">
        <v>686</v>
      </c>
      <c r="C286" s="50" t="s">
        <v>184</v>
      </c>
      <c r="D286" s="29">
        <v>2506.66</v>
      </c>
      <c r="E286" s="46">
        <v>250</v>
      </c>
      <c r="F286" s="46">
        <v>500</v>
      </c>
      <c r="G286" s="46">
        <v>0</v>
      </c>
      <c r="H286" s="46">
        <v>2677.31</v>
      </c>
      <c r="I286" s="34">
        <v>183.01</v>
      </c>
      <c r="J286" s="34">
        <v>1489.8600000000001</v>
      </c>
      <c r="K286" s="34">
        <f t="shared" si="25"/>
        <v>7606.84</v>
      </c>
      <c r="L286" s="34">
        <f t="shared" si="26"/>
        <v>145.221678</v>
      </c>
      <c r="M286" s="34">
        <v>0</v>
      </c>
      <c r="N286" s="34">
        <f t="shared" si="27"/>
        <v>96.989032258064512</v>
      </c>
      <c r="O286" s="29">
        <f t="shared" si="28"/>
        <v>242.21071025806452</v>
      </c>
      <c r="P286" s="34">
        <f t="shared" si="29"/>
        <v>7364.6292897419353</v>
      </c>
      <c r="Q286" s="47"/>
    </row>
    <row r="287" spans="1:17" ht="24.95" customHeight="1" x14ac:dyDescent="0.2">
      <c r="A287" s="33">
        <f t="shared" si="24"/>
        <v>278</v>
      </c>
      <c r="B287" s="50" t="s">
        <v>213</v>
      </c>
      <c r="C287" s="50" t="s">
        <v>184</v>
      </c>
      <c r="D287" s="29">
        <v>2506.66</v>
      </c>
      <c r="E287" s="46">
        <v>250</v>
      </c>
      <c r="F287" s="46">
        <v>500</v>
      </c>
      <c r="G287" s="46">
        <v>0</v>
      </c>
      <c r="H287" s="46">
        <v>2677.31</v>
      </c>
      <c r="I287" s="34">
        <v>183.01</v>
      </c>
      <c r="J287" s="34">
        <v>1489.8600000000001</v>
      </c>
      <c r="K287" s="34">
        <f t="shared" si="25"/>
        <v>7606.84</v>
      </c>
      <c r="L287" s="34">
        <f t="shared" si="26"/>
        <v>145.221678</v>
      </c>
      <c r="M287" s="34">
        <v>0</v>
      </c>
      <c r="N287" s="34">
        <f t="shared" si="27"/>
        <v>96.989032258064512</v>
      </c>
      <c r="O287" s="29">
        <f t="shared" si="28"/>
        <v>242.21071025806452</v>
      </c>
      <c r="P287" s="34">
        <f t="shared" si="29"/>
        <v>7364.6292897419353</v>
      </c>
      <c r="Q287" s="47"/>
    </row>
    <row r="288" spans="1:17" ht="24.95" customHeight="1" x14ac:dyDescent="0.2">
      <c r="A288" s="33">
        <f t="shared" si="24"/>
        <v>279</v>
      </c>
      <c r="B288" s="50" t="s">
        <v>687</v>
      </c>
      <c r="C288" s="50" t="s">
        <v>184</v>
      </c>
      <c r="D288" s="29">
        <v>2506.66</v>
      </c>
      <c r="E288" s="46">
        <v>250</v>
      </c>
      <c r="F288" s="46">
        <v>500</v>
      </c>
      <c r="G288" s="46">
        <v>0</v>
      </c>
      <c r="H288" s="46">
        <v>2677.31</v>
      </c>
      <c r="I288" s="34">
        <v>183.01</v>
      </c>
      <c r="J288" s="34">
        <v>1489.8600000000001</v>
      </c>
      <c r="K288" s="34">
        <f t="shared" si="25"/>
        <v>7606.84</v>
      </c>
      <c r="L288" s="34">
        <f t="shared" si="26"/>
        <v>145.221678</v>
      </c>
      <c r="M288" s="34">
        <v>0</v>
      </c>
      <c r="N288" s="34">
        <f t="shared" si="27"/>
        <v>96.989032258064512</v>
      </c>
      <c r="O288" s="29">
        <f t="shared" si="28"/>
        <v>242.21071025806452</v>
      </c>
      <c r="P288" s="34">
        <f t="shared" si="29"/>
        <v>7364.6292897419353</v>
      </c>
      <c r="Q288" s="47"/>
    </row>
    <row r="289" spans="1:17" ht="24.95" customHeight="1" x14ac:dyDescent="0.2">
      <c r="A289" s="33">
        <f t="shared" si="24"/>
        <v>280</v>
      </c>
      <c r="B289" s="50" t="s">
        <v>214</v>
      </c>
      <c r="C289" s="50" t="s">
        <v>184</v>
      </c>
      <c r="D289" s="29">
        <v>2506.66</v>
      </c>
      <c r="E289" s="46">
        <v>250</v>
      </c>
      <c r="F289" s="46">
        <v>500</v>
      </c>
      <c r="G289" s="46">
        <v>0</v>
      </c>
      <c r="H289" s="46">
        <v>2677.31</v>
      </c>
      <c r="I289" s="34">
        <v>183.01</v>
      </c>
      <c r="J289" s="34">
        <v>1489.8600000000001</v>
      </c>
      <c r="K289" s="34">
        <f t="shared" si="25"/>
        <v>7606.84</v>
      </c>
      <c r="L289" s="34">
        <f t="shared" si="26"/>
        <v>145.221678</v>
      </c>
      <c r="M289" s="34">
        <v>0</v>
      </c>
      <c r="N289" s="34">
        <f t="shared" si="27"/>
        <v>96.989032258064512</v>
      </c>
      <c r="O289" s="29">
        <f t="shared" si="28"/>
        <v>242.21071025806452</v>
      </c>
      <c r="P289" s="34">
        <f t="shared" si="29"/>
        <v>7364.6292897419353</v>
      </c>
      <c r="Q289" s="47"/>
    </row>
    <row r="290" spans="1:17" ht="24.95" customHeight="1" x14ac:dyDescent="0.2">
      <c r="A290" s="33">
        <f t="shared" si="24"/>
        <v>281</v>
      </c>
      <c r="B290" s="50" t="s">
        <v>398</v>
      </c>
      <c r="C290" s="50" t="s">
        <v>184</v>
      </c>
      <c r="D290" s="29">
        <v>2506.66</v>
      </c>
      <c r="E290" s="46">
        <v>250</v>
      </c>
      <c r="F290" s="46">
        <v>500</v>
      </c>
      <c r="G290" s="46">
        <v>0</v>
      </c>
      <c r="H290" s="46">
        <v>2677.31</v>
      </c>
      <c r="I290" s="34">
        <v>183.01</v>
      </c>
      <c r="J290" s="34">
        <v>1489.8600000000001</v>
      </c>
      <c r="K290" s="34">
        <f t="shared" si="25"/>
        <v>7606.84</v>
      </c>
      <c r="L290" s="34">
        <f t="shared" si="26"/>
        <v>145.221678</v>
      </c>
      <c r="M290" s="34">
        <v>0</v>
      </c>
      <c r="N290" s="34">
        <f t="shared" si="27"/>
        <v>96.989032258064512</v>
      </c>
      <c r="O290" s="29">
        <f t="shared" si="28"/>
        <v>242.21071025806452</v>
      </c>
      <c r="P290" s="34">
        <f t="shared" si="29"/>
        <v>7364.6292897419353</v>
      </c>
      <c r="Q290" s="47"/>
    </row>
    <row r="291" spans="1:17" ht="24.95" customHeight="1" x14ac:dyDescent="0.2">
      <c r="A291" s="33">
        <f t="shared" si="24"/>
        <v>282</v>
      </c>
      <c r="B291" s="50" t="s">
        <v>294</v>
      </c>
      <c r="C291" s="50" t="s">
        <v>184</v>
      </c>
      <c r="D291" s="29">
        <v>2506.66</v>
      </c>
      <c r="E291" s="46">
        <v>250</v>
      </c>
      <c r="F291" s="46">
        <v>500</v>
      </c>
      <c r="G291" s="46">
        <v>0</v>
      </c>
      <c r="H291" s="46">
        <v>2677.31</v>
      </c>
      <c r="I291" s="34">
        <v>183.01</v>
      </c>
      <c r="J291" s="34">
        <v>1489.8600000000001</v>
      </c>
      <c r="K291" s="34">
        <f t="shared" si="25"/>
        <v>7606.84</v>
      </c>
      <c r="L291" s="34">
        <f t="shared" si="26"/>
        <v>145.221678</v>
      </c>
      <c r="M291" s="34">
        <v>0</v>
      </c>
      <c r="N291" s="34">
        <f t="shared" si="27"/>
        <v>96.989032258064512</v>
      </c>
      <c r="O291" s="29">
        <f t="shared" si="28"/>
        <v>242.21071025806452</v>
      </c>
      <c r="P291" s="34">
        <f t="shared" si="29"/>
        <v>7364.6292897419353</v>
      </c>
      <c r="Q291" s="47"/>
    </row>
    <row r="292" spans="1:17" ht="24.95" customHeight="1" x14ac:dyDescent="0.2">
      <c r="A292" s="33">
        <f t="shared" si="24"/>
        <v>283</v>
      </c>
      <c r="B292" s="50" t="s">
        <v>688</v>
      </c>
      <c r="C292" s="50" t="s">
        <v>184</v>
      </c>
      <c r="D292" s="29">
        <v>2506.66</v>
      </c>
      <c r="E292" s="46">
        <v>250</v>
      </c>
      <c r="F292" s="46">
        <v>500</v>
      </c>
      <c r="G292" s="46">
        <v>0</v>
      </c>
      <c r="H292" s="46">
        <v>2677.31</v>
      </c>
      <c r="I292" s="34">
        <v>183.01</v>
      </c>
      <c r="J292" s="34">
        <v>1489.8600000000001</v>
      </c>
      <c r="K292" s="34">
        <f t="shared" si="25"/>
        <v>7606.84</v>
      </c>
      <c r="L292" s="34">
        <f t="shared" si="26"/>
        <v>145.221678</v>
      </c>
      <c r="M292" s="34">
        <v>0</v>
      </c>
      <c r="N292" s="34">
        <f t="shared" si="27"/>
        <v>96.989032258064512</v>
      </c>
      <c r="O292" s="29">
        <f t="shared" si="28"/>
        <v>242.21071025806452</v>
      </c>
      <c r="P292" s="34">
        <f t="shared" si="29"/>
        <v>7364.6292897419353</v>
      </c>
      <c r="Q292" s="47">
        <v>1210</v>
      </c>
    </row>
    <row r="293" spans="1:17" ht="24.95" customHeight="1" x14ac:dyDescent="0.2">
      <c r="A293" s="33">
        <f t="shared" si="24"/>
        <v>284</v>
      </c>
      <c r="B293" s="50" t="s">
        <v>689</v>
      </c>
      <c r="C293" s="50" t="s">
        <v>177</v>
      </c>
      <c r="D293" s="29">
        <v>2213.4</v>
      </c>
      <c r="E293" s="46">
        <v>250</v>
      </c>
      <c r="F293" s="46">
        <v>500</v>
      </c>
      <c r="G293" s="46">
        <v>101</v>
      </c>
      <c r="H293" s="46">
        <v>2510.0300000000002</v>
      </c>
      <c r="I293" s="34">
        <v>183.01</v>
      </c>
      <c r="J293" s="34">
        <v>1395.2999999999997</v>
      </c>
      <c r="K293" s="34">
        <f t="shared" si="25"/>
        <v>7152.74</v>
      </c>
      <c r="L293" s="34">
        <f t="shared" si="26"/>
        <v>135.93552000000003</v>
      </c>
      <c r="M293" s="34">
        <v>0</v>
      </c>
      <c r="N293" s="34">
        <f t="shared" si="27"/>
        <v>90.787096774193557</v>
      </c>
      <c r="O293" s="29">
        <f t="shared" si="28"/>
        <v>226.72261677419357</v>
      </c>
      <c r="P293" s="34">
        <f t="shared" si="29"/>
        <v>6926.017383225806</v>
      </c>
      <c r="Q293" s="47"/>
    </row>
    <row r="294" spans="1:17" ht="24.95" customHeight="1" x14ac:dyDescent="0.2">
      <c r="A294" s="33">
        <f t="shared" si="24"/>
        <v>285</v>
      </c>
      <c r="B294" s="50" t="s">
        <v>399</v>
      </c>
      <c r="C294" s="50" t="s">
        <v>184</v>
      </c>
      <c r="D294" s="29">
        <v>2506.66</v>
      </c>
      <c r="E294" s="46">
        <v>250</v>
      </c>
      <c r="F294" s="46">
        <v>500</v>
      </c>
      <c r="G294" s="46">
        <v>0</v>
      </c>
      <c r="H294" s="46">
        <v>2677.31</v>
      </c>
      <c r="I294" s="34">
        <v>183.01</v>
      </c>
      <c r="J294" s="34">
        <v>1489.8600000000001</v>
      </c>
      <c r="K294" s="34">
        <f t="shared" si="25"/>
        <v>7606.84</v>
      </c>
      <c r="L294" s="34">
        <f t="shared" si="26"/>
        <v>145.221678</v>
      </c>
      <c r="M294" s="34">
        <v>0</v>
      </c>
      <c r="N294" s="34">
        <f t="shared" si="27"/>
        <v>96.989032258064512</v>
      </c>
      <c r="O294" s="29">
        <f t="shared" si="28"/>
        <v>242.21071025806452</v>
      </c>
      <c r="P294" s="34">
        <f t="shared" si="29"/>
        <v>7364.6292897419353</v>
      </c>
      <c r="Q294" s="47"/>
    </row>
    <row r="295" spans="1:17" ht="24.95" customHeight="1" x14ac:dyDescent="0.2">
      <c r="A295" s="33">
        <f t="shared" si="24"/>
        <v>286</v>
      </c>
      <c r="B295" s="50" t="s">
        <v>690</v>
      </c>
      <c r="C295" s="50" t="s">
        <v>184</v>
      </c>
      <c r="D295" s="29">
        <v>2506.66</v>
      </c>
      <c r="E295" s="46">
        <v>250</v>
      </c>
      <c r="F295" s="46">
        <v>500</v>
      </c>
      <c r="G295" s="46">
        <v>0</v>
      </c>
      <c r="H295" s="46">
        <v>2677.31</v>
      </c>
      <c r="I295" s="34">
        <v>183.01</v>
      </c>
      <c r="J295" s="34">
        <v>1489.8600000000001</v>
      </c>
      <c r="K295" s="34">
        <f t="shared" si="25"/>
        <v>7606.84</v>
      </c>
      <c r="L295" s="34">
        <f t="shared" si="26"/>
        <v>145.221678</v>
      </c>
      <c r="M295" s="34">
        <v>0</v>
      </c>
      <c r="N295" s="34">
        <f t="shared" si="27"/>
        <v>96.989032258064512</v>
      </c>
      <c r="O295" s="29">
        <f t="shared" si="28"/>
        <v>242.21071025806452</v>
      </c>
      <c r="P295" s="34">
        <f t="shared" si="29"/>
        <v>7364.6292897419353</v>
      </c>
      <c r="Q295" s="47">
        <v>1460</v>
      </c>
    </row>
    <row r="296" spans="1:17" ht="24.95" customHeight="1" x14ac:dyDescent="0.2">
      <c r="A296" s="33">
        <f t="shared" si="24"/>
        <v>287</v>
      </c>
      <c r="B296" s="50" t="s">
        <v>691</v>
      </c>
      <c r="C296" s="50" t="s">
        <v>184</v>
      </c>
      <c r="D296" s="29">
        <v>2506.66</v>
      </c>
      <c r="E296" s="46">
        <v>250</v>
      </c>
      <c r="F296" s="46">
        <v>500</v>
      </c>
      <c r="G296" s="46">
        <v>0</v>
      </c>
      <c r="H296" s="46">
        <v>2677.31</v>
      </c>
      <c r="I296" s="34">
        <v>183.01</v>
      </c>
      <c r="J296" s="34">
        <v>1489.8600000000001</v>
      </c>
      <c r="K296" s="34">
        <f t="shared" si="25"/>
        <v>7606.84</v>
      </c>
      <c r="L296" s="34">
        <f t="shared" si="26"/>
        <v>145.221678</v>
      </c>
      <c r="M296" s="34">
        <v>0</v>
      </c>
      <c r="N296" s="34">
        <f t="shared" si="27"/>
        <v>96.989032258064512</v>
      </c>
      <c r="O296" s="29">
        <f t="shared" si="28"/>
        <v>242.21071025806452</v>
      </c>
      <c r="P296" s="34">
        <f t="shared" si="29"/>
        <v>7364.6292897419353</v>
      </c>
      <c r="Q296" s="47">
        <f>1050+583</f>
        <v>1633</v>
      </c>
    </row>
    <row r="297" spans="1:17" ht="24.95" customHeight="1" x14ac:dyDescent="0.2">
      <c r="A297" s="33">
        <f t="shared" si="24"/>
        <v>288</v>
      </c>
      <c r="B297" s="50" t="s">
        <v>253</v>
      </c>
      <c r="C297" s="50" t="s">
        <v>177</v>
      </c>
      <c r="D297" s="29">
        <v>2213.4</v>
      </c>
      <c r="E297" s="46">
        <v>250</v>
      </c>
      <c r="F297" s="46">
        <v>500</v>
      </c>
      <c r="G297" s="46">
        <v>101</v>
      </c>
      <c r="H297" s="46">
        <v>2510.0300000000002</v>
      </c>
      <c r="I297" s="34">
        <v>183.01</v>
      </c>
      <c r="J297" s="34">
        <v>1395.2999999999997</v>
      </c>
      <c r="K297" s="34">
        <f t="shared" si="25"/>
        <v>7152.74</v>
      </c>
      <c r="L297" s="34">
        <f t="shared" si="26"/>
        <v>135.93552000000003</v>
      </c>
      <c r="M297" s="34">
        <v>0</v>
      </c>
      <c r="N297" s="34">
        <f t="shared" si="27"/>
        <v>90.787096774193557</v>
      </c>
      <c r="O297" s="29">
        <f t="shared" si="28"/>
        <v>226.72261677419357</v>
      </c>
      <c r="P297" s="34">
        <f t="shared" si="29"/>
        <v>6926.017383225806</v>
      </c>
      <c r="Q297" s="47">
        <v>2295</v>
      </c>
    </row>
    <row r="298" spans="1:17" ht="24.95" customHeight="1" x14ac:dyDescent="0.2">
      <c r="A298" s="33">
        <f t="shared" si="24"/>
        <v>289</v>
      </c>
      <c r="B298" s="50" t="s">
        <v>244</v>
      </c>
      <c r="C298" s="50" t="s">
        <v>184</v>
      </c>
      <c r="D298" s="29">
        <v>2506.66</v>
      </c>
      <c r="E298" s="46">
        <v>250</v>
      </c>
      <c r="F298" s="46">
        <v>500</v>
      </c>
      <c r="G298" s="46">
        <v>0</v>
      </c>
      <c r="H298" s="46">
        <v>2677.31</v>
      </c>
      <c r="I298" s="34">
        <v>183.01</v>
      </c>
      <c r="J298" s="34">
        <v>1489.8600000000001</v>
      </c>
      <c r="K298" s="34">
        <f t="shared" si="25"/>
        <v>7606.84</v>
      </c>
      <c r="L298" s="34">
        <f t="shared" si="26"/>
        <v>145.221678</v>
      </c>
      <c r="M298" s="34">
        <v>0</v>
      </c>
      <c r="N298" s="34">
        <f t="shared" si="27"/>
        <v>96.989032258064512</v>
      </c>
      <c r="O298" s="29">
        <f t="shared" si="28"/>
        <v>242.21071025806452</v>
      </c>
      <c r="P298" s="34">
        <f t="shared" si="29"/>
        <v>7364.6292897419353</v>
      </c>
      <c r="Q298" s="47">
        <v>1789</v>
      </c>
    </row>
    <row r="299" spans="1:17" ht="24.95" customHeight="1" x14ac:dyDescent="0.2">
      <c r="A299" s="33">
        <f t="shared" si="24"/>
        <v>290</v>
      </c>
      <c r="B299" s="50" t="s">
        <v>692</v>
      </c>
      <c r="C299" s="50" t="s">
        <v>184</v>
      </c>
      <c r="D299" s="29">
        <v>2506.66</v>
      </c>
      <c r="E299" s="46">
        <v>250</v>
      </c>
      <c r="F299" s="46">
        <v>500</v>
      </c>
      <c r="G299" s="46">
        <v>0</v>
      </c>
      <c r="H299" s="46">
        <v>2677.31</v>
      </c>
      <c r="I299" s="34">
        <v>183.01</v>
      </c>
      <c r="J299" s="34">
        <v>1489.8600000000001</v>
      </c>
      <c r="K299" s="34">
        <f t="shared" si="25"/>
        <v>7606.84</v>
      </c>
      <c r="L299" s="34">
        <f t="shared" si="26"/>
        <v>145.221678</v>
      </c>
      <c r="M299" s="34">
        <v>0</v>
      </c>
      <c r="N299" s="34">
        <f t="shared" si="27"/>
        <v>96.989032258064512</v>
      </c>
      <c r="O299" s="29">
        <f t="shared" si="28"/>
        <v>242.21071025806452</v>
      </c>
      <c r="P299" s="34">
        <f t="shared" si="29"/>
        <v>7364.6292897419353</v>
      </c>
      <c r="Q299" s="47"/>
    </row>
    <row r="300" spans="1:17" ht="24.95" customHeight="1" x14ac:dyDescent="0.2">
      <c r="A300" s="33">
        <f t="shared" si="24"/>
        <v>291</v>
      </c>
      <c r="B300" s="50" t="s">
        <v>693</v>
      </c>
      <c r="C300" s="50" t="s">
        <v>184</v>
      </c>
      <c r="D300" s="29">
        <v>2506.66</v>
      </c>
      <c r="E300" s="46">
        <v>250</v>
      </c>
      <c r="F300" s="46">
        <v>500</v>
      </c>
      <c r="G300" s="46">
        <v>0</v>
      </c>
      <c r="H300" s="46">
        <v>2677.31</v>
      </c>
      <c r="I300" s="34">
        <v>183.01</v>
      </c>
      <c r="J300" s="34">
        <v>1489.8600000000001</v>
      </c>
      <c r="K300" s="34">
        <f t="shared" si="25"/>
        <v>7606.84</v>
      </c>
      <c r="L300" s="34">
        <f t="shared" si="26"/>
        <v>145.221678</v>
      </c>
      <c r="M300" s="34">
        <v>0</v>
      </c>
      <c r="N300" s="34">
        <f t="shared" si="27"/>
        <v>96.989032258064512</v>
      </c>
      <c r="O300" s="29">
        <f t="shared" si="28"/>
        <v>242.21071025806452</v>
      </c>
      <c r="P300" s="34">
        <f t="shared" si="29"/>
        <v>7364.6292897419353</v>
      </c>
      <c r="Q300" s="47"/>
    </row>
    <row r="301" spans="1:17" ht="24.95" customHeight="1" x14ac:dyDescent="0.2">
      <c r="A301" s="33">
        <f t="shared" si="24"/>
        <v>292</v>
      </c>
      <c r="B301" s="50" t="s">
        <v>400</v>
      </c>
      <c r="C301" s="50" t="s">
        <v>184</v>
      </c>
      <c r="D301" s="29">
        <v>2506.66</v>
      </c>
      <c r="E301" s="46">
        <v>250</v>
      </c>
      <c r="F301" s="46">
        <v>500</v>
      </c>
      <c r="G301" s="46">
        <v>0</v>
      </c>
      <c r="H301" s="46">
        <v>2677.31</v>
      </c>
      <c r="I301" s="34">
        <v>183.01</v>
      </c>
      <c r="J301" s="34">
        <v>1489.8600000000001</v>
      </c>
      <c r="K301" s="34">
        <f t="shared" si="25"/>
        <v>7606.84</v>
      </c>
      <c r="L301" s="34">
        <f t="shared" si="26"/>
        <v>145.221678</v>
      </c>
      <c r="M301" s="34">
        <v>0</v>
      </c>
      <c r="N301" s="34">
        <f t="shared" si="27"/>
        <v>96.989032258064512</v>
      </c>
      <c r="O301" s="29">
        <f t="shared" si="28"/>
        <v>242.21071025806452</v>
      </c>
      <c r="P301" s="34">
        <f t="shared" si="29"/>
        <v>7364.6292897419353</v>
      </c>
      <c r="Q301" s="47"/>
    </row>
    <row r="302" spans="1:17" ht="24.95" customHeight="1" x14ac:dyDescent="0.2">
      <c r="A302" s="33">
        <f t="shared" si="24"/>
        <v>293</v>
      </c>
      <c r="B302" s="50" t="s">
        <v>269</v>
      </c>
      <c r="C302" s="50" t="s">
        <v>184</v>
      </c>
      <c r="D302" s="29">
        <v>2506.66</v>
      </c>
      <c r="E302" s="46">
        <v>250</v>
      </c>
      <c r="F302" s="46">
        <v>500</v>
      </c>
      <c r="G302" s="46">
        <v>0</v>
      </c>
      <c r="H302" s="46">
        <v>2677.31</v>
      </c>
      <c r="I302" s="34">
        <v>183.01</v>
      </c>
      <c r="J302" s="34">
        <v>1489.8600000000001</v>
      </c>
      <c r="K302" s="34">
        <f t="shared" si="25"/>
        <v>7606.84</v>
      </c>
      <c r="L302" s="34">
        <f t="shared" si="26"/>
        <v>145.221678</v>
      </c>
      <c r="M302" s="34">
        <v>0</v>
      </c>
      <c r="N302" s="34">
        <f t="shared" si="27"/>
        <v>96.989032258064512</v>
      </c>
      <c r="O302" s="29">
        <f t="shared" si="28"/>
        <v>242.21071025806452</v>
      </c>
      <c r="P302" s="34">
        <f t="shared" si="29"/>
        <v>7364.6292897419353</v>
      </c>
      <c r="Q302" s="47"/>
    </row>
    <row r="303" spans="1:17" ht="24.95" customHeight="1" x14ac:dyDescent="0.2">
      <c r="A303" s="33">
        <f t="shared" si="24"/>
        <v>294</v>
      </c>
      <c r="B303" s="50" t="s">
        <v>215</v>
      </c>
      <c r="C303" s="50" t="s">
        <v>184</v>
      </c>
      <c r="D303" s="29">
        <v>2506.66</v>
      </c>
      <c r="E303" s="46">
        <v>250</v>
      </c>
      <c r="F303" s="46">
        <v>500</v>
      </c>
      <c r="G303" s="46">
        <v>0</v>
      </c>
      <c r="H303" s="46">
        <v>2677.31</v>
      </c>
      <c r="I303" s="34">
        <v>183.01</v>
      </c>
      <c r="J303" s="34">
        <v>1489.8600000000001</v>
      </c>
      <c r="K303" s="34">
        <f t="shared" si="25"/>
        <v>7606.84</v>
      </c>
      <c r="L303" s="34">
        <f t="shared" si="26"/>
        <v>145.221678</v>
      </c>
      <c r="M303" s="34">
        <v>0</v>
      </c>
      <c r="N303" s="34">
        <f t="shared" si="27"/>
        <v>96.989032258064512</v>
      </c>
      <c r="O303" s="29">
        <f t="shared" si="28"/>
        <v>242.21071025806452</v>
      </c>
      <c r="P303" s="34">
        <f t="shared" si="29"/>
        <v>7364.6292897419353</v>
      </c>
      <c r="Q303" s="47"/>
    </row>
    <row r="304" spans="1:17" ht="24.95" customHeight="1" x14ac:dyDescent="0.2">
      <c r="A304" s="33">
        <f t="shared" si="24"/>
        <v>295</v>
      </c>
      <c r="B304" s="50" t="s">
        <v>257</v>
      </c>
      <c r="C304" s="50" t="s">
        <v>184</v>
      </c>
      <c r="D304" s="29">
        <v>2506.66</v>
      </c>
      <c r="E304" s="46">
        <v>250</v>
      </c>
      <c r="F304" s="46">
        <v>500</v>
      </c>
      <c r="G304" s="46">
        <v>0</v>
      </c>
      <c r="H304" s="46">
        <v>2677.31</v>
      </c>
      <c r="I304" s="34">
        <v>183.01</v>
      </c>
      <c r="J304" s="34">
        <v>1489.8600000000001</v>
      </c>
      <c r="K304" s="34">
        <f t="shared" si="25"/>
        <v>7606.84</v>
      </c>
      <c r="L304" s="34">
        <f t="shared" si="26"/>
        <v>145.221678</v>
      </c>
      <c r="M304" s="34">
        <v>0</v>
      </c>
      <c r="N304" s="34">
        <f t="shared" si="27"/>
        <v>96.989032258064512</v>
      </c>
      <c r="O304" s="29">
        <f t="shared" si="28"/>
        <v>242.21071025806452</v>
      </c>
      <c r="P304" s="34">
        <f t="shared" si="29"/>
        <v>7364.6292897419353</v>
      </c>
      <c r="Q304" s="47"/>
    </row>
    <row r="305" spans="1:17" ht="24.95" customHeight="1" x14ac:dyDescent="0.2">
      <c r="A305" s="33">
        <f t="shared" si="24"/>
        <v>296</v>
      </c>
      <c r="B305" s="50" t="s">
        <v>694</v>
      </c>
      <c r="C305" s="50" t="s">
        <v>184</v>
      </c>
      <c r="D305" s="29">
        <v>2506.66</v>
      </c>
      <c r="E305" s="46">
        <v>250</v>
      </c>
      <c r="F305" s="46">
        <v>500</v>
      </c>
      <c r="G305" s="46">
        <v>0</v>
      </c>
      <c r="H305" s="46">
        <v>2677.31</v>
      </c>
      <c r="I305" s="34">
        <v>183.01</v>
      </c>
      <c r="J305" s="34">
        <v>1489.8600000000001</v>
      </c>
      <c r="K305" s="34">
        <f t="shared" si="25"/>
        <v>7606.84</v>
      </c>
      <c r="L305" s="34">
        <f t="shared" si="26"/>
        <v>145.221678</v>
      </c>
      <c r="M305" s="34">
        <v>0</v>
      </c>
      <c r="N305" s="34">
        <f t="shared" si="27"/>
        <v>96.989032258064512</v>
      </c>
      <c r="O305" s="29">
        <f t="shared" si="28"/>
        <v>242.21071025806452</v>
      </c>
      <c r="P305" s="34">
        <f t="shared" si="29"/>
        <v>7364.6292897419353</v>
      </c>
      <c r="Q305" s="47"/>
    </row>
    <row r="306" spans="1:17" ht="24.95" customHeight="1" x14ac:dyDescent="0.2">
      <c r="A306" s="33">
        <f t="shared" si="24"/>
        <v>297</v>
      </c>
      <c r="B306" s="50" t="s">
        <v>695</v>
      </c>
      <c r="C306" s="50" t="s">
        <v>184</v>
      </c>
      <c r="D306" s="29"/>
      <c r="E306" s="46"/>
      <c r="F306" s="46"/>
      <c r="G306" s="46">
        <v>0</v>
      </c>
      <c r="H306" s="46">
        <v>2677.31</v>
      </c>
      <c r="I306" s="34">
        <v>183.01</v>
      </c>
      <c r="J306" s="34">
        <v>1489.8600000000001</v>
      </c>
      <c r="K306" s="34">
        <f t="shared" si="25"/>
        <v>4350.18</v>
      </c>
      <c r="L306" s="34">
        <f t="shared" si="26"/>
        <v>0</v>
      </c>
      <c r="M306" s="34">
        <v>0</v>
      </c>
      <c r="N306" s="34">
        <f t="shared" si="27"/>
        <v>0</v>
      </c>
      <c r="O306" s="29">
        <f t="shared" si="28"/>
        <v>0</v>
      </c>
      <c r="P306" s="34">
        <f t="shared" si="29"/>
        <v>4350.18</v>
      </c>
      <c r="Q306" s="47"/>
    </row>
    <row r="307" spans="1:17" ht="24.95" customHeight="1" x14ac:dyDescent="0.2">
      <c r="A307" s="33">
        <f t="shared" si="24"/>
        <v>298</v>
      </c>
      <c r="B307" s="50" t="s">
        <v>696</v>
      </c>
      <c r="C307" s="50" t="s">
        <v>184</v>
      </c>
      <c r="D307" s="29">
        <v>2506.66</v>
      </c>
      <c r="E307" s="46">
        <v>250</v>
      </c>
      <c r="F307" s="46">
        <v>500</v>
      </c>
      <c r="G307" s="46">
        <v>0</v>
      </c>
      <c r="H307" s="46">
        <v>2677.31</v>
      </c>
      <c r="I307" s="34">
        <v>183.01</v>
      </c>
      <c r="J307" s="34">
        <v>1489.8600000000001</v>
      </c>
      <c r="K307" s="34">
        <f t="shared" si="25"/>
        <v>7606.84</v>
      </c>
      <c r="L307" s="34">
        <f t="shared" si="26"/>
        <v>145.221678</v>
      </c>
      <c r="M307" s="34">
        <v>0</v>
      </c>
      <c r="N307" s="34">
        <f t="shared" si="27"/>
        <v>96.989032258064512</v>
      </c>
      <c r="O307" s="29">
        <f t="shared" si="28"/>
        <v>242.21071025806452</v>
      </c>
      <c r="P307" s="34">
        <f t="shared" si="29"/>
        <v>7364.6292897419353</v>
      </c>
      <c r="Q307" s="47"/>
    </row>
    <row r="308" spans="1:17" ht="24.95" customHeight="1" x14ac:dyDescent="0.2">
      <c r="A308" s="33">
        <f t="shared" si="24"/>
        <v>299</v>
      </c>
      <c r="B308" s="50" t="s">
        <v>289</v>
      </c>
      <c r="C308" s="50" t="s">
        <v>184</v>
      </c>
      <c r="D308" s="29">
        <v>2506.66</v>
      </c>
      <c r="E308" s="46">
        <v>250</v>
      </c>
      <c r="F308" s="46">
        <v>500</v>
      </c>
      <c r="G308" s="46">
        <v>0</v>
      </c>
      <c r="H308" s="46">
        <v>2677.31</v>
      </c>
      <c r="I308" s="34">
        <v>183.01</v>
      </c>
      <c r="J308" s="34">
        <v>1489.8600000000001</v>
      </c>
      <c r="K308" s="34">
        <f t="shared" si="25"/>
        <v>7606.84</v>
      </c>
      <c r="L308" s="34">
        <f t="shared" si="26"/>
        <v>145.221678</v>
      </c>
      <c r="M308" s="34">
        <v>0</v>
      </c>
      <c r="N308" s="34">
        <f t="shared" si="27"/>
        <v>96.989032258064512</v>
      </c>
      <c r="O308" s="29">
        <f t="shared" si="28"/>
        <v>242.21071025806452</v>
      </c>
      <c r="P308" s="34">
        <f t="shared" si="29"/>
        <v>7364.6292897419353</v>
      </c>
      <c r="Q308" s="47"/>
    </row>
    <row r="309" spans="1:17" ht="24.95" customHeight="1" x14ac:dyDescent="0.2">
      <c r="A309" s="33">
        <f t="shared" si="24"/>
        <v>300</v>
      </c>
      <c r="B309" s="50" t="s">
        <v>401</v>
      </c>
      <c r="C309" s="50" t="s">
        <v>184</v>
      </c>
      <c r="D309" s="29">
        <v>2506.66</v>
      </c>
      <c r="E309" s="46">
        <v>250</v>
      </c>
      <c r="F309" s="46">
        <v>500</v>
      </c>
      <c r="G309" s="46">
        <v>0</v>
      </c>
      <c r="H309" s="46">
        <v>2677.31</v>
      </c>
      <c r="I309" s="34">
        <v>183.01</v>
      </c>
      <c r="J309" s="34">
        <v>1489.8600000000001</v>
      </c>
      <c r="K309" s="34">
        <f t="shared" si="25"/>
        <v>7606.84</v>
      </c>
      <c r="L309" s="34">
        <f t="shared" si="26"/>
        <v>145.221678</v>
      </c>
      <c r="M309" s="34">
        <v>0</v>
      </c>
      <c r="N309" s="34">
        <f t="shared" si="27"/>
        <v>96.989032258064512</v>
      </c>
      <c r="O309" s="29">
        <f t="shared" si="28"/>
        <v>242.21071025806452</v>
      </c>
      <c r="P309" s="34">
        <f t="shared" si="29"/>
        <v>7364.6292897419353</v>
      </c>
      <c r="Q309" s="47"/>
    </row>
    <row r="310" spans="1:17" ht="24.95" customHeight="1" x14ac:dyDescent="0.2">
      <c r="A310" s="33">
        <f t="shared" si="24"/>
        <v>301</v>
      </c>
      <c r="B310" s="50" t="s">
        <v>697</v>
      </c>
      <c r="C310" s="50" t="s">
        <v>184</v>
      </c>
      <c r="D310" s="29">
        <v>2506.66</v>
      </c>
      <c r="E310" s="46">
        <v>250</v>
      </c>
      <c r="F310" s="46">
        <v>500</v>
      </c>
      <c r="G310" s="46">
        <v>0</v>
      </c>
      <c r="H310" s="46">
        <v>2677.31</v>
      </c>
      <c r="I310" s="34">
        <v>183.01</v>
      </c>
      <c r="J310" s="34">
        <v>1489.8600000000001</v>
      </c>
      <c r="K310" s="34">
        <f t="shared" si="25"/>
        <v>7606.84</v>
      </c>
      <c r="L310" s="34">
        <f t="shared" si="26"/>
        <v>145.221678</v>
      </c>
      <c r="M310" s="34">
        <v>0</v>
      </c>
      <c r="N310" s="34">
        <f t="shared" si="27"/>
        <v>96.989032258064512</v>
      </c>
      <c r="O310" s="29">
        <f t="shared" si="28"/>
        <v>242.21071025806452</v>
      </c>
      <c r="P310" s="34">
        <f t="shared" si="29"/>
        <v>7364.6292897419353</v>
      </c>
      <c r="Q310" s="47"/>
    </row>
    <row r="311" spans="1:17" ht="24.95" customHeight="1" x14ac:dyDescent="0.2">
      <c r="A311" s="33">
        <f t="shared" si="24"/>
        <v>302</v>
      </c>
      <c r="B311" s="50" t="s">
        <v>402</v>
      </c>
      <c r="C311" s="50" t="s">
        <v>184</v>
      </c>
      <c r="D311" s="29">
        <v>2506.66</v>
      </c>
      <c r="E311" s="46">
        <v>250</v>
      </c>
      <c r="F311" s="46">
        <v>500</v>
      </c>
      <c r="G311" s="46">
        <v>0</v>
      </c>
      <c r="H311" s="46">
        <v>2677.31</v>
      </c>
      <c r="I311" s="34">
        <v>183.01</v>
      </c>
      <c r="J311" s="34">
        <v>1489.8600000000001</v>
      </c>
      <c r="K311" s="34">
        <f t="shared" si="25"/>
        <v>7606.84</v>
      </c>
      <c r="L311" s="34">
        <f t="shared" si="26"/>
        <v>145.221678</v>
      </c>
      <c r="M311" s="34">
        <v>0</v>
      </c>
      <c r="N311" s="34">
        <f t="shared" si="27"/>
        <v>96.989032258064512</v>
      </c>
      <c r="O311" s="29">
        <f t="shared" si="28"/>
        <v>242.21071025806452</v>
      </c>
      <c r="P311" s="34">
        <f t="shared" si="29"/>
        <v>7364.6292897419353</v>
      </c>
      <c r="Q311" s="47"/>
    </row>
    <row r="312" spans="1:17" ht="24.95" customHeight="1" x14ac:dyDescent="0.2">
      <c r="A312" s="33">
        <f t="shared" si="24"/>
        <v>303</v>
      </c>
      <c r="B312" s="50" t="s">
        <v>285</v>
      </c>
      <c r="C312" s="50" t="s">
        <v>184</v>
      </c>
      <c r="D312" s="29">
        <v>2506.66</v>
      </c>
      <c r="E312" s="46">
        <v>250</v>
      </c>
      <c r="F312" s="46">
        <v>500</v>
      </c>
      <c r="G312" s="46">
        <v>0</v>
      </c>
      <c r="H312" s="46">
        <v>2677.31</v>
      </c>
      <c r="I312" s="34">
        <v>183.01</v>
      </c>
      <c r="J312" s="34">
        <v>1489.8600000000001</v>
      </c>
      <c r="K312" s="34">
        <f t="shared" si="25"/>
        <v>7606.84</v>
      </c>
      <c r="L312" s="34">
        <f t="shared" si="26"/>
        <v>145.221678</v>
      </c>
      <c r="M312" s="34">
        <v>0</v>
      </c>
      <c r="N312" s="34">
        <f t="shared" si="27"/>
        <v>96.989032258064512</v>
      </c>
      <c r="O312" s="29">
        <f t="shared" si="28"/>
        <v>242.21071025806452</v>
      </c>
      <c r="P312" s="34">
        <f t="shared" si="29"/>
        <v>7364.6292897419353</v>
      </c>
      <c r="Q312" s="47"/>
    </row>
    <row r="313" spans="1:17" ht="24.95" customHeight="1" x14ac:dyDescent="0.2">
      <c r="A313" s="33">
        <f t="shared" si="24"/>
        <v>304</v>
      </c>
      <c r="B313" s="50" t="s">
        <v>403</v>
      </c>
      <c r="C313" s="50" t="s">
        <v>184</v>
      </c>
      <c r="D313" s="29">
        <v>2506.66</v>
      </c>
      <c r="E313" s="46">
        <v>250</v>
      </c>
      <c r="F313" s="46">
        <v>500</v>
      </c>
      <c r="G313" s="46">
        <v>0</v>
      </c>
      <c r="H313" s="46">
        <v>2677.31</v>
      </c>
      <c r="I313" s="34">
        <v>183.01</v>
      </c>
      <c r="J313" s="34">
        <v>1489.8600000000001</v>
      </c>
      <c r="K313" s="34">
        <f t="shared" si="25"/>
        <v>7606.84</v>
      </c>
      <c r="L313" s="34">
        <f t="shared" si="26"/>
        <v>145.221678</v>
      </c>
      <c r="M313" s="34">
        <v>0</v>
      </c>
      <c r="N313" s="34">
        <f t="shared" si="27"/>
        <v>96.989032258064512</v>
      </c>
      <c r="O313" s="29">
        <f t="shared" si="28"/>
        <v>242.21071025806452</v>
      </c>
      <c r="P313" s="34">
        <f t="shared" si="29"/>
        <v>7364.6292897419353</v>
      </c>
      <c r="Q313" s="47"/>
    </row>
    <row r="314" spans="1:17" ht="24.95" customHeight="1" x14ac:dyDescent="0.2">
      <c r="A314" s="33">
        <f t="shared" si="24"/>
        <v>305</v>
      </c>
      <c r="B314" s="50" t="s">
        <v>286</v>
      </c>
      <c r="C314" s="50" t="s">
        <v>184</v>
      </c>
      <c r="D314" s="29">
        <v>2506.66</v>
      </c>
      <c r="E314" s="46">
        <v>250</v>
      </c>
      <c r="F314" s="46">
        <v>500</v>
      </c>
      <c r="G314" s="46">
        <v>0</v>
      </c>
      <c r="H314" s="46">
        <v>2677.31</v>
      </c>
      <c r="I314" s="34">
        <v>183.01</v>
      </c>
      <c r="J314" s="34">
        <v>1489.8600000000001</v>
      </c>
      <c r="K314" s="34">
        <f t="shared" si="25"/>
        <v>7606.84</v>
      </c>
      <c r="L314" s="34">
        <f t="shared" si="26"/>
        <v>145.221678</v>
      </c>
      <c r="M314" s="34">
        <v>0</v>
      </c>
      <c r="N314" s="34">
        <f t="shared" si="27"/>
        <v>96.989032258064512</v>
      </c>
      <c r="O314" s="29">
        <f t="shared" si="28"/>
        <v>242.21071025806452</v>
      </c>
      <c r="P314" s="34">
        <f t="shared" si="29"/>
        <v>7364.6292897419353</v>
      </c>
      <c r="Q314" s="47"/>
    </row>
    <row r="315" spans="1:17" ht="24.95" customHeight="1" x14ac:dyDescent="0.2">
      <c r="A315" s="33">
        <f t="shared" si="24"/>
        <v>306</v>
      </c>
      <c r="B315" s="50" t="s">
        <v>287</v>
      </c>
      <c r="C315" s="50" t="s">
        <v>184</v>
      </c>
      <c r="D315" s="29">
        <v>2506.66</v>
      </c>
      <c r="E315" s="46">
        <v>250</v>
      </c>
      <c r="F315" s="46">
        <v>500</v>
      </c>
      <c r="G315" s="46">
        <v>0</v>
      </c>
      <c r="H315" s="46">
        <v>2677.31</v>
      </c>
      <c r="I315" s="34">
        <v>183.01</v>
      </c>
      <c r="J315" s="34">
        <v>1489.8600000000001</v>
      </c>
      <c r="K315" s="34">
        <f t="shared" si="25"/>
        <v>7606.84</v>
      </c>
      <c r="L315" s="34">
        <f t="shared" si="26"/>
        <v>145.221678</v>
      </c>
      <c r="M315" s="34">
        <v>0</v>
      </c>
      <c r="N315" s="34">
        <f t="shared" si="27"/>
        <v>96.989032258064512</v>
      </c>
      <c r="O315" s="29">
        <f t="shared" si="28"/>
        <v>242.21071025806452</v>
      </c>
      <c r="P315" s="34">
        <f t="shared" si="29"/>
        <v>7364.6292897419353</v>
      </c>
      <c r="Q315" s="47"/>
    </row>
    <row r="316" spans="1:17" ht="24.95" customHeight="1" x14ac:dyDescent="0.2">
      <c r="A316" s="33">
        <f t="shared" si="24"/>
        <v>307</v>
      </c>
      <c r="B316" s="50" t="s">
        <v>225</v>
      </c>
      <c r="C316" s="50" t="s">
        <v>184</v>
      </c>
      <c r="D316" s="29">
        <v>2506.66</v>
      </c>
      <c r="E316" s="46">
        <v>250</v>
      </c>
      <c r="F316" s="46">
        <v>500</v>
      </c>
      <c r="G316" s="46">
        <v>0</v>
      </c>
      <c r="H316" s="46">
        <v>2677.31</v>
      </c>
      <c r="I316" s="34">
        <v>183.01</v>
      </c>
      <c r="J316" s="34">
        <v>1489.8600000000001</v>
      </c>
      <c r="K316" s="34">
        <f t="shared" si="25"/>
        <v>7606.84</v>
      </c>
      <c r="L316" s="34">
        <f t="shared" si="26"/>
        <v>145.221678</v>
      </c>
      <c r="M316" s="34">
        <v>0</v>
      </c>
      <c r="N316" s="34">
        <f t="shared" si="27"/>
        <v>96.989032258064512</v>
      </c>
      <c r="O316" s="29">
        <f t="shared" si="28"/>
        <v>242.21071025806452</v>
      </c>
      <c r="P316" s="34">
        <f t="shared" si="29"/>
        <v>7364.6292897419353</v>
      </c>
      <c r="Q316" s="47"/>
    </row>
    <row r="317" spans="1:17" ht="24.95" customHeight="1" x14ac:dyDescent="0.2">
      <c r="A317" s="33">
        <f t="shared" si="24"/>
        <v>308</v>
      </c>
      <c r="B317" s="50" t="s">
        <v>311</v>
      </c>
      <c r="C317" s="50" t="s">
        <v>184</v>
      </c>
      <c r="D317" s="29">
        <v>2506.66</v>
      </c>
      <c r="E317" s="46">
        <v>250</v>
      </c>
      <c r="F317" s="46">
        <v>500</v>
      </c>
      <c r="G317" s="46">
        <v>0</v>
      </c>
      <c r="H317" s="46">
        <v>2677.31</v>
      </c>
      <c r="I317" s="34">
        <v>183.01</v>
      </c>
      <c r="J317" s="34">
        <v>1489.8600000000001</v>
      </c>
      <c r="K317" s="34">
        <f t="shared" si="25"/>
        <v>7606.84</v>
      </c>
      <c r="L317" s="34">
        <f t="shared" si="26"/>
        <v>145.221678</v>
      </c>
      <c r="M317" s="34">
        <v>0</v>
      </c>
      <c r="N317" s="34">
        <f t="shared" si="27"/>
        <v>96.989032258064512</v>
      </c>
      <c r="O317" s="29">
        <f t="shared" si="28"/>
        <v>242.21071025806452</v>
      </c>
      <c r="P317" s="34">
        <f t="shared" si="29"/>
        <v>7364.6292897419353</v>
      </c>
      <c r="Q317" s="47"/>
    </row>
    <row r="318" spans="1:17" ht="24.95" customHeight="1" x14ac:dyDescent="0.2">
      <c r="A318" s="33">
        <f t="shared" si="24"/>
        <v>309</v>
      </c>
      <c r="B318" s="50" t="s">
        <v>290</v>
      </c>
      <c r="C318" s="50" t="s">
        <v>184</v>
      </c>
      <c r="D318" s="29">
        <v>2506.66</v>
      </c>
      <c r="E318" s="46">
        <v>250</v>
      </c>
      <c r="F318" s="46">
        <v>500</v>
      </c>
      <c r="G318" s="46">
        <v>0</v>
      </c>
      <c r="H318" s="46">
        <v>2677.31</v>
      </c>
      <c r="I318" s="34">
        <v>183.01</v>
      </c>
      <c r="J318" s="34">
        <v>1489.8600000000001</v>
      </c>
      <c r="K318" s="34">
        <f t="shared" si="25"/>
        <v>7606.84</v>
      </c>
      <c r="L318" s="34">
        <f t="shared" si="26"/>
        <v>145.221678</v>
      </c>
      <c r="M318" s="34">
        <v>0</v>
      </c>
      <c r="N318" s="34">
        <f t="shared" si="27"/>
        <v>96.989032258064512</v>
      </c>
      <c r="O318" s="29">
        <f t="shared" si="28"/>
        <v>242.21071025806452</v>
      </c>
      <c r="P318" s="34">
        <f t="shared" si="29"/>
        <v>7364.6292897419353</v>
      </c>
      <c r="Q318" s="47"/>
    </row>
    <row r="319" spans="1:17" ht="24.95" customHeight="1" x14ac:dyDescent="0.2">
      <c r="A319" s="33">
        <f t="shared" si="24"/>
        <v>310</v>
      </c>
      <c r="B319" s="50" t="s">
        <v>228</v>
      </c>
      <c r="C319" s="50" t="s">
        <v>184</v>
      </c>
      <c r="D319" s="29">
        <v>2506.66</v>
      </c>
      <c r="E319" s="46">
        <v>250</v>
      </c>
      <c r="F319" s="46">
        <v>500</v>
      </c>
      <c r="G319" s="46">
        <v>0</v>
      </c>
      <c r="H319" s="46">
        <v>2677.31</v>
      </c>
      <c r="I319" s="34">
        <v>183.01</v>
      </c>
      <c r="J319" s="34">
        <v>1489.8600000000001</v>
      </c>
      <c r="K319" s="34">
        <f t="shared" si="25"/>
        <v>7606.84</v>
      </c>
      <c r="L319" s="34">
        <f t="shared" si="26"/>
        <v>145.221678</v>
      </c>
      <c r="M319" s="34">
        <v>0</v>
      </c>
      <c r="N319" s="34">
        <f t="shared" si="27"/>
        <v>96.989032258064512</v>
      </c>
      <c r="O319" s="29">
        <f t="shared" si="28"/>
        <v>242.21071025806452</v>
      </c>
      <c r="P319" s="34">
        <f t="shared" si="29"/>
        <v>7364.6292897419353</v>
      </c>
      <c r="Q319" s="47"/>
    </row>
    <row r="320" spans="1:17" ht="24.95" customHeight="1" x14ac:dyDescent="0.2">
      <c r="A320" s="33">
        <f t="shared" si="24"/>
        <v>311</v>
      </c>
      <c r="B320" s="50" t="s">
        <v>404</v>
      </c>
      <c r="C320" s="50" t="s">
        <v>184</v>
      </c>
      <c r="D320" s="29">
        <v>2506.66</v>
      </c>
      <c r="E320" s="46">
        <v>250</v>
      </c>
      <c r="F320" s="46">
        <v>500</v>
      </c>
      <c r="G320" s="46">
        <v>0</v>
      </c>
      <c r="H320" s="46">
        <v>2677.31</v>
      </c>
      <c r="I320" s="34">
        <v>183.01</v>
      </c>
      <c r="J320" s="34">
        <v>1489.8600000000001</v>
      </c>
      <c r="K320" s="34">
        <f t="shared" si="25"/>
        <v>7606.84</v>
      </c>
      <c r="L320" s="34">
        <f t="shared" si="26"/>
        <v>145.221678</v>
      </c>
      <c r="M320" s="34">
        <v>0</v>
      </c>
      <c r="N320" s="34">
        <f t="shared" si="27"/>
        <v>96.989032258064512</v>
      </c>
      <c r="O320" s="29">
        <f t="shared" si="28"/>
        <v>242.21071025806452</v>
      </c>
      <c r="P320" s="34">
        <f t="shared" si="29"/>
        <v>7364.6292897419353</v>
      </c>
      <c r="Q320" s="47"/>
    </row>
    <row r="321" spans="1:17" ht="24.95" customHeight="1" x14ac:dyDescent="0.2">
      <c r="A321" s="33">
        <f t="shared" si="24"/>
        <v>312</v>
      </c>
      <c r="B321" s="50" t="s">
        <v>281</v>
      </c>
      <c r="C321" s="50" t="s">
        <v>184</v>
      </c>
      <c r="D321" s="29">
        <v>2506.66</v>
      </c>
      <c r="E321" s="46">
        <v>250</v>
      </c>
      <c r="F321" s="46">
        <v>500</v>
      </c>
      <c r="G321" s="46">
        <v>0</v>
      </c>
      <c r="H321" s="46">
        <v>2677.31</v>
      </c>
      <c r="I321" s="34">
        <v>183.01</v>
      </c>
      <c r="J321" s="34">
        <v>1489.8600000000001</v>
      </c>
      <c r="K321" s="34">
        <f t="shared" si="25"/>
        <v>7606.84</v>
      </c>
      <c r="L321" s="34">
        <f t="shared" si="26"/>
        <v>145.221678</v>
      </c>
      <c r="M321" s="34">
        <v>0</v>
      </c>
      <c r="N321" s="34">
        <f t="shared" si="27"/>
        <v>96.989032258064512</v>
      </c>
      <c r="O321" s="29">
        <f t="shared" si="28"/>
        <v>242.21071025806452</v>
      </c>
      <c r="P321" s="34">
        <f t="shared" si="29"/>
        <v>7364.6292897419353</v>
      </c>
      <c r="Q321" s="47"/>
    </row>
    <row r="322" spans="1:17" ht="24.95" customHeight="1" x14ac:dyDescent="0.2">
      <c r="A322" s="33">
        <f t="shared" si="24"/>
        <v>313</v>
      </c>
      <c r="B322" s="50" t="s">
        <v>483</v>
      </c>
      <c r="C322" s="50" t="s">
        <v>184</v>
      </c>
      <c r="D322" s="29">
        <v>2506.66</v>
      </c>
      <c r="E322" s="46">
        <v>250</v>
      </c>
      <c r="F322" s="46">
        <v>500</v>
      </c>
      <c r="G322" s="46">
        <v>0</v>
      </c>
      <c r="H322" s="46">
        <v>2677.31</v>
      </c>
      <c r="I322" s="34">
        <v>183.01</v>
      </c>
      <c r="J322" s="34">
        <v>1489.8600000000001</v>
      </c>
      <c r="K322" s="34">
        <f t="shared" si="25"/>
        <v>7606.84</v>
      </c>
      <c r="L322" s="34">
        <f t="shared" si="26"/>
        <v>145.221678</v>
      </c>
      <c r="M322" s="34">
        <v>0</v>
      </c>
      <c r="N322" s="34">
        <f t="shared" si="27"/>
        <v>96.989032258064512</v>
      </c>
      <c r="O322" s="29">
        <f t="shared" si="28"/>
        <v>242.21071025806452</v>
      </c>
      <c r="P322" s="34">
        <f t="shared" si="29"/>
        <v>7364.6292897419353</v>
      </c>
      <c r="Q322" s="47"/>
    </row>
    <row r="323" spans="1:17" ht="24.95" customHeight="1" x14ac:dyDescent="0.2">
      <c r="A323" s="33">
        <f t="shared" si="24"/>
        <v>314</v>
      </c>
      <c r="B323" s="50" t="s">
        <v>698</v>
      </c>
      <c r="C323" s="50" t="s">
        <v>184</v>
      </c>
      <c r="D323" s="29">
        <v>2506.66</v>
      </c>
      <c r="E323" s="46">
        <v>250</v>
      </c>
      <c r="F323" s="46">
        <v>500</v>
      </c>
      <c r="G323" s="46">
        <v>0</v>
      </c>
      <c r="H323" s="46">
        <v>2677.31</v>
      </c>
      <c r="I323" s="34">
        <v>183.01</v>
      </c>
      <c r="J323" s="34">
        <v>1489.8600000000001</v>
      </c>
      <c r="K323" s="34">
        <f t="shared" si="25"/>
        <v>7606.84</v>
      </c>
      <c r="L323" s="34">
        <f t="shared" si="26"/>
        <v>145.221678</v>
      </c>
      <c r="M323" s="34">
        <v>0</v>
      </c>
      <c r="N323" s="34">
        <f t="shared" si="27"/>
        <v>96.989032258064512</v>
      </c>
      <c r="O323" s="29">
        <f t="shared" si="28"/>
        <v>242.21071025806452</v>
      </c>
      <c r="P323" s="34">
        <f t="shared" si="29"/>
        <v>7364.6292897419353</v>
      </c>
      <c r="Q323" s="47"/>
    </row>
    <row r="324" spans="1:17" ht="24.95" customHeight="1" x14ac:dyDescent="0.2">
      <c r="A324" s="33">
        <f t="shared" si="24"/>
        <v>315</v>
      </c>
      <c r="B324" s="50" t="s">
        <v>264</v>
      </c>
      <c r="C324" s="50" t="s">
        <v>184</v>
      </c>
      <c r="D324" s="29">
        <v>2506.66</v>
      </c>
      <c r="E324" s="46">
        <v>250</v>
      </c>
      <c r="F324" s="46">
        <v>500</v>
      </c>
      <c r="G324" s="46">
        <v>0</v>
      </c>
      <c r="H324" s="46">
        <v>2677.31</v>
      </c>
      <c r="I324" s="34">
        <v>183.01</v>
      </c>
      <c r="J324" s="34">
        <v>1489.8600000000001</v>
      </c>
      <c r="K324" s="34">
        <f t="shared" si="25"/>
        <v>7606.84</v>
      </c>
      <c r="L324" s="34">
        <f t="shared" si="26"/>
        <v>145.221678</v>
      </c>
      <c r="M324" s="34">
        <v>0</v>
      </c>
      <c r="N324" s="34">
        <f t="shared" si="27"/>
        <v>96.989032258064512</v>
      </c>
      <c r="O324" s="29">
        <f t="shared" si="28"/>
        <v>242.21071025806452</v>
      </c>
      <c r="P324" s="34">
        <f t="shared" si="29"/>
        <v>7364.6292897419353</v>
      </c>
      <c r="Q324" s="47"/>
    </row>
    <row r="325" spans="1:17" ht="24.95" customHeight="1" x14ac:dyDescent="0.2">
      <c r="A325" s="33">
        <f t="shared" si="24"/>
        <v>316</v>
      </c>
      <c r="B325" s="50" t="s">
        <v>699</v>
      </c>
      <c r="C325" s="50" t="s">
        <v>184</v>
      </c>
      <c r="D325" s="29">
        <v>2506.66</v>
      </c>
      <c r="E325" s="46">
        <v>250</v>
      </c>
      <c r="F325" s="46">
        <v>500</v>
      </c>
      <c r="G325" s="46">
        <v>0</v>
      </c>
      <c r="H325" s="46">
        <v>2677.31</v>
      </c>
      <c r="I325" s="34">
        <v>183.01</v>
      </c>
      <c r="J325" s="34">
        <v>1489.8600000000001</v>
      </c>
      <c r="K325" s="34">
        <f t="shared" si="25"/>
        <v>7606.84</v>
      </c>
      <c r="L325" s="34">
        <f t="shared" si="26"/>
        <v>145.221678</v>
      </c>
      <c r="M325" s="34">
        <v>0</v>
      </c>
      <c r="N325" s="34">
        <f t="shared" si="27"/>
        <v>96.989032258064512</v>
      </c>
      <c r="O325" s="29">
        <f t="shared" si="28"/>
        <v>242.21071025806452</v>
      </c>
      <c r="P325" s="34">
        <f t="shared" si="29"/>
        <v>7364.6292897419353</v>
      </c>
      <c r="Q325" s="47"/>
    </row>
    <row r="326" spans="1:17" ht="24.95" customHeight="1" x14ac:dyDescent="0.2">
      <c r="A326" s="33">
        <f t="shared" si="24"/>
        <v>317</v>
      </c>
      <c r="B326" s="50" t="s">
        <v>700</v>
      </c>
      <c r="C326" s="50" t="s">
        <v>184</v>
      </c>
      <c r="D326" s="29">
        <v>2506.66</v>
      </c>
      <c r="E326" s="46">
        <v>250</v>
      </c>
      <c r="F326" s="46">
        <v>500</v>
      </c>
      <c r="G326" s="46">
        <v>0</v>
      </c>
      <c r="H326" s="46">
        <v>2677.31</v>
      </c>
      <c r="I326" s="34">
        <v>183.01</v>
      </c>
      <c r="J326" s="34">
        <v>1489.8600000000001</v>
      </c>
      <c r="K326" s="34">
        <f t="shared" si="25"/>
        <v>7606.84</v>
      </c>
      <c r="L326" s="34">
        <f t="shared" si="26"/>
        <v>145.221678</v>
      </c>
      <c r="M326" s="34">
        <v>0</v>
      </c>
      <c r="N326" s="34">
        <f t="shared" si="27"/>
        <v>96.989032258064512</v>
      </c>
      <c r="O326" s="29">
        <f t="shared" si="28"/>
        <v>242.21071025806452</v>
      </c>
      <c r="P326" s="34">
        <f t="shared" si="29"/>
        <v>7364.6292897419353</v>
      </c>
      <c r="Q326" s="47"/>
    </row>
    <row r="327" spans="1:17" ht="24.95" customHeight="1" x14ac:dyDescent="0.2">
      <c r="A327" s="33">
        <f t="shared" si="24"/>
        <v>318</v>
      </c>
      <c r="B327" s="50" t="s">
        <v>701</v>
      </c>
      <c r="C327" s="50" t="s">
        <v>184</v>
      </c>
      <c r="D327" s="29">
        <v>2506.66</v>
      </c>
      <c r="E327" s="46">
        <v>250</v>
      </c>
      <c r="F327" s="46">
        <v>500</v>
      </c>
      <c r="G327" s="46">
        <v>0</v>
      </c>
      <c r="H327" s="46">
        <v>2677.31</v>
      </c>
      <c r="I327" s="34">
        <v>183.01</v>
      </c>
      <c r="J327" s="34">
        <v>1489.8600000000001</v>
      </c>
      <c r="K327" s="34">
        <f t="shared" si="25"/>
        <v>7606.84</v>
      </c>
      <c r="L327" s="34">
        <f t="shared" si="26"/>
        <v>145.221678</v>
      </c>
      <c r="M327" s="34">
        <v>0</v>
      </c>
      <c r="N327" s="34">
        <f t="shared" si="27"/>
        <v>96.989032258064512</v>
      </c>
      <c r="O327" s="29">
        <f t="shared" si="28"/>
        <v>242.21071025806452</v>
      </c>
      <c r="P327" s="34">
        <f t="shared" si="29"/>
        <v>7364.6292897419353</v>
      </c>
      <c r="Q327" s="47"/>
    </row>
    <row r="328" spans="1:17" ht="24.95" customHeight="1" x14ac:dyDescent="0.2">
      <c r="A328" s="33">
        <f t="shared" ref="A328:A390" si="30">1+A327</f>
        <v>319</v>
      </c>
      <c r="B328" s="50" t="s">
        <v>265</v>
      </c>
      <c r="C328" s="50" t="s">
        <v>184</v>
      </c>
      <c r="D328" s="29">
        <v>2506.66</v>
      </c>
      <c r="E328" s="46">
        <v>250</v>
      </c>
      <c r="F328" s="46">
        <v>500</v>
      </c>
      <c r="G328" s="46">
        <v>0</v>
      </c>
      <c r="H328" s="46">
        <v>2677.31</v>
      </c>
      <c r="I328" s="34">
        <v>183.01</v>
      </c>
      <c r="J328" s="34">
        <v>1489.8600000000001</v>
      </c>
      <c r="K328" s="34">
        <f t="shared" si="25"/>
        <v>7606.84</v>
      </c>
      <c r="L328" s="34">
        <f t="shared" si="26"/>
        <v>145.221678</v>
      </c>
      <c r="M328" s="34">
        <v>0</v>
      </c>
      <c r="N328" s="34">
        <f t="shared" si="27"/>
        <v>96.989032258064512</v>
      </c>
      <c r="O328" s="29">
        <f t="shared" si="28"/>
        <v>242.21071025806452</v>
      </c>
      <c r="P328" s="34">
        <f t="shared" si="29"/>
        <v>7364.6292897419353</v>
      </c>
      <c r="Q328" s="47"/>
    </row>
    <row r="329" spans="1:17" ht="24.95" customHeight="1" x14ac:dyDescent="0.2">
      <c r="A329" s="33">
        <f t="shared" si="30"/>
        <v>320</v>
      </c>
      <c r="B329" s="50" t="s">
        <v>312</v>
      </c>
      <c r="C329" s="50" t="s">
        <v>184</v>
      </c>
      <c r="D329" s="29">
        <v>2506.66</v>
      </c>
      <c r="E329" s="46">
        <v>250</v>
      </c>
      <c r="F329" s="46">
        <v>500</v>
      </c>
      <c r="G329" s="46">
        <v>0</v>
      </c>
      <c r="H329" s="46">
        <v>2677.31</v>
      </c>
      <c r="I329" s="34">
        <v>183.01</v>
      </c>
      <c r="J329" s="34">
        <v>1489.8600000000001</v>
      </c>
      <c r="K329" s="34">
        <f t="shared" si="25"/>
        <v>7606.84</v>
      </c>
      <c r="L329" s="34">
        <f t="shared" si="26"/>
        <v>145.221678</v>
      </c>
      <c r="M329" s="34">
        <v>0</v>
      </c>
      <c r="N329" s="34">
        <f t="shared" si="27"/>
        <v>96.989032258064512</v>
      </c>
      <c r="O329" s="29">
        <f t="shared" si="28"/>
        <v>242.21071025806452</v>
      </c>
      <c r="P329" s="34">
        <f t="shared" si="29"/>
        <v>7364.6292897419353</v>
      </c>
      <c r="Q329" s="47"/>
    </row>
    <row r="330" spans="1:17" ht="24.95" customHeight="1" x14ac:dyDescent="0.2">
      <c r="A330" s="33">
        <f t="shared" si="30"/>
        <v>321</v>
      </c>
      <c r="B330" s="50" t="s">
        <v>702</v>
      </c>
      <c r="C330" s="50" t="s">
        <v>184</v>
      </c>
      <c r="D330" s="29">
        <v>2506.66</v>
      </c>
      <c r="E330" s="46">
        <v>250</v>
      </c>
      <c r="F330" s="46">
        <v>500</v>
      </c>
      <c r="G330" s="46">
        <v>0</v>
      </c>
      <c r="H330" s="46">
        <v>2677.31</v>
      </c>
      <c r="I330" s="34">
        <v>183.01</v>
      </c>
      <c r="J330" s="34">
        <v>1489.8600000000001</v>
      </c>
      <c r="K330" s="34">
        <f t="shared" ref="K330:K393" si="31">SUM(D330:J330)</f>
        <v>7606.84</v>
      </c>
      <c r="L330" s="34">
        <f t="shared" ref="L330:L393" si="32">(D330+F330+G330)*4.83%</f>
        <v>145.221678</v>
      </c>
      <c r="M330" s="34">
        <v>0</v>
      </c>
      <c r="N330" s="34">
        <f t="shared" ref="N330:N393" si="33">(D330+F330+G330)/31</f>
        <v>96.989032258064512</v>
      </c>
      <c r="O330" s="29">
        <f t="shared" ref="O330:O393" si="34">SUM(L330:N330)</f>
        <v>242.21071025806452</v>
      </c>
      <c r="P330" s="34">
        <f t="shared" ref="P330:P393" si="35">K330-O330</f>
        <v>7364.6292897419353</v>
      </c>
      <c r="Q330" s="47"/>
    </row>
    <row r="331" spans="1:17" ht="24.95" customHeight="1" x14ac:dyDescent="0.2">
      <c r="A331" s="33">
        <f t="shared" si="30"/>
        <v>322</v>
      </c>
      <c r="B331" s="50" t="s">
        <v>224</v>
      </c>
      <c r="C331" s="50" t="s">
        <v>184</v>
      </c>
      <c r="D331" s="29">
        <v>2506.66</v>
      </c>
      <c r="E331" s="46">
        <v>250</v>
      </c>
      <c r="F331" s="46">
        <v>500</v>
      </c>
      <c r="G331" s="46">
        <v>0</v>
      </c>
      <c r="H331" s="46">
        <v>2677.31</v>
      </c>
      <c r="I331" s="34">
        <v>183.01</v>
      </c>
      <c r="J331" s="34">
        <v>1489.8600000000001</v>
      </c>
      <c r="K331" s="34">
        <f t="shared" si="31"/>
        <v>7606.84</v>
      </c>
      <c r="L331" s="34">
        <f t="shared" si="32"/>
        <v>145.221678</v>
      </c>
      <c r="M331" s="34">
        <v>0</v>
      </c>
      <c r="N331" s="34">
        <f t="shared" si="33"/>
        <v>96.989032258064512</v>
      </c>
      <c r="O331" s="29">
        <f t="shared" si="34"/>
        <v>242.21071025806452</v>
      </c>
      <c r="P331" s="34">
        <f t="shared" si="35"/>
        <v>7364.6292897419353</v>
      </c>
      <c r="Q331" s="47"/>
    </row>
    <row r="332" spans="1:17" ht="24.95" customHeight="1" x14ac:dyDescent="0.2">
      <c r="A332" s="33">
        <f t="shared" si="30"/>
        <v>323</v>
      </c>
      <c r="B332" s="50" t="s">
        <v>703</v>
      </c>
      <c r="C332" s="50" t="s">
        <v>184</v>
      </c>
      <c r="D332" s="29">
        <v>2506.66</v>
      </c>
      <c r="E332" s="46">
        <v>250</v>
      </c>
      <c r="F332" s="46">
        <v>500</v>
      </c>
      <c r="G332" s="46">
        <v>0</v>
      </c>
      <c r="H332" s="46">
        <v>2677.31</v>
      </c>
      <c r="I332" s="34">
        <v>183.01</v>
      </c>
      <c r="J332" s="34">
        <v>1489.8600000000001</v>
      </c>
      <c r="K332" s="34">
        <f t="shared" si="31"/>
        <v>7606.84</v>
      </c>
      <c r="L332" s="34">
        <f t="shared" si="32"/>
        <v>145.221678</v>
      </c>
      <c r="M332" s="34">
        <v>0</v>
      </c>
      <c r="N332" s="34">
        <f t="shared" si="33"/>
        <v>96.989032258064512</v>
      </c>
      <c r="O332" s="29">
        <f t="shared" si="34"/>
        <v>242.21071025806452</v>
      </c>
      <c r="P332" s="34">
        <f t="shared" si="35"/>
        <v>7364.6292897419353</v>
      </c>
      <c r="Q332" s="47"/>
    </row>
    <row r="333" spans="1:17" ht="24.95" customHeight="1" x14ac:dyDescent="0.2">
      <c r="A333" s="33">
        <f t="shared" si="30"/>
        <v>324</v>
      </c>
      <c r="B333" s="50" t="s">
        <v>405</v>
      </c>
      <c r="C333" s="50" t="s">
        <v>184</v>
      </c>
      <c r="D333" s="29">
        <v>2506.66</v>
      </c>
      <c r="E333" s="46">
        <v>250</v>
      </c>
      <c r="F333" s="46">
        <v>500</v>
      </c>
      <c r="G333" s="46">
        <v>0</v>
      </c>
      <c r="H333" s="46">
        <v>2677.31</v>
      </c>
      <c r="I333" s="34">
        <v>183.01</v>
      </c>
      <c r="J333" s="34">
        <v>1489.8600000000001</v>
      </c>
      <c r="K333" s="34">
        <f t="shared" si="31"/>
        <v>7606.84</v>
      </c>
      <c r="L333" s="34">
        <f t="shared" si="32"/>
        <v>145.221678</v>
      </c>
      <c r="M333" s="34">
        <v>0</v>
      </c>
      <c r="N333" s="34">
        <f t="shared" si="33"/>
        <v>96.989032258064512</v>
      </c>
      <c r="O333" s="29">
        <f t="shared" si="34"/>
        <v>242.21071025806452</v>
      </c>
      <c r="P333" s="34">
        <f t="shared" si="35"/>
        <v>7364.6292897419353</v>
      </c>
      <c r="Q333" s="47"/>
    </row>
    <row r="334" spans="1:17" ht="24.95" customHeight="1" x14ac:dyDescent="0.2">
      <c r="A334" s="33">
        <f t="shared" si="30"/>
        <v>325</v>
      </c>
      <c r="B334" s="50" t="s">
        <v>223</v>
      </c>
      <c r="C334" s="50" t="s">
        <v>184</v>
      </c>
      <c r="D334" s="29">
        <v>2506.66</v>
      </c>
      <c r="E334" s="46">
        <v>250</v>
      </c>
      <c r="F334" s="46">
        <v>500</v>
      </c>
      <c r="G334" s="46">
        <v>0</v>
      </c>
      <c r="H334" s="46">
        <v>2677.31</v>
      </c>
      <c r="I334" s="34">
        <v>183.01</v>
      </c>
      <c r="J334" s="34">
        <v>1489.8600000000001</v>
      </c>
      <c r="K334" s="34">
        <f t="shared" si="31"/>
        <v>7606.84</v>
      </c>
      <c r="L334" s="34">
        <f t="shared" si="32"/>
        <v>145.221678</v>
      </c>
      <c r="M334" s="34">
        <v>0</v>
      </c>
      <c r="N334" s="34">
        <f t="shared" si="33"/>
        <v>96.989032258064512</v>
      </c>
      <c r="O334" s="29">
        <f t="shared" si="34"/>
        <v>242.21071025806452</v>
      </c>
      <c r="P334" s="34">
        <f t="shared" si="35"/>
        <v>7364.6292897419353</v>
      </c>
      <c r="Q334" s="47"/>
    </row>
    <row r="335" spans="1:17" ht="24.95" customHeight="1" x14ac:dyDescent="0.2">
      <c r="A335" s="33">
        <f t="shared" si="30"/>
        <v>326</v>
      </c>
      <c r="B335" s="50" t="s">
        <v>704</v>
      </c>
      <c r="C335" s="50" t="s">
        <v>184</v>
      </c>
      <c r="D335" s="29">
        <v>2506.66</v>
      </c>
      <c r="E335" s="46">
        <v>250</v>
      </c>
      <c r="F335" s="46">
        <v>500</v>
      </c>
      <c r="G335" s="46">
        <v>0</v>
      </c>
      <c r="H335" s="46">
        <v>2677.31</v>
      </c>
      <c r="I335" s="34">
        <v>183.01</v>
      </c>
      <c r="J335" s="34">
        <v>1489.8600000000001</v>
      </c>
      <c r="K335" s="34">
        <f t="shared" si="31"/>
        <v>7606.84</v>
      </c>
      <c r="L335" s="34">
        <f t="shared" si="32"/>
        <v>145.221678</v>
      </c>
      <c r="M335" s="34">
        <v>0</v>
      </c>
      <c r="N335" s="34">
        <f t="shared" si="33"/>
        <v>96.989032258064512</v>
      </c>
      <c r="O335" s="29">
        <f t="shared" si="34"/>
        <v>242.21071025806452</v>
      </c>
      <c r="P335" s="34">
        <f t="shared" si="35"/>
        <v>7364.6292897419353</v>
      </c>
      <c r="Q335" s="47"/>
    </row>
    <row r="336" spans="1:17" ht="24.95" customHeight="1" x14ac:dyDescent="0.2">
      <c r="A336" s="33">
        <f t="shared" si="30"/>
        <v>327</v>
      </c>
      <c r="B336" s="50" t="s">
        <v>705</v>
      </c>
      <c r="C336" s="50" t="s">
        <v>184</v>
      </c>
      <c r="D336" s="29">
        <v>2506.66</v>
      </c>
      <c r="E336" s="46">
        <v>250</v>
      </c>
      <c r="F336" s="46">
        <v>500</v>
      </c>
      <c r="G336" s="46">
        <v>0</v>
      </c>
      <c r="H336" s="46">
        <v>2677.31</v>
      </c>
      <c r="I336" s="34">
        <v>183.01</v>
      </c>
      <c r="J336" s="34">
        <v>1489.8600000000001</v>
      </c>
      <c r="K336" s="34">
        <f t="shared" si="31"/>
        <v>7606.84</v>
      </c>
      <c r="L336" s="34">
        <f t="shared" si="32"/>
        <v>145.221678</v>
      </c>
      <c r="M336" s="34">
        <v>0</v>
      </c>
      <c r="N336" s="34">
        <f t="shared" si="33"/>
        <v>96.989032258064512</v>
      </c>
      <c r="O336" s="29">
        <f t="shared" si="34"/>
        <v>242.21071025806452</v>
      </c>
      <c r="P336" s="34">
        <f t="shared" si="35"/>
        <v>7364.6292897419353</v>
      </c>
      <c r="Q336" s="47"/>
    </row>
    <row r="337" spans="1:17" ht="24.95" customHeight="1" x14ac:dyDescent="0.2">
      <c r="A337" s="33">
        <f t="shared" si="30"/>
        <v>328</v>
      </c>
      <c r="B337" s="50" t="s">
        <v>706</v>
      </c>
      <c r="C337" s="50" t="s">
        <v>184</v>
      </c>
      <c r="D337" s="29">
        <v>2506.66</v>
      </c>
      <c r="E337" s="46">
        <v>250</v>
      </c>
      <c r="F337" s="46">
        <v>500</v>
      </c>
      <c r="G337" s="46">
        <v>0</v>
      </c>
      <c r="H337" s="46">
        <v>2677.31</v>
      </c>
      <c r="I337" s="34">
        <v>183.01</v>
      </c>
      <c r="J337" s="34">
        <v>1489.8600000000001</v>
      </c>
      <c r="K337" s="34">
        <f t="shared" si="31"/>
        <v>7606.84</v>
      </c>
      <c r="L337" s="34">
        <f t="shared" si="32"/>
        <v>145.221678</v>
      </c>
      <c r="M337" s="34">
        <v>0</v>
      </c>
      <c r="N337" s="34">
        <f t="shared" si="33"/>
        <v>96.989032258064512</v>
      </c>
      <c r="O337" s="29">
        <f t="shared" si="34"/>
        <v>242.21071025806452</v>
      </c>
      <c r="P337" s="34">
        <f t="shared" si="35"/>
        <v>7364.6292897419353</v>
      </c>
      <c r="Q337" s="47"/>
    </row>
    <row r="338" spans="1:17" ht="24.95" customHeight="1" x14ac:dyDescent="0.2">
      <c r="A338" s="33">
        <f t="shared" si="30"/>
        <v>329</v>
      </c>
      <c r="B338" s="50" t="s">
        <v>707</v>
      </c>
      <c r="C338" s="50" t="s">
        <v>184</v>
      </c>
      <c r="D338" s="29">
        <v>2506.66</v>
      </c>
      <c r="E338" s="46">
        <v>250</v>
      </c>
      <c r="F338" s="46">
        <v>500</v>
      </c>
      <c r="G338" s="46">
        <v>0</v>
      </c>
      <c r="H338" s="46">
        <v>2677.31</v>
      </c>
      <c r="I338" s="34">
        <v>183.01</v>
      </c>
      <c r="J338" s="34">
        <v>1489.8600000000001</v>
      </c>
      <c r="K338" s="34">
        <f t="shared" si="31"/>
        <v>7606.84</v>
      </c>
      <c r="L338" s="34">
        <f t="shared" si="32"/>
        <v>145.221678</v>
      </c>
      <c r="M338" s="34">
        <v>0</v>
      </c>
      <c r="N338" s="34">
        <f t="shared" si="33"/>
        <v>96.989032258064512</v>
      </c>
      <c r="O338" s="29">
        <f t="shared" si="34"/>
        <v>242.21071025806452</v>
      </c>
      <c r="P338" s="34">
        <f t="shared" si="35"/>
        <v>7364.6292897419353</v>
      </c>
      <c r="Q338" s="47"/>
    </row>
    <row r="339" spans="1:17" ht="24.95" customHeight="1" x14ac:dyDescent="0.2">
      <c r="A339" s="33">
        <f t="shared" si="30"/>
        <v>330</v>
      </c>
      <c r="B339" s="50" t="s">
        <v>708</v>
      </c>
      <c r="C339" s="50" t="s">
        <v>184</v>
      </c>
      <c r="D339" s="29">
        <v>2506.66</v>
      </c>
      <c r="E339" s="46">
        <v>250</v>
      </c>
      <c r="F339" s="46">
        <v>500</v>
      </c>
      <c r="G339" s="46">
        <v>0</v>
      </c>
      <c r="H339" s="46">
        <v>2677.31</v>
      </c>
      <c r="I339" s="34">
        <v>183.01</v>
      </c>
      <c r="J339" s="34">
        <v>1489.8600000000001</v>
      </c>
      <c r="K339" s="34">
        <f t="shared" si="31"/>
        <v>7606.84</v>
      </c>
      <c r="L339" s="34">
        <f t="shared" si="32"/>
        <v>145.221678</v>
      </c>
      <c r="M339" s="34">
        <v>0</v>
      </c>
      <c r="N339" s="34">
        <f t="shared" si="33"/>
        <v>96.989032258064512</v>
      </c>
      <c r="O339" s="29">
        <f t="shared" si="34"/>
        <v>242.21071025806452</v>
      </c>
      <c r="P339" s="34">
        <f t="shared" si="35"/>
        <v>7364.6292897419353</v>
      </c>
      <c r="Q339" s="47"/>
    </row>
    <row r="340" spans="1:17" ht="24.95" customHeight="1" x14ac:dyDescent="0.2">
      <c r="A340" s="33">
        <f t="shared" si="30"/>
        <v>331</v>
      </c>
      <c r="B340" s="50" t="s">
        <v>709</v>
      </c>
      <c r="C340" s="50" t="s">
        <v>184</v>
      </c>
      <c r="D340" s="29">
        <v>2506.66</v>
      </c>
      <c r="E340" s="46">
        <v>250</v>
      </c>
      <c r="F340" s="46">
        <v>500</v>
      </c>
      <c r="G340" s="46">
        <v>0</v>
      </c>
      <c r="H340" s="46">
        <v>2677.31</v>
      </c>
      <c r="I340" s="34">
        <v>183.01</v>
      </c>
      <c r="J340" s="34">
        <v>1489.8600000000001</v>
      </c>
      <c r="K340" s="34">
        <f t="shared" si="31"/>
        <v>7606.84</v>
      </c>
      <c r="L340" s="34">
        <f t="shared" si="32"/>
        <v>145.221678</v>
      </c>
      <c r="M340" s="34">
        <v>0</v>
      </c>
      <c r="N340" s="34">
        <f t="shared" si="33"/>
        <v>96.989032258064512</v>
      </c>
      <c r="O340" s="29">
        <f t="shared" si="34"/>
        <v>242.21071025806452</v>
      </c>
      <c r="P340" s="34">
        <f t="shared" si="35"/>
        <v>7364.6292897419353</v>
      </c>
      <c r="Q340" s="47"/>
    </row>
    <row r="341" spans="1:17" ht="24.95" customHeight="1" x14ac:dyDescent="0.2">
      <c r="A341" s="33">
        <f t="shared" si="30"/>
        <v>332</v>
      </c>
      <c r="B341" s="50" t="s">
        <v>260</v>
      </c>
      <c r="C341" s="50" t="s">
        <v>184</v>
      </c>
      <c r="D341" s="29">
        <v>2506.66</v>
      </c>
      <c r="E341" s="46">
        <v>250</v>
      </c>
      <c r="F341" s="46">
        <v>500</v>
      </c>
      <c r="G341" s="46">
        <v>0</v>
      </c>
      <c r="H341" s="46">
        <v>2677.31</v>
      </c>
      <c r="I341" s="34">
        <v>183.01</v>
      </c>
      <c r="J341" s="34">
        <v>1489.8600000000001</v>
      </c>
      <c r="K341" s="34">
        <f t="shared" si="31"/>
        <v>7606.84</v>
      </c>
      <c r="L341" s="34">
        <f t="shared" si="32"/>
        <v>145.221678</v>
      </c>
      <c r="M341" s="34">
        <v>0</v>
      </c>
      <c r="N341" s="34">
        <f t="shared" si="33"/>
        <v>96.989032258064512</v>
      </c>
      <c r="O341" s="29">
        <f t="shared" si="34"/>
        <v>242.21071025806452</v>
      </c>
      <c r="P341" s="34">
        <f t="shared" si="35"/>
        <v>7364.6292897419353</v>
      </c>
      <c r="Q341" s="47"/>
    </row>
    <row r="342" spans="1:17" ht="24.95" customHeight="1" x14ac:dyDescent="0.2">
      <c r="A342" s="33">
        <f t="shared" si="30"/>
        <v>333</v>
      </c>
      <c r="B342" s="50" t="s">
        <v>278</v>
      </c>
      <c r="C342" s="50" t="s">
        <v>184</v>
      </c>
      <c r="D342" s="29">
        <v>2506.66</v>
      </c>
      <c r="E342" s="46">
        <v>250</v>
      </c>
      <c r="F342" s="46">
        <v>500</v>
      </c>
      <c r="G342" s="46">
        <v>0</v>
      </c>
      <c r="H342" s="46">
        <v>2677.31</v>
      </c>
      <c r="I342" s="34">
        <v>183.01</v>
      </c>
      <c r="J342" s="34">
        <v>1489.8600000000001</v>
      </c>
      <c r="K342" s="34">
        <f t="shared" si="31"/>
        <v>7606.84</v>
      </c>
      <c r="L342" s="34">
        <f t="shared" si="32"/>
        <v>145.221678</v>
      </c>
      <c r="M342" s="34">
        <v>0</v>
      </c>
      <c r="N342" s="34">
        <f t="shared" si="33"/>
        <v>96.989032258064512</v>
      </c>
      <c r="O342" s="29">
        <f t="shared" si="34"/>
        <v>242.21071025806452</v>
      </c>
      <c r="P342" s="34">
        <f t="shared" si="35"/>
        <v>7364.6292897419353</v>
      </c>
      <c r="Q342" s="47"/>
    </row>
    <row r="343" spans="1:17" ht="24.95" customHeight="1" x14ac:dyDescent="0.2">
      <c r="A343" s="33">
        <f t="shared" si="30"/>
        <v>334</v>
      </c>
      <c r="B343" s="50" t="s">
        <v>710</v>
      </c>
      <c r="C343" s="50" t="s">
        <v>184</v>
      </c>
      <c r="D343" s="29">
        <v>2506.66</v>
      </c>
      <c r="E343" s="46">
        <v>250</v>
      </c>
      <c r="F343" s="46">
        <v>500</v>
      </c>
      <c r="G343" s="46">
        <v>0</v>
      </c>
      <c r="H343" s="46">
        <v>2677.31</v>
      </c>
      <c r="I343" s="34">
        <v>183.01</v>
      </c>
      <c r="J343" s="34">
        <v>1489.8600000000001</v>
      </c>
      <c r="K343" s="34">
        <f t="shared" si="31"/>
        <v>7606.84</v>
      </c>
      <c r="L343" s="34">
        <f t="shared" si="32"/>
        <v>145.221678</v>
      </c>
      <c r="M343" s="34">
        <v>0</v>
      </c>
      <c r="N343" s="34">
        <f t="shared" si="33"/>
        <v>96.989032258064512</v>
      </c>
      <c r="O343" s="29">
        <f t="shared" si="34"/>
        <v>242.21071025806452</v>
      </c>
      <c r="P343" s="34">
        <f t="shared" si="35"/>
        <v>7364.6292897419353</v>
      </c>
      <c r="Q343" s="47"/>
    </row>
    <row r="344" spans="1:17" ht="24.95" customHeight="1" x14ac:dyDescent="0.2">
      <c r="A344" s="33">
        <f t="shared" si="30"/>
        <v>335</v>
      </c>
      <c r="B344" s="50" t="s">
        <v>442</v>
      </c>
      <c r="C344" s="50" t="s">
        <v>184</v>
      </c>
      <c r="D344" s="29">
        <v>2506.66</v>
      </c>
      <c r="E344" s="46">
        <v>250</v>
      </c>
      <c r="F344" s="46">
        <v>500</v>
      </c>
      <c r="G344" s="46">
        <v>0</v>
      </c>
      <c r="H344" s="46">
        <v>2677.31</v>
      </c>
      <c r="I344" s="34">
        <v>183.01</v>
      </c>
      <c r="J344" s="34">
        <v>1489.8600000000001</v>
      </c>
      <c r="K344" s="34">
        <f t="shared" si="31"/>
        <v>7606.84</v>
      </c>
      <c r="L344" s="34">
        <f t="shared" si="32"/>
        <v>145.221678</v>
      </c>
      <c r="M344" s="34">
        <v>0</v>
      </c>
      <c r="N344" s="34">
        <f t="shared" si="33"/>
        <v>96.989032258064512</v>
      </c>
      <c r="O344" s="29">
        <f t="shared" si="34"/>
        <v>242.21071025806452</v>
      </c>
      <c r="P344" s="34">
        <f t="shared" si="35"/>
        <v>7364.6292897419353</v>
      </c>
      <c r="Q344" s="47"/>
    </row>
    <row r="345" spans="1:17" ht="24.95" customHeight="1" x14ac:dyDescent="0.2">
      <c r="A345" s="33">
        <f t="shared" si="30"/>
        <v>336</v>
      </c>
      <c r="B345" s="50" t="s">
        <v>268</v>
      </c>
      <c r="C345" s="50" t="s">
        <v>184</v>
      </c>
      <c r="D345" s="29">
        <v>2506.66</v>
      </c>
      <c r="E345" s="46">
        <v>250</v>
      </c>
      <c r="F345" s="46">
        <v>500</v>
      </c>
      <c r="G345" s="46">
        <v>0</v>
      </c>
      <c r="H345" s="46">
        <v>2677.31</v>
      </c>
      <c r="I345" s="34">
        <v>183.01</v>
      </c>
      <c r="J345" s="34">
        <v>1489.8600000000001</v>
      </c>
      <c r="K345" s="34">
        <f t="shared" si="31"/>
        <v>7606.84</v>
      </c>
      <c r="L345" s="34">
        <f t="shared" si="32"/>
        <v>145.221678</v>
      </c>
      <c r="M345" s="34">
        <v>0</v>
      </c>
      <c r="N345" s="34">
        <f t="shared" si="33"/>
        <v>96.989032258064512</v>
      </c>
      <c r="O345" s="29">
        <f t="shared" si="34"/>
        <v>242.21071025806452</v>
      </c>
      <c r="P345" s="34">
        <f t="shared" si="35"/>
        <v>7364.6292897419353</v>
      </c>
      <c r="Q345" s="47"/>
    </row>
    <row r="346" spans="1:17" ht="24.95" customHeight="1" x14ac:dyDescent="0.2">
      <c r="A346" s="33">
        <f t="shared" si="30"/>
        <v>337</v>
      </c>
      <c r="B346" s="50" t="s">
        <v>443</v>
      </c>
      <c r="C346" s="50" t="s">
        <v>184</v>
      </c>
      <c r="D346" s="29">
        <v>2506.66</v>
      </c>
      <c r="E346" s="46">
        <v>250</v>
      </c>
      <c r="F346" s="46">
        <v>500</v>
      </c>
      <c r="G346" s="46">
        <v>0</v>
      </c>
      <c r="H346" s="46">
        <v>2677.31</v>
      </c>
      <c r="I346" s="34">
        <v>183.01</v>
      </c>
      <c r="J346" s="34">
        <v>1489.8600000000001</v>
      </c>
      <c r="K346" s="34">
        <f t="shared" si="31"/>
        <v>7606.84</v>
      </c>
      <c r="L346" s="34">
        <f t="shared" si="32"/>
        <v>145.221678</v>
      </c>
      <c r="M346" s="34">
        <v>0</v>
      </c>
      <c r="N346" s="34">
        <f t="shared" si="33"/>
        <v>96.989032258064512</v>
      </c>
      <c r="O346" s="29">
        <f t="shared" si="34"/>
        <v>242.21071025806452</v>
      </c>
      <c r="P346" s="34">
        <f t="shared" si="35"/>
        <v>7364.6292897419353</v>
      </c>
      <c r="Q346" s="47"/>
    </row>
    <row r="347" spans="1:17" ht="24.95" customHeight="1" x14ac:dyDescent="0.2">
      <c r="A347" s="33">
        <f t="shared" si="30"/>
        <v>338</v>
      </c>
      <c r="B347" s="50" t="s">
        <v>711</v>
      </c>
      <c r="C347" s="50" t="s">
        <v>184</v>
      </c>
      <c r="D347" s="29">
        <v>2506.66</v>
      </c>
      <c r="E347" s="46">
        <v>250</v>
      </c>
      <c r="F347" s="46">
        <v>500</v>
      </c>
      <c r="G347" s="46">
        <v>0</v>
      </c>
      <c r="H347" s="46">
        <v>2677.31</v>
      </c>
      <c r="I347" s="34">
        <v>183.01</v>
      </c>
      <c r="J347" s="34">
        <v>1489.8600000000001</v>
      </c>
      <c r="K347" s="34">
        <f t="shared" si="31"/>
        <v>7606.84</v>
      </c>
      <c r="L347" s="34">
        <f t="shared" si="32"/>
        <v>145.221678</v>
      </c>
      <c r="M347" s="34">
        <v>0</v>
      </c>
      <c r="N347" s="34">
        <f t="shared" si="33"/>
        <v>96.989032258064512</v>
      </c>
      <c r="O347" s="29">
        <f t="shared" si="34"/>
        <v>242.21071025806452</v>
      </c>
      <c r="P347" s="34">
        <f t="shared" si="35"/>
        <v>7364.6292897419353</v>
      </c>
      <c r="Q347" s="47"/>
    </row>
    <row r="348" spans="1:17" ht="24.95" customHeight="1" x14ac:dyDescent="0.2">
      <c r="A348" s="33">
        <f t="shared" si="30"/>
        <v>339</v>
      </c>
      <c r="B348" s="50" t="s">
        <v>227</v>
      </c>
      <c r="C348" s="50" t="s">
        <v>184</v>
      </c>
      <c r="D348" s="29">
        <v>2506.66</v>
      </c>
      <c r="E348" s="46">
        <v>250</v>
      </c>
      <c r="F348" s="46">
        <v>500</v>
      </c>
      <c r="G348" s="46">
        <v>0</v>
      </c>
      <c r="H348" s="46">
        <v>2677.31</v>
      </c>
      <c r="I348" s="34">
        <v>183.01</v>
      </c>
      <c r="J348" s="34">
        <v>1489.8600000000001</v>
      </c>
      <c r="K348" s="34">
        <f t="shared" si="31"/>
        <v>7606.84</v>
      </c>
      <c r="L348" s="34">
        <f t="shared" si="32"/>
        <v>145.221678</v>
      </c>
      <c r="M348" s="34">
        <v>0</v>
      </c>
      <c r="N348" s="34">
        <f t="shared" si="33"/>
        <v>96.989032258064512</v>
      </c>
      <c r="O348" s="29">
        <f t="shared" si="34"/>
        <v>242.21071025806452</v>
      </c>
      <c r="P348" s="34">
        <f t="shared" si="35"/>
        <v>7364.6292897419353</v>
      </c>
      <c r="Q348" s="47"/>
    </row>
    <row r="349" spans="1:17" ht="24.95" customHeight="1" x14ac:dyDescent="0.2">
      <c r="A349" s="33">
        <f t="shared" si="30"/>
        <v>340</v>
      </c>
      <c r="B349" s="50" t="s">
        <v>712</v>
      </c>
      <c r="C349" s="50" t="s">
        <v>184</v>
      </c>
      <c r="D349" s="29"/>
      <c r="E349" s="46"/>
      <c r="F349" s="46"/>
      <c r="G349" s="46">
        <v>0</v>
      </c>
      <c r="H349" s="46">
        <v>2677.31</v>
      </c>
      <c r="I349" s="34">
        <v>183.01</v>
      </c>
      <c r="J349" s="34">
        <v>1489.8600000000001</v>
      </c>
      <c r="K349" s="34">
        <f t="shared" si="31"/>
        <v>4350.18</v>
      </c>
      <c r="L349" s="34">
        <f t="shared" si="32"/>
        <v>0</v>
      </c>
      <c r="M349" s="34">
        <v>0</v>
      </c>
      <c r="N349" s="34">
        <f t="shared" si="33"/>
        <v>0</v>
      </c>
      <c r="O349" s="29">
        <f t="shared" si="34"/>
        <v>0</v>
      </c>
      <c r="P349" s="34">
        <f t="shared" si="35"/>
        <v>4350.18</v>
      </c>
      <c r="Q349" s="47"/>
    </row>
    <row r="350" spans="1:17" ht="24.95" customHeight="1" x14ac:dyDescent="0.2">
      <c r="A350" s="33">
        <f t="shared" si="30"/>
        <v>341</v>
      </c>
      <c r="B350" s="50" t="s">
        <v>713</v>
      </c>
      <c r="C350" s="50" t="s">
        <v>184</v>
      </c>
      <c r="D350" s="29">
        <v>2506.66</v>
      </c>
      <c r="E350" s="46">
        <v>250</v>
      </c>
      <c r="F350" s="46">
        <v>500</v>
      </c>
      <c r="G350" s="46">
        <v>0</v>
      </c>
      <c r="H350" s="46">
        <v>2677.31</v>
      </c>
      <c r="I350" s="34">
        <v>183.01</v>
      </c>
      <c r="J350" s="34">
        <v>1489.8600000000001</v>
      </c>
      <c r="K350" s="34">
        <f t="shared" si="31"/>
        <v>7606.84</v>
      </c>
      <c r="L350" s="34">
        <f t="shared" si="32"/>
        <v>145.221678</v>
      </c>
      <c r="M350" s="34">
        <v>0</v>
      </c>
      <c r="N350" s="34">
        <f t="shared" si="33"/>
        <v>96.989032258064512</v>
      </c>
      <c r="O350" s="29">
        <f t="shared" si="34"/>
        <v>242.21071025806452</v>
      </c>
      <c r="P350" s="34">
        <f t="shared" si="35"/>
        <v>7364.6292897419353</v>
      </c>
      <c r="Q350" s="47"/>
    </row>
    <row r="351" spans="1:17" ht="24.95" customHeight="1" x14ac:dyDescent="0.2">
      <c r="A351" s="33">
        <f t="shared" si="30"/>
        <v>342</v>
      </c>
      <c r="B351" s="50" t="s">
        <v>714</v>
      </c>
      <c r="C351" s="50" t="s">
        <v>184</v>
      </c>
      <c r="D351" s="29">
        <v>2506.66</v>
      </c>
      <c r="E351" s="46">
        <v>250</v>
      </c>
      <c r="F351" s="46">
        <v>500</v>
      </c>
      <c r="G351" s="46">
        <v>0</v>
      </c>
      <c r="H351" s="46">
        <v>2677.31</v>
      </c>
      <c r="I351" s="34">
        <v>183.01</v>
      </c>
      <c r="J351" s="34">
        <v>1489.8600000000001</v>
      </c>
      <c r="K351" s="34">
        <f t="shared" si="31"/>
        <v>7606.84</v>
      </c>
      <c r="L351" s="34">
        <f t="shared" si="32"/>
        <v>145.221678</v>
      </c>
      <c r="M351" s="34">
        <v>0</v>
      </c>
      <c r="N351" s="34">
        <f t="shared" si="33"/>
        <v>96.989032258064512</v>
      </c>
      <c r="O351" s="29">
        <f t="shared" si="34"/>
        <v>242.21071025806452</v>
      </c>
      <c r="P351" s="34">
        <f t="shared" si="35"/>
        <v>7364.6292897419353</v>
      </c>
      <c r="Q351" s="47"/>
    </row>
    <row r="352" spans="1:17" ht="24.95" customHeight="1" x14ac:dyDescent="0.2">
      <c r="A352" s="33">
        <f t="shared" si="30"/>
        <v>343</v>
      </c>
      <c r="B352" s="50" t="s">
        <v>226</v>
      </c>
      <c r="C352" s="50" t="s">
        <v>184</v>
      </c>
      <c r="D352" s="29">
        <v>2506.66</v>
      </c>
      <c r="E352" s="46">
        <v>250</v>
      </c>
      <c r="F352" s="46">
        <v>500</v>
      </c>
      <c r="G352" s="46">
        <v>0</v>
      </c>
      <c r="H352" s="46">
        <v>2677.31</v>
      </c>
      <c r="I352" s="34">
        <v>183.01</v>
      </c>
      <c r="J352" s="34">
        <v>1489.8600000000001</v>
      </c>
      <c r="K352" s="34">
        <f t="shared" si="31"/>
        <v>7606.84</v>
      </c>
      <c r="L352" s="34">
        <f t="shared" si="32"/>
        <v>145.221678</v>
      </c>
      <c r="M352" s="34">
        <v>0</v>
      </c>
      <c r="N352" s="34">
        <f t="shared" si="33"/>
        <v>96.989032258064512</v>
      </c>
      <c r="O352" s="29">
        <f t="shared" si="34"/>
        <v>242.21071025806452</v>
      </c>
      <c r="P352" s="34">
        <f t="shared" si="35"/>
        <v>7364.6292897419353</v>
      </c>
      <c r="Q352" s="47"/>
    </row>
    <row r="353" spans="1:17" ht="24.95" customHeight="1" x14ac:dyDescent="0.2">
      <c r="A353" s="33">
        <f t="shared" si="30"/>
        <v>344</v>
      </c>
      <c r="B353" s="50" t="s">
        <v>715</v>
      </c>
      <c r="C353" s="50" t="s">
        <v>184</v>
      </c>
      <c r="D353" s="29">
        <v>2506.66</v>
      </c>
      <c r="E353" s="46">
        <v>250</v>
      </c>
      <c r="F353" s="46">
        <v>500</v>
      </c>
      <c r="G353" s="46">
        <v>0</v>
      </c>
      <c r="H353" s="46">
        <v>2677.31</v>
      </c>
      <c r="I353" s="34">
        <v>183.01</v>
      </c>
      <c r="J353" s="34">
        <v>1489.8600000000001</v>
      </c>
      <c r="K353" s="34">
        <f t="shared" si="31"/>
        <v>7606.84</v>
      </c>
      <c r="L353" s="34">
        <f t="shared" si="32"/>
        <v>145.221678</v>
      </c>
      <c r="M353" s="34">
        <v>0</v>
      </c>
      <c r="N353" s="34">
        <f t="shared" si="33"/>
        <v>96.989032258064512</v>
      </c>
      <c r="O353" s="29">
        <f t="shared" si="34"/>
        <v>242.21071025806452</v>
      </c>
      <c r="P353" s="34">
        <f t="shared" si="35"/>
        <v>7364.6292897419353</v>
      </c>
      <c r="Q353" s="47"/>
    </row>
    <row r="354" spans="1:17" ht="24.95" customHeight="1" x14ac:dyDescent="0.2">
      <c r="A354" s="33">
        <f t="shared" si="30"/>
        <v>345</v>
      </c>
      <c r="B354" s="50" t="s">
        <v>232</v>
      </c>
      <c r="C354" s="50" t="s">
        <v>184</v>
      </c>
      <c r="D354" s="29">
        <v>2506.66</v>
      </c>
      <c r="E354" s="46">
        <v>250</v>
      </c>
      <c r="F354" s="46">
        <v>500</v>
      </c>
      <c r="G354" s="46">
        <v>0</v>
      </c>
      <c r="H354" s="46">
        <v>2677.31</v>
      </c>
      <c r="I354" s="34">
        <v>183.01</v>
      </c>
      <c r="J354" s="34">
        <v>1489.8600000000001</v>
      </c>
      <c r="K354" s="34">
        <f t="shared" si="31"/>
        <v>7606.84</v>
      </c>
      <c r="L354" s="34">
        <f t="shared" si="32"/>
        <v>145.221678</v>
      </c>
      <c r="M354" s="34">
        <v>0</v>
      </c>
      <c r="N354" s="34">
        <f t="shared" si="33"/>
        <v>96.989032258064512</v>
      </c>
      <c r="O354" s="29">
        <f t="shared" si="34"/>
        <v>242.21071025806452</v>
      </c>
      <c r="P354" s="34">
        <f t="shared" si="35"/>
        <v>7364.6292897419353</v>
      </c>
      <c r="Q354" s="47"/>
    </row>
    <row r="355" spans="1:17" ht="24.95" customHeight="1" x14ac:dyDescent="0.2">
      <c r="A355" s="33">
        <f t="shared" si="30"/>
        <v>346</v>
      </c>
      <c r="B355" s="50" t="s">
        <v>233</v>
      </c>
      <c r="C355" s="50" t="s">
        <v>184</v>
      </c>
      <c r="D355" s="29">
        <v>2506.66</v>
      </c>
      <c r="E355" s="46">
        <v>250</v>
      </c>
      <c r="F355" s="46">
        <v>500</v>
      </c>
      <c r="G355" s="46">
        <v>0</v>
      </c>
      <c r="H355" s="46">
        <v>2677.31</v>
      </c>
      <c r="I355" s="34">
        <v>183.01</v>
      </c>
      <c r="J355" s="34">
        <v>1489.8600000000001</v>
      </c>
      <c r="K355" s="34">
        <f t="shared" si="31"/>
        <v>7606.84</v>
      </c>
      <c r="L355" s="34">
        <f t="shared" si="32"/>
        <v>145.221678</v>
      </c>
      <c r="M355" s="34">
        <v>0</v>
      </c>
      <c r="N355" s="34">
        <f t="shared" si="33"/>
        <v>96.989032258064512</v>
      </c>
      <c r="O355" s="29">
        <f t="shared" si="34"/>
        <v>242.21071025806452</v>
      </c>
      <c r="P355" s="34">
        <f t="shared" si="35"/>
        <v>7364.6292897419353</v>
      </c>
      <c r="Q355" s="47"/>
    </row>
    <row r="356" spans="1:17" ht="24.95" customHeight="1" x14ac:dyDescent="0.2">
      <c r="A356" s="33">
        <f t="shared" si="30"/>
        <v>347</v>
      </c>
      <c r="B356" s="50" t="s">
        <v>216</v>
      </c>
      <c r="C356" s="50" t="s">
        <v>184</v>
      </c>
      <c r="D356" s="29">
        <v>2506.66</v>
      </c>
      <c r="E356" s="46">
        <v>250</v>
      </c>
      <c r="F356" s="46">
        <v>500</v>
      </c>
      <c r="G356" s="46">
        <v>0</v>
      </c>
      <c r="H356" s="46">
        <v>2677.31</v>
      </c>
      <c r="I356" s="34">
        <v>183.01</v>
      </c>
      <c r="J356" s="34">
        <v>1489.8600000000001</v>
      </c>
      <c r="K356" s="34">
        <f t="shared" si="31"/>
        <v>7606.84</v>
      </c>
      <c r="L356" s="34">
        <f t="shared" si="32"/>
        <v>145.221678</v>
      </c>
      <c r="M356" s="34">
        <v>0</v>
      </c>
      <c r="N356" s="34">
        <f t="shared" si="33"/>
        <v>96.989032258064512</v>
      </c>
      <c r="O356" s="29">
        <f t="shared" si="34"/>
        <v>242.21071025806452</v>
      </c>
      <c r="P356" s="34">
        <f t="shared" si="35"/>
        <v>7364.6292897419353</v>
      </c>
      <c r="Q356" s="47"/>
    </row>
    <row r="357" spans="1:17" ht="24.95" customHeight="1" x14ac:dyDescent="0.2">
      <c r="A357" s="33">
        <f t="shared" si="30"/>
        <v>348</v>
      </c>
      <c r="B357" s="50" t="s">
        <v>716</v>
      </c>
      <c r="C357" s="50" t="s">
        <v>184</v>
      </c>
      <c r="D357" s="29">
        <v>2506.66</v>
      </c>
      <c r="E357" s="46">
        <v>250</v>
      </c>
      <c r="F357" s="46">
        <v>500</v>
      </c>
      <c r="G357" s="46">
        <v>0</v>
      </c>
      <c r="H357" s="46">
        <v>2677.31</v>
      </c>
      <c r="I357" s="34">
        <v>183.01</v>
      </c>
      <c r="J357" s="34">
        <v>1489.8600000000001</v>
      </c>
      <c r="K357" s="34">
        <f t="shared" si="31"/>
        <v>7606.84</v>
      </c>
      <c r="L357" s="34">
        <f t="shared" si="32"/>
        <v>145.221678</v>
      </c>
      <c r="M357" s="34">
        <v>0</v>
      </c>
      <c r="N357" s="34">
        <f t="shared" si="33"/>
        <v>96.989032258064512</v>
      </c>
      <c r="O357" s="29">
        <f t="shared" si="34"/>
        <v>242.21071025806452</v>
      </c>
      <c r="P357" s="34">
        <f t="shared" si="35"/>
        <v>7364.6292897419353</v>
      </c>
      <c r="Q357" s="47"/>
    </row>
    <row r="358" spans="1:17" ht="24.95" customHeight="1" x14ac:dyDescent="0.2">
      <c r="A358" s="33">
        <f t="shared" si="30"/>
        <v>349</v>
      </c>
      <c r="B358" s="50" t="s">
        <v>406</v>
      </c>
      <c r="C358" s="50" t="s">
        <v>184</v>
      </c>
      <c r="D358" s="29">
        <v>2506.66</v>
      </c>
      <c r="E358" s="46">
        <v>250</v>
      </c>
      <c r="F358" s="46">
        <v>500</v>
      </c>
      <c r="G358" s="46">
        <v>0</v>
      </c>
      <c r="H358" s="46">
        <v>2677.31</v>
      </c>
      <c r="I358" s="34">
        <v>183.01</v>
      </c>
      <c r="J358" s="34">
        <v>1489.8600000000001</v>
      </c>
      <c r="K358" s="34">
        <f t="shared" si="31"/>
        <v>7606.84</v>
      </c>
      <c r="L358" s="34">
        <f t="shared" si="32"/>
        <v>145.221678</v>
      </c>
      <c r="M358" s="34">
        <v>0</v>
      </c>
      <c r="N358" s="34">
        <f t="shared" si="33"/>
        <v>96.989032258064512</v>
      </c>
      <c r="O358" s="29">
        <f t="shared" si="34"/>
        <v>242.21071025806452</v>
      </c>
      <c r="P358" s="34">
        <f t="shared" si="35"/>
        <v>7364.6292897419353</v>
      </c>
      <c r="Q358" s="47"/>
    </row>
    <row r="359" spans="1:17" ht="24.95" customHeight="1" x14ac:dyDescent="0.2">
      <c r="A359" s="33">
        <f t="shared" si="30"/>
        <v>350</v>
      </c>
      <c r="B359" s="50" t="s">
        <v>263</v>
      </c>
      <c r="C359" s="50" t="s">
        <v>184</v>
      </c>
      <c r="D359" s="29">
        <v>2506.66</v>
      </c>
      <c r="E359" s="46">
        <v>250</v>
      </c>
      <c r="F359" s="46">
        <v>500</v>
      </c>
      <c r="G359" s="46">
        <v>0</v>
      </c>
      <c r="H359" s="46">
        <v>2677.31</v>
      </c>
      <c r="I359" s="34">
        <v>183.01</v>
      </c>
      <c r="J359" s="34">
        <v>1489.8600000000001</v>
      </c>
      <c r="K359" s="34">
        <f t="shared" si="31"/>
        <v>7606.84</v>
      </c>
      <c r="L359" s="34">
        <f t="shared" si="32"/>
        <v>145.221678</v>
      </c>
      <c r="M359" s="34">
        <v>0</v>
      </c>
      <c r="N359" s="34">
        <f t="shared" si="33"/>
        <v>96.989032258064512</v>
      </c>
      <c r="O359" s="29">
        <f t="shared" si="34"/>
        <v>242.21071025806452</v>
      </c>
      <c r="P359" s="34">
        <f t="shared" si="35"/>
        <v>7364.6292897419353</v>
      </c>
      <c r="Q359" s="47"/>
    </row>
    <row r="360" spans="1:17" ht="24.95" customHeight="1" x14ac:dyDescent="0.2">
      <c r="A360" s="33">
        <f t="shared" si="30"/>
        <v>351</v>
      </c>
      <c r="B360" s="50" t="s">
        <v>313</v>
      </c>
      <c r="C360" s="50" t="s">
        <v>184</v>
      </c>
      <c r="D360" s="29">
        <v>2506.66</v>
      </c>
      <c r="E360" s="46">
        <v>250</v>
      </c>
      <c r="F360" s="46">
        <v>500</v>
      </c>
      <c r="G360" s="46">
        <v>0</v>
      </c>
      <c r="H360" s="46">
        <v>2677.31</v>
      </c>
      <c r="I360" s="34">
        <v>183.01</v>
      </c>
      <c r="J360" s="34">
        <v>1489.8600000000001</v>
      </c>
      <c r="K360" s="34">
        <f t="shared" si="31"/>
        <v>7606.84</v>
      </c>
      <c r="L360" s="34">
        <f t="shared" si="32"/>
        <v>145.221678</v>
      </c>
      <c r="M360" s="34">
        <v>0</v>
      </c>
      <c r="N360" s="34">
        <f t="shared" si="33"/>
        <v>96.989032258064512</v>
      </c>
      <c r="O360" s="29">
        <f t="shared" si="34"/>
        <v>242.21071025806452</v>
      </c>
      <c r="P360" s="34">
        <f t="shared" si="35"/>
        <v>7364.6292897419353</v>
      </c>
      <c r="Q360" s="47"/>
    </row>
    <row r="361" spans="1:17" ht="24.95" customHeight="1" x14ac:dyDescent="0.2">
      <c r="A361" s="33">
        <f t="shared" si="30"/>
        <v>352</v>
      </c>
      <c r="B361" s="50" t="s">
        <v>280</v>
      </c>
      <c r="C361" s="50" t="s">
        <v>184</v>
      </c>
      <c r="D361" s="29">
        <v>2506.66</v>
      </c>
      <c r="E361" s="46">
        <v>250</v>
      </c>
      <c r="F361" s="46">
        <v>500</v>
      </c>
      <c r="G361" s="46">
        <v>0</v>
      </c>
      <c r="H361" s="46">
        <v>2677.31</v>
      </c>
      <c r="I361" s="34">
        <v>183.01</v>
      </c>
      <c r="J361" s="34">
        <v>1489.8600000000001</v>
      </c>
      <c r="K361" s="34">
        <f t="shared" si="31"/>
        <v>7606.84</v>
      </c>
      <c r="L361" s="34">
        <f t="shared" si="32"/>
        <v>145.221678</v>
      </c>
      <c r="M361" s="34">
        <v>0</v>
      </c>
      <c r="N361" s="34">
        <f t="shared" si="33"/>
        <v>96.989032258064512</v>
      </c>
      <c r="O361" s="29">
        <f t="shared" si="34"/>
        <v>242.21071025806452</v>
      </c>
      <c r="P361" s="34">
        <f t="shared" si="35"/>
        <v>7364.6292897419353</v>
      </c>
      <c r="Q361" s="47"/>
    </row>
    <row r="362" spans="1:17" ht="24.95" customHeight="1" x14ac:dyDescent="0.2">
      <c r="A362" s="33">
        <f t="shared" si="30"/>
        <v>353</v>
      </c>
      <c r="B362" s="50" t="s">
        <v>407</v>
      </c>
      <c r="C362" s="50" t="s">
        <v>184</v>
      </c>
      <c r="D362" s="29">
        <v>2506.66</v>
      </c>
      <c r="E362" s="46">
        <v>250</v>
      </c>
      <c r="F362" s="46">
        <v>500</v>
      </c>
      <c r="G362" s="46">
        <v>0</v>
      </c>
      <c r="H362" s="46">
        <v>2677.31</v>
      </c>
      <c r="I362" s="34">
        <v>183.01</v>
      </c>
      <c r="J362" s="34">
        <v>1489.8600000000001</v>
      </c>
      <c r="K362" s="34">
        <f t="shared" si="31"/>
        <v>7606.84</v>
      </c>
      <c r="L362" s="34">
        <f t="shared" si="32"/>
        <v>145.221678</v>
      </c>
      <c r="M362" s="34">
        <v>0</v>
      </c>
      <c r="N362" s="34">
        <f t="shared" si="33"/>
        <v>96.989032258064512</v>
      </c>
      <c r="O362" s="29">
        <f t="shared" si="34"/>
        <v>242.21071025806452</v>
      </c>
      <c r="P362" s="34">
        <f t="shared" si="35"/>
        <v>7364.6292897419353</v>
      </c>
      <c r="Q362" s="47"/>
    </row>
    <row r="363" spans="1:17" ht="24.95" customHeight="1" x14ac:dyDescent="0.2">
      <c r="A363" s="33">
        <f t="shared" si="30"/>
        <v>354</v>
      </c>
      <c r="B363" s="50" t="s">
        <v>267</v>
      </c>
      <c r="C363" s="50" t="s">
        <v>184</v>
      </c>
      <c r="D363" s="29">
        <v>2506.66</v>
      </c>
      <c r="E363" s="46">
        <v>250</v>
      </c>
      <c r="F363" s="46">
        <v>500</v>
      </c>
      <c r="G363" s="46">
        <v>0</v>
      </c>
      <c r="H363" s="46">
        <v>2677.31</v>
      </c>
      <c r="I363" s="34">
        <v>183.01</v>
      </c>
      <c r="J363" s="34">
        <v>1489.8600000000001</v>
      </c>
      <c r="K363" s="34">
        <f t="shared" si="31"/>
        <v>7606.84</v>
      </c>
      <c r="L363" s="34">
        <f t="shared" si="32"/>
        <v>145.221678</v>
      </c>
      <c r="M363" s="34">
        <v>0</v>
      </c>
      <c r="N363" s="34">
        <f t="shared" si="33"/>
        <v>96.989032258064512</v>
      </c>
      <c r="O363" s="29">
        <f t="shared" si="34"/>
        <v>242.21071025806452</v>
      </c>
      <c r="P363" s="34">
        <f t="shared" si="35"/>
        <v>7364.6292897419353</v>
      </c>
      <c r="Q363" s="47"/>
    </row>
    <row r="364" spans="1:17" ht="24.95" customHeight="1" x14ac:dyDescent="0.2">
      <c r="A364" s="33">
        <f t="shared" si="30"/>
        <v>355</v>
      </c>
      <c r="B364" s="50" t="s">
        <v>231</v>
      </c>
      <c r="C364" s="50" t="s">
        <v>184</v>
      </c>
      <c r="D364" s="29">
        <v>2506.66</v>
      </c>
      <c r="E364" s="46">
        <v>250</v>
      </c>
      <c r="F364" s="46">
        <v>500</v>
      </c>
      <c r="G364" s="46">
        <v>0</v>
      </c>
      <c r="H364" s="46">
        <v>2677.31</v>
      </c>
      <c r="I364" s="34">
        <v>183.01</v>
      </c>
      <c r="J364" s="34">
        <v>1489.8600000000001</v>
      </c>
      <c r="K364" s="34">
        <f t="shared" si="31"/>
        <v>7606.84</v>
      </c>
      <c r="L364" s="34">
        <f t="shared" si="32"/>
        <v>145.221678</v>
      </c>
      <c r="M364" s="34">
        <v>0</v>
      </c>
      <c r="N364" s="34">
        <f t="shared" si="33"/>
        <v>96.989032258064512</v>
      </c>
      <c r="O364" s="29">
        <f t="shared" si="34"/>
        <v>242.21071025806452</v>
      </c>
      <c r="P364" s="34">
        <f t="shared" si="35"/>
        <v>7364.6292897419353</v>
      </c>
      <c r="Q364" s="47"/>
    </row>
    <row r="365" spans="1:17" ht="24.95" customHeight="1" x14ac:dyDescent="0.2">
      <c r="A365" s="33">
        <f t="shared" si="30"/>
        <v>356</v>
      </c>
      <c r="B365" s="50" t="s">
        <v>717</v>
      </c>
      <c r="C365" s="50" t="s">
        <v>184</v>
      </c>
      <c r="D365" s="29">
        <v>2506.66</v>
      </c>
      <c r="E365" s="46">
        <v>250</v>
      </c>
      <c r="F365" s="46">
        <v>500</v>
      </c>
      <c r="G365" s="46">
        <v>0</v>
      </c>
      <c r="H365" s="46">
        <v>2677.31</v>
      </c>
      <c r="I365" s="34">
        <v>183.01</v>
      </c>
      <c r="J365" s="34">
        <v>1489.8600000000001</v>
      </c>
      <c r="K365" s="34">
        <f t="shared" si="31"/>
        <v>7606.84</v>
      </c>
      <c r="L365" s="34">
        <f t="shared" si="32"/>
        <v>145.221678</v>
      </c>
      <c r="M365" s="34">
        <v>0</v>
      </c>
      <c r="N365" s="34">
        <f t="shared" si="33"/>
        <v>96.989032258064512</v>
      </c>
      <c r="O365" s="29">
        <f t="shared" si="34"/>
        <v>242.21071025806452</v>
      </c>
      <c r="P365" s="34">
        <f t="shared" si="35"/>
        <v>7364.6292897419353</v>
      </c>
      <c r="Q365" s="47"/>
    </row>
    <row r="366" spans="1:17" ht="24.95" customHeight="1" x14ac:dyDescent="0.2">
      <c r="A366" s="33">
        <f t="shared" si="30"/>
        <v>357</v>
      </c>
      <c r="B366" s="50" t="s">
        <v>234</v>
      </c>
      <c r="C366" s="50" t="s">
        <v>184</v>
      </c>
      <c r="D366" s="29">
        <v>2506.66</v>
      </c>
      <c r="E366" s="46">
        <v>250</v>
      </c>
      <c r="F366" s="46">
        <v>500</v>
      </c>
      <c r="G366" s="46">
        <v>0</v>
      </c>
      <c r="H366" s="46">
        <v>2677.31</v>
      </c>
      <c r="I366" s="34">
        <v>183.01</v>
      </c>
      <c r="J366" s="34">
        <v>1489.8600000000001</v>
      </c>
      <c r="K366" s="34">
        <f t="shared" si="31"/>
        <v>7606.84</v>
      </c>
      <c r="L366" s="34">
        <f t="shared" si="32"/>
        <v>145.221678</v>
      </c>
      <c r="M366" s="34">
        <v>0</v>
      </c>
      <c r="N366" s="34">
        <f t="shared" si="33"/>
        <v>96.989032258064512</v>
      </c>
      <c r="O366" s="29">
        <f t="shared" si="34"/>
        <v>242.21071025806452</v>
      </c>
      <c r="P366" s="34">
        <f t="shared" si="35"/>
        <v>7364.6292897419353</v>
      </c>
      <c r="Q366" s="47"/>
    </row>
    <row r="367" spans="1:17" ht="24.95" customHeight="1" x14ac:dyDescent="0.2">
      <c r="A367" s="33">
        <f t="shared" si="30"/>
        <v>358</v>
      </c>
      <c r="B367" s="50" t="s">
        <v>276</v>
      </c>
      <c r="C367" s="50" t="s">
        <v>184</v>
      </c>
      <c r="D367" s="29">
        <v>2506.66</v>
      </c>
      <c r="E367" s="46">
        <v>250</v>
      </c>
      <c r="F367" s="46">
        <v>500</v>
      </c>
      <c r="G367" s="46">
        <v>0</v>
      </c>
      <c r="H367" s="46">
        <v>2677.31</v>
      </c>
      <c r="I367" s="34">
        <v>183.01</v>
      </c>
      <c r="J367" s="34">
        <v>1489.8600000000001</v>
      </c>
      <c r="K367" s="34">
        <f t="shared" si="31"/>
        <v>7606.84</v>
      </c>
      <c r="L367" s="34">
        <f t="shared" si="32"/>
        <v>145.221678</v>
      </c>
      <c r="M367" s="34">
        <v>0</v>
      </c>
      <c r="N367" s="34">
        <f t="shared" si="33"/>
        <v>96.989032258064512</v>
      </c>
      <c r="O367" s="29">
        <f t="shared" si="34"/>
        <v>242.21071025806452</v>
      </c>
      <c r="P367" s="34">
        <f t="shared" si="35"/>
        <v>7364.6292897419353</v>
      </c>
      <c r="Q367" s="47"/>
    </row>
    <row r="368" spans="1:17" ht="24.95" customHeight="1" x14ac:dyDescent="0.2">
      <c r="A368" s="33">
        <f t="shared" si="30"/>
        <v>359</v>
      </c>
      <c r="B368" s="50" t="s">
        <v>718</v>
      </c>
      <c r="C368" s="50" t="s">
        <v>184</v>
      </c>
      <c r="D368" s="29">
        <v>2506.66</v>
      </c>
      <c r="E368" s="46">
        <v>250</v>
      </c>
      <c r="F368" s="46">
        <v>500</v>
      </c>
      <c r="G368" s="46">
        <v>0</v>
      </c>
      <c r="H368" s="46">
        <v>2677.31</v>
      </c>
      <c r="I368" s="34">
        <v>183.01</v>
      </c>
      <c r="J368" s="34">
        <v>1489.8600000000001</v>
      </c>
      <c r="K368" s="34">
        <f t="shared" si="31"/>
        <v>7606.84</v>
      </c>
      <c r="L368" s="34">
        <f t="shared" si="32"/>
        <v>145.221678</v>
      </c>
      <c r="M368" s="34">
        <v>0</v>
      </c>
      <c r="N368" s="34">
        <f t="shared" si="33"/>
        <v>96.989032258064512</v>
      </c>
      <c r="O368" s="29">
        <f t="shared" si="34"/>
        <v>242.21071025806452</v>
      </c>
      <c r="P368" s="34">
        <f t="shared" si="35"/>
        <v>7364.6292897419353</v>
      </c>
      <c r="Q368" s="47"/>
    </row>
    <row r="369" spans="1:17" ht="24.95" customHeight="1" x14ac:dyDescent="0.2">
      <c r="A369" s="33">
        <f t="shared" si="30"/>
        <v>360</v>
      </c>
      <c r="B369" s="50" t="s">
        <v>254</v>
      </c>
      <c r="C369" s="50" t="s">
        <v>184</v>
      </c>
      <c r="D369" s="29">
        <v>2506.66</v>
      </c>
      <c r="E369" s="46">
        <v>250</v>
      </c>
      <c r="F369" s="46">
        <v>500</v>
      </c>
      <c r="G369" s="46">
        <v>0</v>
      </c>
      <c r="H369" s="46">
        <v>2677.31</v>
      </c>
      <c r="I369" s="34">
        <v>183.01</v>
      </c>
      <c r="J369" s="34">
        <v>1489.8600000000001</v>
      </c>
      <c r="K369" s="34">
        <f t="shared" si="31"/>
        <v>7606.84</v>
      </c>
      <c r="L369" s="34">
        <f t="shared" si="32"/>
        <v>145.221678</v>
      </c>
      <c r="M369" s="34">
        <v>0</v>
      </c>
      <c r="N369" s="34">
        <f t="shared" si="33"/>
        <v>96.989032258064512</v>
      </c>
      <c r="O369" s="29">
        <f t="shared" si="34"/>
        <v>242.21071025806452</v>
      </c>
      <c r="P369" s="34">
        <f t="shared" si="35"/>
        <v>7364.6292897419353</v>
      </c>
      <c r="Q369" s="47"/>
    </row>
    <row r="370" spans="1:17" ht="24.95" customHeight="1" x14ac:dyDescent="0.2">
      <c r="A370" s="33">
        <f t="shared" si="30"/>
        <v>361</v>
      </c>
      <c r="B370" s="50" t="s">
        <v>236</v>
      </c>
      <c r="C370" s="50" t="s">
        <v>184</v>
      </c>
      <c r="D370" s="29">
        <v>2506.66</v>
      </c>
      <c r="E370" s="46">
        <v>250</v>
      </c>
      <c r="F370" s="46">
        <v>500</v>
      </c>
      <c r="G370" s="46">
        <v>0</v>
      </c>
      <c r="H370" s="46">
        <v>2677.31</v>
      </c>
      <c r="I370" s="34">
        <v>183.01</v>
      </c>
      <c r="J370" s="34">
        <v>1489.8600000000001</v>
      </c>
      <c r="K370" s="34">
        <f t="shared" si="31"/>
        <v>7606.84</v>
      </c>
      <c r="L370" s="34">
        <f t="shared" si="32"/>
        <v>145.221678</v>
      </c>
      <c r="M370" s="34">
        <v>0</v>
      </c>
      <c r="N370" s="34">
        <f t="shared" si="33"/>
        <v>96.989032258064512</v>
      </c>
      <c r="O370" s="29">
        <f t="shared" si="34"/>
        <v>242.21071025806452</v>
      </c>
      <c r="P370" s="34">
        <f t="shared" si="35"/>
        <v>7364.6292897419353</v>
      </c>
      <c r="Q370" s="47"/>
    </row>
    <row r="371" spans="1:17" ht="24.95" customHeight="1" x14ac:dyDescent="0.2">
      <c r="A371" s="33">
        <f t="shared" si="30"/>
        <v>362</v>
      </c>
      <c r="B371" s="50" t="s">
        <v>719</v>
      </c>
      <c r="C371" s="50" t="s">
        <v>184</v>
      </c>
      <c r="D371" s="29">
        <v>2506.66</v>
      </c>
      <c r="E371" s="46">
        <v>250</v>
      </c>
      <c r="F371" s="46">
        <v>500</v>
      </c>
      <c r="G371" s="46">
        <v>0</v>
      </c>
      <c r="H371" s="46">
        <v>2677.31</v>
      </c>
      <c r="I371" s="34">
        <v>183.01</v>
      </c>
      <c r="J371" s="34">
        <v>1489.8600000000001</v>
      </c>
      <c r="K371" s="34">
        <f t="shared" si="31"/>
        <v>7606.84</v>
      </c>
      <c r="L371" s="34">
        <f t="shared" si="32"/>
        <v>145.221678</v>
      </c>
      <c r="M371" s="34">
        <v>0</v>
      </c>
      <c r="N371" s="34">
        <f t="shared" si="33"/>
        <v>96.989032258064512</v>
      </c>
      <c r="O371" s="29">
        <f t="shared" si="34"/>
        <v>242.21071025806452</v>
      </c>
      <c r="P371" s="34">
        <f t="shared" si="35"/>
        <v>7364.6292897419353</v>
      </c>
      <c r="Q371" s="47"/>
    </row>
    <row r="372" spans="1:17" ht="24.95" customHeight="1" x14ac:dyDescent="0.2">
      <c r="A372" s="33">
        <f t="shared" si="30"/>
        <v>363</v>
      </c>
      <c r="B372" s="50" t="s">
        <v>720</v>
      </c>
      <c r="C372" s="50" t="s">
        <v>184</v>
      </c>
      <c r="D372" s="29">
        <v>2506.66</v>
      </c>
      <c r="E372" s="46">
        <v>250</v>
      </c>
      <c r="F372" s="46">
        <v>500</v>
      </c>
      <c r="G372" s="46">
        <v>0</v>
      </c>
      <c r="H372" s="46">
        <v>2677.31</v>
      </c>
      <c r="I372" s="34">
        <v>183.01</v>
      </c>
      <c r="J372" s="34">
        <v>1489.8600000000001</v>
      </c>
      <c r="K372" s="34">
        <f t="shared" si="31"/>
        <v>7606.84</v>
      </c>
      <c r="L372" s="34">
        <f t="shared" si="32"/>
        <v>145.221678</v>
      </c>
      <c r="M372" s="34">
        <v>0</v>
      </c>
      <c r="N372" s="34">
        <f t="shared" si="33"/>
        <v>96.989032258064512</v>
      </c>
      <c r="O372" s="29">
        <f t="shared" si="34"/>
        <v>242.21071025806452</v>
      </c>
      <c r="P372" s="34">
        <f t="shared" si="35"/>
        <v>7364.6292897419353</v>
      </c>
      <c r="Q372" s="47"/>
    </row>
    <row r="373" spans="1:17" ht="24.95" customHeight="1" x14ac:dyDescent="0.2">
      <c r="A373" s="33">
        <f t="shared" si="30"/>
        <v>364</v>
      </c>
      <c r="B373" s="50" t="s">
        <v>721</v>
      </c>
      <c r="C373" s="50" t="s">
        <v>184</v>
      </c>
      <c r="D373" s="29">
        <v>2506.66</v>
      </c>
      <c r="E373" s="46">
        <v>250</v>
      </c>
      <c r="F373" s="46">
        <v>500</v>
      </c>
      <c r="G373" s="46">
        <v>0</v>
      </c>
      <c r="H373" s="46">
        <v>2677.31</v>
      </c>
      <c r="I373" s="34">
        <v>183.01</v>
      </c>
      <c r="J373" s="34">
        <v>1489.8600000000001</v>
      </c>
      <c r="K373" s="34">
        <f t="shared" si="31"/>
        <v>7606.84</v>
      </c>
      <c r="L373" s="34">
        <f t="shared" si="32"/>
        <v>145.221678</v>
      </c>
      <c r="M373" s="34">
        <v>0</v>
      </c>
      <c r="N373" s="34">
        <f t="shared" si="33"/>
        <v>96.989032258064512</v>
      </c>
      <c r="O373" s="29">
        <f t="shared" si="34"/>
        <v>242.21071025806452</v>
      </c>
      <c r="P373" s="34">
        <f t="shared" si="35"/>
        <v>7364.6292897419353</v>
      </c>
      <c r="Q373" s="47"/>
    </row>
    <row r="374" spans="1:17" ht="24.95" customHeight="1" x14ac:dyDescent="0.2">
      <c r="A374" s="33">
        <f t="shared" si="30"/>
        <v>365</v>
      </c>
      <c r="B374" s="50" t="s">
        <v>1358</v>
      </c>
      <c r="C374" s="50" t="s">
        <v>184</v>
      </c>
      <c r="D374" s="29">
        <v>2506.66</v>
      </c>
      <c r="E374" s="46">
        <v>250</v>
      </c>
      <c r="F374" s="46">
        <v>500</v>
      </c>
      <c r="G374" s="46">
        <v>0</v>
      </c>
      <c r="H374" s="46">
        <v>2677.31</v>
      </c>
      <c r="I374" s="34">
        <v>183.01</v>
      </c>
      <c r="J374" s="34">
        <v>1489.8600000000001</v>
      </c>
      <c r="K374" s="34">
        <f t="shared" si="31"/>
        <v>7606.84</v>
      </c>
      <c r="L374" s="34">
        <f t="shared" si="32"/>
        <v>145.221678</v>
      </c>
      <c r="M374" s="34">
        <v>0</v>
      </c>
      <c r="N374" s="34">
        <f t="shared" si="33"/>
        <v>96.989032258064512</v>
      </c>
      <c r="O374" s="29">
        <f t="shared" si="34"/>
        <v>242.21071025806452</v>
      </c>
      <c r="P374" s="34">
        <f t="shared" si="35"/>
        <v>7364.6292897419353</v>
      </c>
      <c r="Q374" s="47"/>
    </row>
    <row r="375" spans="1:17" ht="24.95" customHeight="1" x14ac:dyDescent="0.2">
      <c r="A375" s="33">
        <f t="shared" si="30"/>
        <v>366</v>
      </c>
      <c r="B375" s="50" t="s">
        <v>239</v>
      </c>
      <c r="C375" s="50" t="s">
        <v>184</v>
      </c>
      <c r="D375" s="29">
        <v>2506.66</v>
      </c>
      <c r="E375" s="46">
        <v>250</v>
      </c>
      <c r="F375" s="46">
        <v>500</v>
      </c>
      <c r="G375" s="46">
        <v>0</v>
      </c>
      <c r="H375" s="46">
        <v>2677.31</v>
      </c>
      <c r="I375" s="34">
        <v>183.01</v>
      </c>
      <c r="J375" s="34">
        <v>1489.8600000000001</v>
      </c>
      <c r="K375" s="34">
        <f t="shared" si="31"/>
        <v>7606.84</v>
      </c>
      <c r="L375" s="34">
        <f t="shared" si="32"/>
        <v>145.221678</v>
      </c>
      <c r="M375" s="34">
        <v>0</v>
      </c>
      <c r="N375" s="34">
        <f t="shared" si="33"/>
        <v>96.989032258064512</v>
      </c>
      <c r="O375" s="29">
        <f t="shared" si="34"/>
        <v>242.21071025806452</v>
      </c>
      <c r="P375" s="34">
        <f t="shared" si="35"/>
        <v>7364.6292897419353</v>
      </c>
      <c r="Q375" s="47"/>
    </row>
    <row r="376" spans="1:17" ht="24.95" customHeight="1" x14ac:dyDescent="0.2">
      <c r="A376" s="33">
        <f t="shared" si="30"/>
        <v>367</v>
      </c>
      <c r="B376" s="50" t="s">
        <v>238</v>
      </c>
      <c r="C376" s="50" t="s">
        <v>184</v>
      </c>
      <c r="D376" s="29">
        <v>2506.66</v>
      </c>
      <c r="E376" s="46">
        <v>250</v>
      </c>
      <c r="F376" s="46">
        <v>500</v>
      </c>
      <c r="G376" s="46">
        <v>0</v>
      </c>
      <c r="H376" s="46">
        <v>2677.31</v>
      </c>
      <c r="I376" s="34">
        <v>183.01</v>
      </c>
      <c r="J376" s="34">
        <v>1489.8600000000001</v>
      </c>
      <c r="K376" s="34">
        <f t="shared" si="31"/>
        <v>7606.84</v>
      </c>
      <c r="L376" s="34">
        <f t="shared" si="32"/>
        <v>145.221678</v>
      </c>
      <c r="M376" s="34">
        <v>0</v>
      </c>
      <c r="N376" s="34">
        <f t="shared" si="33"/>
        <v>96.989032258064512</v>
      </c>
      <c r="O376" s="29">
        <f t="shared" si="34"/>
        <v>242.21071025806452</v>
      </c>
      <c r="P376" s="34">
        <f t="shared" si="35"/>
        <v>7364.6292897419353</v>
      </c>
      <c r="Q376" s="47"/>
    </row>
    <row r="377" spans="1:17" ht="24.95" customHeight="1" x14ac:dyDescent="0.2">
      <c r="A377" s="33">
        <f t="shared" si="30"/>
        <v>368</v>
      </c>
      <c r="B377" s="50" t="s">
        <v>722</v>
      </c>
      <c r="C377" s="50" t="s">
        <v>184</v>
      </c>
      <c r="D377" s="29">
        <v>2506.66</v>
      </c>
      <c r="E377" s="46">
        <v>250</v>
      </c>
      <c r="F377" s="46">
        <v>500</v>
      </c>
      <c r="G377" s="46">
        <v>0</v>
      </c>
      <c r="H377" s="46">
        <v>2677.31</v>
      </c>
      <c r="I377" s="34">
        <v>183.01</v>
      </c>
      <c r="J377" s="34">
        <v>1489.8600000000001</v>
      </c>
      <c r="K377" s="34">
        <f t="shared" si="31"/>
        <v>7606.84</v>
      </c>
      <c r="L377" s="34">
        <f t="shared" si="32"/>
        <v>145.221678</v>
      </c>
      <c r="M377" s="34">
        <v>0</v>
      </c>
      <c r="N377" s="34">
        <f t="shared" si="33"/>
        <v>96.989032258064512</v>
      </c>
      <c r="O377" s="29">
        <f t="shared" si="34"/>
        <v>242.21071025806452</v>
      </c>
      <c r="P377" s="34">
        <f t="shared" si="35"/>
        <v>7364.6292897419353</v>
      </c>
      <c r="Q377" s="47"/>
    </row>
    <row r="378" spans="1:17" ht="24.95" customHeight="1" x14ac:dyDescent="0.2">
      <c r="A378" s="33">
        <f t="shared" si="30"/>
        <v>369</v>
      </c>
      <c r="B378" s="50" t="s">
        <v>723</v>
      </c>
      <c r="C378" s="50" t="s">
        <v>184</v>
      </c>
      <c r="D378" s="29">
        <v>2506.66</v>
      </c>
      <c r="E378" s="46">
        <v>250</v>
      </c>
      <c r="F378" s="46">
        <v>500</v>
      </c>
      <c r="G378" s="46">
        <v>0</v>
      </c>
      <c r="H378" s="46">
        <v>2677.31</v>
      </c>
      <c r="I378" s="34">
        <v>183.01</v>
      </c>
      <c r="J378" s="34">
        <v>1489.8600000000001</v>
      </c>
      <c r="K378" s="34">
        <f t="shared" si="31"/>
        <v>7606.84</v>
      </c>
      <c r="L378" s="34">
        <f t="shared" si="32"/>
        <v>145.221678</v>
      </c>
      <c r="M378" s="34">
        <v>0</v>
      </c>
      <c r="N378" s="34">
        <f t="shared" si="33"/>
        <v>96.989032258064512</v>
      </c>
      <c r="O378" s="29">
        <f t="shared" si="34"/>
        <v>242.21071025806452</v>
      </c>
      <c r="P378" s="34">
        <f t="shared" si="35"/>
        <v>7364.6292897419353</v>
      </c>
      <c r="Q378" s="47"/>
    </row>
    <row r="379" spans="1:17" ht="24.95" customHeight="1" x14ac:dyDescent="0.2">
      <c r="A379" s="33">
        <f t="shared" si="30"/>
        <v>370</v>
      </c>
      <c r="B379" s="50" t="s">
        <v>235</v>
      </c>
      <c r="C379" s="50" t="s">
        <v>184</v>
      </c>
      <c r="D379" s="29">
        <v>2506.66</v>
      </c>
      <c r="E379" s="46">
        <v>250</v>
      </c>
      <c r="F379" s="46">
        <v>500</v>
      </c>
      <c r="G379" s="46">
        <v>0</v>
      </c>
      <c r="H379" s="46">
        <v>2677.31</v>
      </c>
      <c r="I379" s="34">
        <v>183.01</v>
      </c>
      <c r="J379" s="34">
        <v>1489.8600000000001</v>
      </c>
      <c r="K379" s="34">
        <f t="shared" si="31"/>
        <v>7606.84</v>
      </c>
      <c r="L379" s="34">
        <f t="shared" si="32"/>
        <v>145.221678</v>
      </c>
      <c r="M379" s="34">
        <v>0</v>
      </c>
      <c r="N379" s="34">
        <f t="shared" si="33"/>
        <v>96.989032258064512</v>
      </c>
      <c r="O379" s="29">
        <f t="shared" si="34"/>
        <v>242.21071025806452</v>
      </c>
      <c r="P379" s="34">
        <f t="shared" si="35"/>
        <v>7364.6292897419353</v>
      </c>
      <c r="Q379" s="47"/>
    </row>
    <row r="380" spans="1:17" ht="24.95" customHeight="1" x14ac:dyDescent="0.2">
      <c r="A380" s="33">
        <f t="shared" si="30"/>
        <v>371</v>
      </c>
      <c r="B380" s="50" t="s">
        <v>258</v>
      </c>
      <c r="C380" s="50" t="s">
        <v>184</v>
      </c>
      <c r="D380" s="29">
        <v>2506.66</v>
      </c>
      <c r="E380" s="46">
        <v>250</v>
      </c>
      <c r="F380" s="46">
        <v>500</v>
      </c>
      <c r="G380" s="46">
        <v>0</v>
      </c>
      <c r="H380" s="46">
        <v>2677.31</v>
      </c>
      <c r="I380" s="34">
        <v>183.01</v>
      </c>
      <c r="J380" s="34">
        <v>1489.8600000000001</v>
      </c>
      <c r="K380" s="34">
        <f t="shared" si="31"/>
        <v>7606.84</v>
      </c>
      <c r="L380" s="34">
        <f t="shared" si="32"/>
        <v>145.221678</v>
      </c>
      <c r="M380" s="34">
        <v>0</v>
      </c>
      <c r="N380" s="34">
        <f t="shared" si="33"/>
        <v>96.989032258064512</v>
      </c>
      <c r="O380" s="29">
        <f t="shared" si="34"/>
        <v>242.21071025806452</v>
      </c>
      <c r="P380" s="34">
        <f t="shared" si="35"/>
        <v>7364.6292897419353</v>
      </c>
      <c r="Q380" s="47"/>
    </row>
    <row r="381" spans="1:17" ht="24.95" customHeight="1" x14ac:dyDescent="0.2">
      <c r="A381" s="33">
        <f t="shared" si="30"/>
        <v>372</v>
      </c>
      <c r="B381" s="50" t="s">
        <v>261</v>
      </c>
      <c r="C381" s="50" t="s">
        <v>184</v>
      </c>
      <c r="D381" s="29">
        <v>2506.66</v>
      </c>
      <c r="E381" s="46">
        <v>250</v>
      </c>
      <c r="F381" s="46">
        <v>500</v>
      </c>
      <c r="G381" s="46">
        <v>0</v>
      </c>
      <c r="H381" s="46">
        <v>2677.31</v>
      </c>
      <c r="I381" s="34">
        <v>183.01</v>
      </c>
      <c r="J381" s="34">
        <v>1489.8600000000001</v>
      </c>
      <c r="K381" s="34">
        <f t="shared" si="31"/>
        <v>7606.84</v>
      </c>
      <c r="L381" s="34">
        <f t="shared" si="32"/>
        <v>145.221678</v>
      </c>
      <c r="M381" s="34">
        <v>0</v>
      </c>
      <c r="N381" s="34">
        <f t="shared" si="33"/>
        <v>96.989032258064512</v>
      </c>
      <c r="O381" s="29">
        <f t="shared" si="34"/>
        <v>242.21071025806452</v>
      </c>
      <c r="P381" s="34">
        <f t="shared" si="35"/>
        <v>7364.6292897419353</v>
      </c>
      <c r="Q381" s="47"/>
    </row>
    <row r="382" spans="1:17" ht="24.95" customHeight="1" x14ac:dyDescent="0.2">
      <c r="A382" s="33">
        <f t="shared" si="30"/>
        <v>373</v>
      </c>
      <c r="B382" s="50" t="s">
        <v>724</v>
      </c>
      <c r="C382" s="50" t="s">
        <v>184</v>
      </c>
      <c r="D382" s="29">
        <v>2506.66</v>
      </c>
      <c r="E382" s="46">
        <v>250</v>
      </c>
      <c r="F382" s="46">
        <v>500</v>
      </c>
      <c r="G382" s="46">
        <v>0</v>
      </c>
      <c r="H382" s="46">
        <v>2677.31</v>
      </c>
      <c r="I382" s="34">
        <v>183.01</v>
      </c>
      <c r="J382" s="34">
        <v>1489.8600000000001</v>
      </c>
      <c r="K382" s="34">
        <f t="shared" si="31"/>
        <v>7606.84</v>
      </c>
      <c r="L382" s="34">
        <f t="shared" si="32"/>
        <v>145.221678</v>
      </c>
      <c r="M382" s="34">
        <v>0</v>
      </c>
      <c r="N382" s="34">
        <f t="shared" si="33"/>
        <v>96.989032258064512</v>
      </c>
      <c r="O382" s="29">
        <f t="shared" si="34"/>
        <v>242.21071025806452</v>
      </c>
      <c r="P382" s="34">
        <f t="shared" si="35"/>
        <v>7364.6292897419353</v>
      </c>
      <c r="Q382" s="47"/>
    </row>
    <row r="383" spans="1:17" ht="24.95" customHeight="1" x14ac:dyDescent="0.2">
      <c r="A383" s="33">
        <f t="shared" si="30"/>
        <v>374</v>
      </c>
      <c r="B383" s="50" t="s">
        <v>314</v>
      </c>
      <c r="C383" s="50" t="s">
        <v>184</v>
      </c>
      <c r="D383" s="29">
        <v>2506.66</v>
      </c>
      <c r="E383" s="46">
        <v>250</v>
      </c>
      <c r="F383" s="46">
        <v>500</v>
      </c>
      <c r="G383" s="46">
        <v>0</v>
      </c>
      <c r="H383" s="46">
        <v>2677.31</v>
      </c>
      <c r="I383" s="34">
        <v>183.01</v>
      </c>
      <c r="J383" s="34">
        <v>1489.8600000000001</v>
      </c>
      <c r="K383" s="34">
        <f t="shared" si="31"/>
        <v>7606.84</v>
      </c>
      <c r="L383" s="34">
        <f t="shared" si="32"/>
        <v>145.221678</v>
      </c>
      <c r="M383" s="34">
        <v>0</v>
      </c>
      <c r="N383" s="34">
        <f t="shared" si="33"/>
        <v>96.989032258064512</v>
      </c>
      <c r="O383" s="29">
        <f t="shared" si="34"/>
        <v>242.21071025806452</v>
      </c>
      <c r="P383" s="34">
        <f t="shared" si="35"/>
        <v>7364.6292897419353</v>
      </c>
      <c r="Q383" s="47"/>
    </row>
    <row r="384" spans="1:17" ht="24.95" customHeight="1" x14ac:dyDescent="0.2">
      <c r="A384" s="33">
        <f t="shared" si="30"/>
        <v>375</v>
      </c>
      <c r="B384" s="50" t="s">
        <v>725</v>
      </c>
      <c r="C384" s="50" t="s">
        <v>184</v>
      </c>
      <c r="D384" s="29">
        <v>2506.66</v>
      </c>
      <c r="E384" s="46">
        <v>250</v>
      </c>
      <c r="F384" s="46">
        <v>500</v>
      </c>
      <c r="G384" s="46">
        <v>0</v>
      </c>
      <c r="H384" s="46">
        <v>2677.31</v>
      </c>
      <c r="I384" s="34">
        <v>183.01</v>
      </c>
      <c r="J384" s="34">
        <v>1489.8600000000001</v>
      </c>
      <c r="K384" s="34">
        <f t="shared" si="31"/>
        <v>7606.84</v>
      </c>
      <c r="L384" s="34">
        <f t="shared" si="32"/>
        <v>145.221678</v>
      </c>
      <c r="M384" s="34">
        <v>0</v>
      </c>
      <c r="N384" s="34">
        <f t="shared" si="33"/>
        <v>96.989032258064512</v>
      </c>
      <c r="O384" s="29">
        <f t="shared" si="34"/>
        <v>242.21071025806452</v>
      </c>
      <c r="P384" s="34">
        <f t="shared" si="35"/>
        <v>7364.6292897419353</v>
      </c>
      <c r="Q384" s="47"/>
    </row>
    <row r="385" spans="1:17" ht="24.95" customHeight="1" x14ac:dyDescent="0.2">
      <c r="A385" s="33">
        <f t="shared" si="30"/>
        <v>376</v>
      </c>
      <c r="B385" s="50" t="s">
        <v>726</v>
      </c>
      <c r="C385" s="50" t="s">
        <v>184</v>
      </c>
      <c r="D385" s="29">
        <v>2506.66</v>
      </c>
      <c r="E385" s="46">
        <v>250</v>
      </c>
      <c r="F385" s="46">
        <v>500</v>
      </c>
      <c r="G385" s="46">
        <v>0</v>
      </c>
      <c r="H385" s="46">
        <v>2677.31</v>
      </c>
      <c r="I385" s="34">
        <v>183.01</v>
      </c>
      <c r="J385" s="34">
        <v>1489.8600000000001</v>
      </c>
      <c r="K385" s="34">
        <f t="shared" si="31"/>
        <v>7606.84</v>
      </c>
      <c r="L385" s="34">
        <f t="shared" si="32"/>
        <v>145.221678</v>
      </c>
      <c r="M385" s="34">
        <v>0</v>
      </c>
      <c r="N385" s="34">
        <f t="shared" si="33"/>
        <v>96.989032258064512</v>
      </c>
      <c r="O385" s="29">
        <f t="shared" si="34"/>
        <v>242.21071025806452</v>
      </c>
      <c r="P385" s="34">
        <f t="shared" si="35"/>
        <v>7364.6292897419353</v>
      </c>
      <c r="Q385" s="47"/>
    </row>
    <row r="386" spans="1:17" ht="24.95" customHeight="1" x14ac:dyDescent="0.2">
      <c r="A386" s="33">
        <f t="shared" si="30"/>
        <v>377</v>
      </c>
      <c r="B386" s="50" t="s">
        <v>727</v>
      </c>
      <c r="C386" s="50" t="s">
        <v>184</v>
      </c>
      <c r="D386" s="29">
        <v>2506.66</v>
      </c>
      <c r="E386" s="46">
        <v>250</v>
      </c>
      <c r="F386" s="46">
        <v>500</v>
      </c>
      <c r="G386" s="46">
        <v>0</v>
      </c>
      <c r="H386" s="46">
        <v>2677.31</v>
      </c>
      <c r="I386" s="34">
        <v>183.01</v>
      </c>
      <c r="J386" s="34">
        <v>1489.8600000000001</v>
      </c>
      <c r="K386" s="34">
        <f t="shared" si="31"/>
        <v>7606.84</v>
      </c>
      <c r="L386" s="34">
        <f t="shared" si="32"/>
        <v>145.221678</v>
      </c>
      <c r="M386" s="34">
        <v>0</v>
      </c>
      <c r="N386" s="34">
        <f t="shared" si="33"/>
        <v>96.989032258064512</v>
      </c>
      <c r="O386" s="29">
        <f t="shared" si="34"/>
        <v>242.21071025806452</v>
      </c>
      <c r="P386" s="34">
        <f t="shared" si="35"/>
        <v>7364.6292897419353</v>
      </c>
      <c r="Q386" s="47"/>
    </row>
    <row r="387" spans="1:17" ht="24.95" customHeight="1" x14ac:dyDescent="0.2">
      <c r="A387" s="33">
        <f t="shared" si="30"/>
        <v>378</v>
      </c>
      <c r="B387" s="50" t="s">
        <v>237</v>
      </c>
      <c r="C387" s="50" t="s">
        <v>184</v>
      </c>
      <c r="D387" s="29">
        <v>2506.66</v>
      </c>
      <c r="E387" s="46">
        <v>250</v>
      </c>
      <c r="F387" s="46">
        <v>500</v>
      </c>
      <c r="G387" s="46">
        <v>0</v>
      </c>
      <c r="H387" s="46">
        <v>2677.31</v>
      </c>
      <c r="I387" s="34">
        <v>183.01</v>
      </c>
      <c r="J387" s="34">
        <v>1489.8600000000001</v>
      </c>
      <c r="K387" s="34">
        <f t="shared" si="31"/>
        <v>7606.84</v>
      </c>
      <c r="L387" s="34">
        <f t="shared" si="32"/>
        <v>145.221678</v>
      </c>
      <c r="M387" s="34">
        <v>0</v>
      </c>
      <c r="N387" s="34">
        <f t="shared" si="33"/>
        <v>96.989032258064512</v>
      </c>
      <c r="O387" s="29">
        <f t="shared" si="34"/>
        <v>242.21071025806452</v>
      </c>
      <c r="P387" s="34">
        <f t="shared" si="35"/>
        <v>7364.6292897419353</v>
      </c>
      <c r="Q387" s="47"/>
    </row>
    <row r="388" spans="1:17" ht="24.95" customHeight="1" x14ac:dyDescent="0.2">
      <c r="A388" s="33">
        <f t="shared" si="30"/>
        <v>379</v>
      </c>
      <c r="B388" s="50" t="s">
        <v>728</v>
      </c>
      <c r="C388" s="50" t="s">
        <v>184</v>
      </c>
      <c r="D388" s="29">
        <v>2506.66</v>
      </c>
      <c r="E388" s="46">
        <v>250</v>
      </c>
      <c r="F388" s="46">
        <v>500</v>
      </c>
      <c r="G388" s="46">
        <v>0</v>
      </c>
      <c r="H388" s="46">
        <v>2677.31</v>
      </c>
      <c r="I388" s="34">
        <v>183.01</v>
      </c>
      <c r="J388" s="34">
        <v>1489.8600000000001</v>
      </c>
      <c r="K388" s="34">
        <f t="shared" si="31"/>
        <v>7606.84</v>
      </c>
      <c r="L388" s="34">
        <f t="shared" si="32"/>
        <v>145.221678</v>
      </c>
      <c r="M388" s="34">
        <v>0</v>
      </c>
      <c r="N388" s="34">
        <f t="shared" si="33"/>
        <v>96.989032258064512</v>
      </c>
      <c r="O388" s="29">
        <f t="shared" si="34"/>
        <v>242.21071025806452</v>
      </c>
      <c r="P388" s="34">
        <f t="shared" si="35"/>
        <v>7364.6292897419353</v>
      </c>
      <c r="Q388" s="47"/>
    </row>
    <row r="389" spans="1:17" ht="24.95" customHeight="1" x14ac:dyDescent="0.2">
      <c r="A389" s="33">
        <f t="shared" si="30"/>
        <v>380</v>
      </c>
      <c r="B389" s="50" t="s">
        <v>222</v>
      </c>
      <c r="C389" s="50" t="s">
        <v>184</v>
      </c>
      <c r="D389" s="29">
        <v>2506.66</v>
      </c>
      <c r="E389" s="46">
        <v>250</v>
      </c>
      <c r="F389" s="46">
        <v>500</v>
      </c>
      <c r="G389" s="46">
        <v>0</v>
      </c>
      <c r="H389" s="46">
        <v>2677.31</v>
      </c>
      <c r="I389" s="34">
        <v>183.01</v>
      </c>
      <c r="J389" s="34">
        <v>1489.8600000000001</v>
      </c>
      <c r="K389" s="34">
        <f t="shared" si="31"/>
        <v>7606.84</v>
      </c>
      <c r="L389" s="34">
        <f t="shared" si="32"/>
        <v>145.221678</v>
      </c>
      <c r="M389" s="34">
        <v>0</v>
      </c>
      <c r="N389" s="34">
        <f t="shared" si="33"/>
        <v>96.989032258064512</v>
      </c>
      <c r="O389" s="29">
        <f t="shared" si="34"/>
        <v>242.21071025806452</v>
      </c>
      <c r="P389" s="34">
        <f t="shared" si="35"/>
        <v>7364.6292897419353</v>
      </c>
      <c r="Q389" s="47"/>
    </row>
    <row r="390" spans="1:17" ht="24.95" customHeight="1" x14ac:dyDescent="0.2">
      <c r="A390" s="33">
        <f t="shared" si="30"/>
        <v>381</v>
      </c>
      <c r="B390" s="50" t="s">
        <v>271</v>
      </c>
      <c r="C390" s="50" t="s">
        <v>184</v>
      </c>
      <c r="D390" s="29">
        <v>2506.66</v>
      </c>
      <c r="E390" s="46">
        <v>250</v>
      </c>
      <c r="F390" s="46">
        <v>500</v>
      </c>
      <c r="G390" s="46">
        <v>0</v>
      </c>
      <c r="H390" s="46">
        <v>2677.31</v>
      </c>
      <c r="I390" s="34">
        <v>183.01</v>
      </c>
      <c r="J390" s="34">
        <v>1489.8600000000001</v>
      </c>
      <c r="K390" s="34">
        <f t="shared" si="31"/>
        <v>7606.84</v>
      </c>
      <c r="L390" s="34">
        <f t="shared" si="32"/>
        <v>145.221678</v>
      </c>
      <c r="M390" s="34">
        <v>0</v>
      </c>
      <c r="N390" s="34">
        <f t="shared" si="33"/>
        <v>96.989032258064512</v>
      </c>
      <c r="O390" s="29">
        <f t="shared" si="34"/>
        <v>242.21071025806452</v>
      </c>
      <c r="P390" s="34">
        <f t="shared" si="35"/>
        <v>7364.6292897419353</v>
      </c>
      <c r="Q390" s="47"/>
    </row>
    <row r="391" spans="1:17" ht="24.95" customHeight="1" x14ac:dyDescent="0.2">
      <c r="A391" s="33">
        <f t="shared" ref="A391:A454" si="36">1+A390</f>
        <v>382</v>
      </c>
      <c r="B391" s="50" t="s">
        <v>408</v>
      </c>
      <c r="C391" s="50" t="s">
        <v>184</v>
      </c>
      <c r="D391" s="29">
        <v>2506.66</v>
      </c>
      <c r="E391" s="46">
        <v>250</v>
      </c>
      <c r="F391" s="46">
        <v>500</v>
      </c>
      <c r="G391" s="46">
        <v>0</v>
      </c>
      <c r="H391" s="46">
        <v>2677.31</v>
      </c>
      <c r="I391" s="34">
        <v>183.01</v>
      </c>
      <c r="J391" s="34">
        <v>1489.8600000000001</v>
      </c>
      <c r="K391" s="34">
        <f t="shared" si="31"/>
        <v>7606.84</v>
      </c>
      <c r="L391" s="34">
        <f t="shared" si="32"/>
        <v>145.221678</v>
      </c>
      <c r="M391" s="34">
        <v>0</v>
      </c>
      <c r="N391" s="34">
        <f t="shared" si="33"/>
        <v>96.989032258064512</v>
      </c>
      <c r="O391" s="29">
        <f t="shared" si="34"/>
        <v>242.21071025806452</v>
      </c>
      <c r="P391" s="34">
        <f t="shared" si="35"/>
        <v>7364.6292897419353</v>
      </c>
      <c r="Q391" s="47"/>
    </row>
    <row r="392" spans="1:17" ht="24.95" customHeight="1" x14ac:dyDescent="0.2">
      <c r="A392" s="33">
        <f t="shared" si="36"/>
        <v>383</v>
      </c>
      <c r="B392" s="50" t="s">
        <v>729</v>
      </c>
      <c r="C392" s="50" t="s">
        <v>184</v>
      </c>
      <c r="D392" s="29">
        <v>2506.66</v>
      </c>
      <c r="E392" s="46">
        <v>250</v>
      </c>
      <c r="F392" s="46">
        <v>500</v>
      </c>
      <c r="G392" s="46">
        <v>0</v>
      </c>
      <c r="H392" s="46">
        <v>2677.31</v>
      </c>
      <c r="I392" s="34">
        <v>183.01</v>
      </c>
      <c r="J392" s="34">
        <v>1489.8600000000001</v>
      </c>
      <c r="K392" s="34">
        <f t="shared" si="31"/>
        <v>7606.84</v>
      </c>
      <c r="L392" s="34">
        <f t="shared" si="32"/>
        <v>145.221678</v>
      </c>
      <c r="M392" s="34">
        <v>0</v>
      </c>
      <c r="N392" s="34">
        <f t="shared" si="33"/>
        <v>96.989032258064512</v>
      </c>
      <c r="O392" s="29">
        <f t="shared" si="34"/>
        <v>242.21071025806452</v>
      </c>
      <c r="P392" s="34">
        <f t="shared" si="35"/>
        <v>7364.6292897419353</v>
      </c>
      <c r="Q392" s="47"/>
    </row>
    <row r="393" spans="1:17" ht="24.95" customHeight="1" x14ac:dyDescent="0.2">
      <c r="A393" s="33">
        <f t="shared" si="36"/>
        <v>384</v>
      </c>
      <c r="B393" s="50" t="s">
        <v>444</v>
      </c>
      <c r="C393" s="50" t="s">
        <v>184</v>
      </c>
      <c r="D393" s="29">
        <v>2506.66</v>
      </c>
      <c r="E393" s="46">
        <v>250</v>
      </c>
      <c r="F393" s="46">
        <v>500</v>
      </c>
      <c r="G393" s="46">
        <v>0</v>
      </c>
      <c r="H393" s="46">
        <v>2677.31</v>
      </c>
      <c r="I393" s="34">
        <v>183.01</v>
      </c>
      <c r="J393" s="34">
        <v>1489.8600000000001</v>
      </c>
      <c r="K393" s="34">
        <f t="shared" si="31"/>
        <v>7606.84</v>
      </c>
      <c r="L393" s="34">
        <f t="shared" si="32"/>
        <v>145.221678</v>
      </c>
      <c r="M393" s="34">
        <v>0</v>
      </c>
      <c r="N393" s="34">
        <f t="shared" si="33"/>
        <v>96.989032258064512</v>
      </c>
      <c r="O393" s="29">
        <f t="shared" si="34"/>
        <v>242.21071025806452</v>
      </c>
      <c r="P393" s="34">
        <f t="shared" si="35"/>
        <v>7364.6292897419353</v>
      </c>
      <c r="Q393" s="47"/>
    </row>
    <row r="394" spans="1:17" ht="24.95" customHeight="1" x14ac:dyDescent="0.2">
      <c r="A394" s="33">
        <f t="shared" si="36"/>
        <v>385</v>
      </c>
      <c r="B394" s="50" t="s">
        <v>730</v>
      </c>
      <c r="C394" s="50" t="s">
        <v>184</v>
      </c>
      <c r="D394" s="29">
        <v>2506.66</v>
      </c>
      <c r="E394" s="46">
        <v>250</v>
      </c>
      <c r="F394" s="46">
        <v>500</v>
      </c>
      <c r="G394" s="46">
        <v>0</v>
      </c>
      <c r="H394" s="46">
        <v>2677.31</v>
      </c>
      <c r="I394" s="34">
        <v>183.01</v>
      </c>
      <c r="J394" s="34">
        <v>1489.8600000000001</v>
      </c>
      <c r="K394" s="34">
        <f t="shared" ref="K394:K457" si="37">SUM(D394:J394)</f>
        <v>7606.84</v>
      </c>
      <c r="L394" s="34">
        <f t="shared" ref="L394:L457" si="38">(D394+F394+G394)*4.83%</f>
        <v>145.221678</v>
      </c>
      <c r="M394" s="34">
        <v>0</v>
      </c>
      <c r="N394" s="34">
        <f t="shared" ref="N394:N457" si="39">(D394+F394+G394)/31</f>
        <v>96.989032258064512</v>
      </c>
      <c r="O394" s="29">
        <f t="shared" ref="O394:O457" si="40">SUM(L394:N394)</f>
        <v>242.21071025806452</v>
      </c>
      <c r="P394" s="34">
        <f t="shared" ref="P394:P457" si="41">K394-O394</f>
        <v>7364.6292897419353</v>
      </c>
      <c r="Q394" s="47"/>
    </row>
    <row r="395" spans="1:17" ht="24.95" customHeight="1" x14ac:dyDescent="0.2">
      <c r="A395" s="33">
        <f t="shared" si="36"/>
        <v>386</v>
      </c>
      <c r="B395" s="50" t="s">
        <v>230</v>
      </c>
      <c r="C395" s="50" t="s">
        <v>184</v>
      </c>
      <c r="D395" s="29">
        <v>2506.66</v>
      </c>
      <c r="E395" s="46">
        <v>250</v>
      </c>
      <c r="F395" s="46">
        <v>500</v>
      </c>
      <c r="G395" s="46">
        <v>0</v>
      </c>
      <c r="H395" s="46">
        <v>2677.31</v>
      </c>
      <c r="I395" s="34">
        <v>183.01</v>
      </c>
      <c r="J395" s="34">
        <v>1489.8600000000001</v>
      </c>
      <c r="K395" s="34">
        <f t="shared" si="37"/>
        <v>7606.84</v>
      </c>
      <c r="L395" s="34">
        <f t="shared" si="38"/>
        <v>145.221678</v>
      </c>
      <c r="M395" s="34">
        <v>0</v>
      </c>
      <c r="N395" s="34">
        <f t="shared" si="39"/>
        <v>96.989032258064512</v>
      </c>
      <c r="O395" s="29">
        <f t="shared" si="40"/>
        <v>242.21071025806452</v>
      </c>
      <c r="P395" s="34">
        <f t="shared" si="41"/>
        <v>7364.6292897419353</v>
      </c>
      <c r="Q395" s="47"/>
    </row>
    <row r="396" spans="1:17" ht="24.95" customHeight="1" x14ac:dyDescent="0.2">
      <c r="A396" s="33">
        <f t="shared" si="36"/>
        <v>387</v>
      </c>
      <c r="B396" s="50" t="s">
        <v>409</v>
      </c>
      <c r="C396" s="50" t="s">
        <v>184</v>
      </c>
      <c r="D396" s="29">
        <v>2506.66</v>
      </c>
      <c r="E396" s="46">
        <v>250</v>
      </c>
      <c r="F396" s="46">
        <v>500</v>
      </c>
      <c r="G396" s="46">
        <v>0</v>
      </c>
      <c r="H396" s="46">
        <v>2677.31</v>
      </c>
      <c r="I396" s="34">
        <v>183.01</v>
      </c>
      <c r="J396" s="34">
        <v>1489.8600000000001</v>
      </c>
      <c r="K396" s="34">
        <f t="shared" si="37"/>
        <v>7606.84</v>
      </c>
      <c r="L396" s="34">
        <f t="shared" si="38"/>
        <v>145.221678</v>
      </c>
      <c r="M396" s="34">
        <v>0</v>
      </c>
      <c r="N396" s="34">
        <f t="shared" si="39"/>
        <v>96.989032258064512</v>
      </c>
      <c r="O396" s="29">
        <f t="shared" si="40"/>
        <v>242.21071025806452</v>
      </c>
      <c r="P396" s="34">
        <f t="shared" si="41"/>
        <v>7364.6292897419353</v>
      </c>
      <c r="Q396" s="47"/>
    </row>
    <row r="397" spans="1:17" ht="24.95" customHeight="1" x14ac:dyDescent="0.2">
      <c r="A397" s="33">
        <f t="shared" si="36"/>
        <v>388</v>
      </c>
      <c r="B397" s="50" t="s">
        <v>266</v>
      </c>
      <c r="C397" s="50" t="s">
        <v>184</v>
      </c>
      <c r="D397" s="29">
        <v>2506.66</v>
      </c>
      <c r="E397" s="46">
        <v>250</v>
      </c>
      <c r="F397" s="46">
        <v>500</v>
      </c>
      <c r="G397" s="46">
        <v>0</v>
      </c>
      <c r="H397" s="46">
        <v>2677.31</v>
      </c>
      <c r="I397" s="34">
        <v>183.01</v>
      </c>
      <c r="J397" s="34">
        <v>1489.8600000000001</v>
      </c>
      <c r="K397" s="34">
        <f t="shared" si="37"/>
        <v>7606.84</v>
      </c>
      <c r="L397" s="34">
        <f t="shared" si="38"/>
        <v>145.221678</v>
      </c>
      <c r="M397" s="34">
        <v>0</v>
      </c>
      <c r="N397" s="34">
        <f t="shared" si="39"/>
        <v>96.989032258064512</v>
      </c>
      <c r="O397" s="29">
        <f t="shared" si="40"/>
        <v>242.21071025806452</v>
      </c>
      <c r="P397" s="34">
        <f t="shared" si="41"/>
        <v>7364.6292897419353</v>
      </c>
      <c r="Q397" s="47"/>
    </row>
    <row r="398" spans="1:17" ht="24.95" customHeight="1" x14ac:dyDescent="0.2">
      <c r="A398" s="33">
        <f t="shared" si="36"/>
        <v>389</v>
      </c>
      <c r="B398" s="50" t="s">
        <v>731</v>
      </c>
      <c r="C398" s="50" t="s">
        <v>184</v>
      </c>
      <c r="D398" s="29">
        <v>2506.66</v>
      </c>
      <c r="E398" s="46">
        <v>250</v>
      </c>
      <c r="F398" s="46">
        <v>500</v>
      </c>
      <c r="G398" s="46">
        <v>0</v>
      </c>
      <c r="H398" s="46">
        <v>2677.31</v>
      </c>
      <c r="I398" s="34">
        <v>183.01</v>
      </c>
      <c r="J398" s="34">
        <v>1489.8600000000001</v>
      </c>
      <c r="K398" s="34">
        <f t="shared" si="37"/>
        <v>7606.84</v>
      </c>
      <c r="L398" s="34">
        <f t="shared" si="38"/>
        <v>145.221678</v>
      </c>
      <c r="M398" s="34">
        <v>0</v>
      </c>
      <c r="N398" s="34">
        <f t="shared" si="39"/>
        <v>96.989032258064512</v>
      </c>
      <c r="O398" s="29">
        <f t="shared" si="40"/>
        <v>242.21071025806452</v>
      </c>
      <c r="P398" s="34">
        <f t="shared" si="41"/>
        <v>7364.6292897419353</v>
      </c>
      <c r="Q398" s="47"/>
    </row>
    <row r="399" spans="1:17" ht="24.95" customHeight="1" x14ac:dyDescent="0.2">
      <c r="A399" s="33">
        <f t="shared" si="36"/>
        <v>390</v>
      </c>
      <c r="B399" s="50" t="s">
        <v>275</v>
      </c>
      <c r="C399" s="50" t="s">
        <v>184</v>
      </c>
      <c r="D399" s="29">
        <v>2506.66</v>
      </c>
      <c r="E399" s="46">
        <v>250</v>
      </c>
      <c r="F399" s="46">
        <v>500</v>
      </c>
      <c r="G399" s="46">
        <v>0</v>
      </c>
      <c r="H399" s="46">
        <v>2677.31</v>
      </c>
      <c r="I399" s="34">
        <v>183.01</v>
      </c>
      <c r="J399" s="34">
        <v>1489.8600000000001</v>
      </c>
      <c r="K399" s="34">
        <f t="shared" si="37"/>
        <v>7606.84</v>
      </c>
      <c r="L399" s="34">
        <f t="shared" si="38"/>
        <v>145.221678</v>
      </c>
      <c r="M399" s="34">
        <v>0</v>
      </c>
      <c r="N399" s="34">
        <f t="shared" si="39"/>
        <v>96.989032258064512</v>
      </c>
      <c r="O399" s="29">
        <f t="shared" si="40"/>
        <v>242.21071025806452</v>
      </c>
      <c r="P399" s="34">
        <f t="shared" si="41"/>
        <v>7364.6292897419353</v>
      </c>
      <c r="Q399" s="47"/>
    </row>
    <row r="400" spans="1:17" ht="24.95" customHeight="1" x14ac:dyDescent="0.2">
      <c r="A400" s="33">
        <f t="shared" si="36"/>
        <v>391</v>
      </c>
      <c r="B400" s="50" t="s">
        <v>410</v>
      </c>
      <c r="C400" s="50" t="s">
        <v>184</v>
      </c>
      <c r="D400" s="29">
        <v>2506.66</v>
      </c>
      <c r="E400" s="46">
        <v>250</v>
      </c>
      <c r="F400" s="46">
        <v>500</v>
      </c>
      <c r="G400" s="46">
        <v>0</v>
      </c>
      <c r="H400" s="46">
        <v>2677.31</v>
      </c>
      <c r="I400" s="34">
        <v>183.01</v>
      </c>
      <c r="J400" s="34">
        <v>1489.8600000000001</v>
      </c>
      <c r="K400" s="34">
        <f t="shared" si="37"/>
        <v>7606.84</v>
      </c>
      <c r="L400" s="34">
        <f t="shared" si="38"/>
        <v>145.221678</v>
      </c>
      <c r="M400" s="34">
        <v>0</v>
      </c>
      <c r="N400" s="34">
        <f t="shared" si="39"/>
        <v>96.989032258064512</v>
      </c>
      <c r="O400" s="29">
        <f t="shared" si="40"/>
        <v>242.21071025806452</v>
      </c>
      <c r="P400" s="34">
        <f t="shared" si="41"/>
        <v>7364.6292897419353</v>
      </c>
      <c r="Q400" s="47"/>
    </row>
    <row r="401" spans="1:17" ht="24.95" customHeight="1" x14ac:dyDescent="0.2">
      <c r="A401" s="33">
        <f t="shared" si="36"/>
        <v>392</v>
      </c>
      <c r="B401" s="50" t="s">
        <v>411</v>
      </c>
      <c r="C401" s="50" t="s">
        <v>184</v>
      </c>
      <c r="D401" s="29">
        <v>2506.66</v>
      </c>
      <c r="E401" s="46">
        <v>250</v>
      </c>
      <c r="F401" s="46">
        <v>500</v>
      </c>
      <c r="G401" s="46">
        <v>0</v>
      </c>
      <c r="H401" s="46">
        <v>2677.31</v>
      </c>
      <c r="I401" s="34">
        <v>183.01</v>
      </c>
      <c r="J401" s="34">
        <v>1489.8600000000001</v>
      </c>
      <c r="K401" s="34">
        <f t="shared" si="37"/>
        <v>7606.84</v>
      </c>
      <c r="L401" s="34">
        <f t="shared" si="38"/>
        <v>145.221678</v>
      </c>
      <c r="M401" s="34">
        <v>0</v>
      </c>
      <c r="N401" s="34">
        <f t="shared" si="39"/>
        <v>96.989032258064512</v>
      </c>
      <c r="O401" s="29">
        <f t="shared" si="40"/>
        <v>242.21071025806452</v>
      </c>
      <c r="P401" s="34">
        <f t="shared" si="41"/>
        <v>7364.6292897419353</v>
      </c>
      <c r="Q401" s="47"/>
    </row>
    <row r="402" spans="1:17" ht="24.95" customHeight="1" x14ac:dyDescent="0.2">
      <c r="A402" s="33">
        <f t="shared" si="36"/>
        <v>393</v>
      </c>
      <c r="B402" s="50" t="s">
        <v>732</v>
      </c>
      <c r="C402" s="50" t="s">
        <v>184</v>
      </c>
      <c r="D402" s="29">
        <v>2506.66</v>
      </c>
      <c r="E402" s="46">
        <v>250</v>
      </c>
      <c r="F402" s="46">
        <v>500</v>
      </c>
      <c r="G402" s="46">
        <v>0</v>
      </c>
      <c r="H402" s="46">
        <v>2677.31</v>
      </c>
      <c r="I402" s="34">
        <v>183.01</v>
      </c>
      <c r="J402" s="34">
        <v>1489.8600000000001</v>
      </c>
      <c r="K402" s="34">
        <f t="shared" si="37"/>
        <v>7606.84</v>
      </c>
      <c r="L402" s="34">
        <f t="shared" si="38"/>
        <v>145.221678</v>
      </c>
      <c r="M402" s="34">
        <v>0</v>
      </c>
      <c r="N402" s="34">
        <f t="shared" si="39"/>
        <v>96.989032258064512</v>
      </c>
      <c r="O402" s="29">
        <f t="shared" si="40"/>
        <v>242.21071025806452</v>
      </c>
      <c r="P402" s="34">
        <f t="shared" si="41"/>
        <v>7364.6292897419353</v>
      </c>
      <c r="Q402" s="47"/>
    </row>
    <row r="403" spans="1:17" ht="24.95" customHeight="1" x14ac:dyDescent="0.2">
      <c r="A403" s="33">
        <f t="shared" si="36"/>
        <v>394</v>
      </c>
      <c r="B403" s="50" t="s">
        <v>733</v>
      </c>
      <c r="C403" s="50" t="s">
        <v>184</v>
      </c>
      <c r="D403" s="29">
        <v>2506.66</v>
      </c>
      <c r="E403" s="46">
        <v>250</v>
      </c>
      <c r="F403" s="46">
        <v>500</v>
      </c>
      <c r="G403" s="46">
        <v>0</v>
      </c>
      <c r="H403" s="46">
        <v>2677.31</v>
      </c>
      <c r="I403" s="34">
        <v>183.01</v>
      </c>
      <c r="J403" s="34">
        <v>1489.8600000000001</v>
      </c>
      <c r="K403" s="34">
        <f t="shared" si="37"/>
        <v>7606.84</v>
      </c>
      <c r="L403" s="34">
        <f t="shared" si="38"/>
        <v>145.221678</v>
      </c>
      <c r="M403" s="34">
        <v>0</v>
      </c>
      <c r="N403" s="34">
        <f t="shared" si="39"/>
        <v>96.989032258064512</v>
      </c>
      <c r="O403" s="29">
        <f t="shared" si="40"/>
        <v>242.21071025806452</v>
      </c>
      <c r="P403" s="34">
        <f t="shared" si="41"/>
        <v>7364.6292897419353</v>
      </c>
      <c r="Q403" s="47"/>
    </row>
    <row r="404" spans="1:17" ht="24.95" customHeight="1" x14ac:dyDescent="0.2">
      <c r="A404" s="33">
        <f t="shared" si="36"/>
        <v>395</v>
      </c>
      <c r="B404" s="50" t="s">
        <v>734</v>
      </c>
      <c r="C404" s="50" t="s">
        <v>184</v>
      </c>
      <c r="D404" s="29">
        <v>2506.66</v>
      </c>
      <c r="E404" s="46">
        <v>250</v>
      </c>
      <c r="F404" s="46">
        <v>500</v>
      </c>
      <c r="G404" s="46">
        <v>0</v>
      </c>
      <c r="H404" s="46">
        <v>2677.31</v>
      </c>
      <c r="I404" s="34">
        <v>183.01</v>
      </c>
      <c r="J404" s="34">
        <v>1489.8600000000001</v>
      </c>
      <c r="K404" s="34">
        <f t="shared" si="37"/>
        <v>7606.84</v>
      </c>
      <c r="L404" s="34">
        <f t="shared" si="38"/>
        <v>145.221678</v>
      </c>
      <c r="M404" s="34">
        <v>0</v>
      </c>
      <c r="N404" s="34">
        <f t="shared" si="39"/>
        <v>96.989032258064512</v>
      </c>
      <c r="O404" s="29">
        <f t="shared" si="40"/>
        <v>242.21071025806452</v>
      </c>
      <c r="P404" s="34">
        <f t="shared" si="41"/>
        <v>7364.6292897419353</v>
      </c>
      <c r="Q404" s="47"/>
    </row>
    <row r="405" spans="1:17" ht="24.95" customHeight="1" x14ac:dyDescent="0.2">
      <c r="A405" s="33">
        <f t="shared" si="36"/>
        <v>396</v>
      </c>
      <c r="B405" s="50" t="s">
        <v>735</v>
      </c>
      <c r="C405" s="50" t="s">
        <v>184</v>
      </c>
      <c r="D405" s="29">
        <v>2506.66</v>
      </c>
      <c r="E405" s="46">
        <v>250</v>
      </c>
      <c r="F405" s="46">
        <v>500</v>
      </c>
      <c r="G405" s="46">
        <v>0</v>
      </c>
      <c r="H405" s="46">
        <v>2677.31</v>
      </c>
      <c r="I405" s="34">
        <v>183.01</v>
      </c>
      <c r="J405" s="34">
        <v>1489.8600000000001</v>
      </c>
      <c r="K405" s="34">
        <f t="shared" si="37"/>
        <v>7606.84</v>
      </c>
      <c r="L405" s="34">
        <f t="shared" si="38"/>
        <v>145.221678</v>
      </c>
      <c r="M405" s="34">
        <v>0</v>
      </c>
      <c r="N405" s="34">
        <f t="shared" si="39"/>
        <v>96.989032258064512</v>
      </c>
      <c r="O405" s="29">
        <f t="shared" si="40"/>
        <v>242.21071025806452</v>
      </c>
      <c r="P405" s="34">
        <f t="shared" si="41"/>
        <v>7364.6292897419353</v>
      </c>
      <c r="Q405" s="47"/>
    </row>
    <row r="406" spans="1:17" ht="24.95" customHeight="1" x14ac:dyDescent="0.2">
      <c r="A406" s="33">
        <f t="shared" si="36"/>
        <v>397</v>
      </c>
      <c r="B406" s="50" t="s">
        <v>218</v>
      </c>
      <c r="C406" s="50" t="s">
        <v>184</v>
      </c>
      <c r="D406" s="29">
        <v>2506.66</v>
      </c>
      <c r="E406" s="46">
        <v>250</v>
      </c>
      <c r="F406" s="46">
        <v>500</v>
      </c>
      <c r="G406" s="46">
        <v>0</v>
      </c>
      <c r="H406" s="46">
        <v>2677.31</v>
      </c>
      <c r="I406" s="34">
        <v>183.01</v>
      </c>
      <c r="J406" s="34">
        <v>1489.8600000000001</v>
      </c>
      <c r="K406" s="34">
        <f t="shared" si="37"/>
        <v>7606.84</v>
      </c>
      <c r="L406" s="34">
        <f t="shared" si="38"/>
        <v>145.221678</v>
      </c>
      <c r="M406" s="34">
        <v>0</v>
      </c>
      <c r="N406" s="34">
        <f t="shared" si="39"/>
        <v>96.989032258064512</v>
      </c>
      <c r="O406" s="29">
        <f t="shared" si="40"/>
        <v>242.21071025806452</v>
      </c>
      <c r="P406" s="34">
        <f t="shared" si="41"/>
        <v>7364.6292897419353</v>
      </c>
      <c r="Q406" s="47"/>
    </row>
    <row r="407" spans="1:17" ht="24.95" customHeight="1" x14ac:dyDescent="0.2">
      <c r="A407" s="33">
        <f t="shared" si="36"/>
        <v>398</v>
      </c>
      <c r="B407" s="50" t="s">
        <v>736</v>
      </c>
      <c r="C407" s="50" t="s">
        <v>184</v>
      </c>
      <c r="D407" s="29">
        <v>2506.66</v>
      </c>
      <c r="E407" s="46">
        <v>250</v>
      </c>
      <c r="F407" s="46">
        <v>500</v>
      </c>
      <c r="G407" s="46">
        <v>0</v>
      </c>
      <c r="H407" s="46">
        <v>2677.31</v>
      </c>
      <c r="I407" s="34">
        <v>183.01</v>
      </c>
      <c r="J407" s="34">
        <v>1489.8600000000001</v>
      </c>
      <c r="K407" s="34">
        <f t="shared" si="37"/>
        <v>7606.84</v>
      </c>
      <c r="L407" s="34">
        <f t="shared" si="38"/>
        <v>145.221678</v>
      </c>
      <c r="M407" s="34">
        <v>0</v>
      </c>
      <c r="N407" s="34">
        <f t="shared" si="39"/>
        <v>96.989032258064512</v>
      </c>
      <c r="O407" s="29">
        <f t="shared" si="40"/>
        <v>242.21071025806452</v>
      </c>
      <c r="P407" s="34">
        <f t="shared" si="41"/>
        <v>7364.6292897419353</v>
      </c>
      <c r="Q407" s="47"/>
    </row>
    <row r="408" spans="1:17" ht="24.95" customHeight="1" x14ac:dyDescent="0.2">
      <c r="A408" s="33">
        <f t="shared" si="36"/>
        <v>399</v>
      </c>
      <c r="B408" s="50" t="s">
        <v>737</v>
      </c>
      <c r="C408" s="50" t="s">
        <v>184</v>
      </c>
      <c r="D408" s="29">
        <v>2506.66</v>
      </c>
      <c r="E408" s="46">
        <v>250</v>
      </c>
      <c r="F408" s="46">
        <v>500</v>
      </c>
      <c r="G408" s="46">
        <v>0</v>
      </c>
      <c r="H408" s="46">
        <v>2677.31</v>
      </c>
      <c r="I408" s="34">
        <v>183.01</v>
      </c>
      <c r="J408" s="34">
        <v>1489.8600000000001</v>
      </c>
      <c r="K408" s="34">
        <f t="shared" si="37"/>
        <v>7606.84</v>
      </c>
      <c r="L408" s="34">
        <f t="shared" si="38"/>
        <v>145.221678</v>
      </c>
      <c r="M408" s="34">
        <v>0</v>
      </c>
      <c r="N408" s="34">
        <f t="shared" si="39"/>
        <v>96.989032258064512</v>
      </c>
      <c r="O408" s="29">
        <f t="shared" si="40"/>
        <v>242.21071025806452</v>
      </c>
      <c r="P408" s="34">
        <f t="shared" si="41"/>
        <v>7364.6292897419353</v>
      </c>
      <c r="Q408" s="47"/>
    </row>
    <row r="409" spans="1:17" ht="24.95" customHeight="1" x14ac:dyDescent="0.2">
      <c r="A409" s="33">
        <f t="shared" si="36"/>
        <v>400</v>
      </c>
      <c r="B409" s="50" t="s">
        <v>738</v>
      </c>
      <c r="C409" s="50" t="s">
        <v>184</v>
      </c>
      <c r="D409" s="29">
        <v>2506.66</v>
      </c>
      <c r="E409" s="46">
        <v>250</v>
      </c>
      <c r="F409" s="46">
        <v>500</v>
      </c>
      <c r="G409" s="46">
        <v>0</v>
      </c>
      <c r="H409" s="46">
        <v>2677.31</v>
      </c>
      <c r="I409" s="34">
        <v>183.01</v>
      </c>
      <c r="J409" s="34">
        <v>1489.8600000000001</v>
      </c>
      <c r="K409" s="34">
        <f t="shared" si="37"/>
        <v>7606.84</v>
      </c>
      <c r="L409" s="34">
        <f t="shared" si="38"/>
        <v>145.221678</v>
      </c>
      <c r="M409" s="34">
        <v>0</v>
      </c>
      <c r="N409" s="34">
        <f t="shared" si="39"/>
        <v>96.989032258064512</v>
      </c>
      <c r="O409" s="29">
        <f t="shared" si="40"/>
        <v>242.21071025806452</v>
      </c>
      <c r="P409" s="34">
        <f t="shared" si="41"/>
        <v>7364.6292897419353</v>
      </c>
      <c r="Q409" s="47"/>
    </row>
    <row r="410" spans="1:17" ht="24.95" customHeight="1" x14ac:dyDescent="0.2">
      <c r="A410" s="33">
        <f t="shared" si="36"/>
        <v>401</v>
      </c>
      <c r="B410" s="50" t="s">
        <v>246</v>
      </c>
      <c r="C410" s="50" t="s">
        <v>184</v>
      </c>
      <c r="D410" s="29">
        <v>2506.66</v>
      </c>
      <c r="E410" s="46">
        <v>250</v>
      </c>
      <c r="F410" s="46">
        <v>500</v>
      </c>
      <c r="G410" s="46">
        <v>0</v>
      </c>
      <c r="H410" s="46">
        <v>2677.31</v>
      </c>
      <c r="I410" s="34">
        <v>183.01</v>
      </c>
      <c r="J410" s="34">
        <v>1489.8600000000001</v>
      </c>
      <c r="K410" s="34">
        <f t="shared" si="37"/>
        <v>7606.84</v>
      </c>
      <c r="L410" s="34">
        <f t="shared" si="38"/>
        <v>145.221678</v>
      </c>
      <c r="M410" s="34">
        <v>0</v>
      </c>
      <c r="N410" s="34">
        <f t="shared" si="39"/>
        <v>96.989032258064512</v>
      </c>
      <c r="O410" s="29">
        <f t="shared" si="40"/>
        <v>242.21071025806452</v>
      </c>
      <c r="P410" s="34">
        <f t="shared" si="41"/>
        <v>7364.6292897419353</v>
      </c>
      <c r="Q410" s="47"/>
    </row>
    <row r="411" spans="1:17" ht="24.95" customHeight="1" x14ac:dyDescent="0.2">
      <c r="A411" s="33">
        <f t="shared" si="36"/>
        <v>402</v>
      </c>
      <c r="B411" s="50" t="s">
        <v>245</v>
      </c>
      <c r="C411" s="50" t="s">
        <v>184</v>
      </c>
      <c r="D411" s="29">
        <v>2506.66</v>
      </c>
      <c r="E411" s="46">
        <v>250</v>
      </c>
      <c r="F411" s="46">
        <v>500</v>
      </c>
      <c r="G411" s="46">
        <v>0</v>
      </c>
      <c r="H411" s="46">
        <v>2677.31</v>
      </c>
      <c r="I411" s="34">
        <v>183.01</v>
      </c>
      <c r="J411" s="34">
        <v>1489.8600000000001</v>
      </c>
      <c r="K411" s="34">
        <f t="shared" si="37"/>
        <v>7606.84</v>
      </c>
      <c r="L411" s="34">
        <f t="shared" si="38"/>
        <v>145.221678</v>
      </c>
      <c r="M411" s="34">
        <v>0</v>
      </c>
      <c r="N411" s="34">
        <f t="shared" si="39"/>
        <v>96.989032258064512</v>
      </c>
      <c r="O411" s="29">
        <f t="shared" si="40"/>
        <v>242.21071025806452</v>
      </c>
      <c r="P411" s="34">
        <f t="shared" si="41"/>
        <v>7364.6292897419353</v>
      </c>
      <c r="Q411" s="47"/>
    </row>
    <row r="412" spans="1:17" ht="24.95" customHeight="1" x14ac:dyDescent="0.2">
      <c r="A412" s="33">
        <f t="shared" si="36"/>
        <v>403</v>
      </c>
      <c r="B412" s="50" t="s">
        <v>739</v>
      </c>
      <c r="C412" s="50" t="s">
        <v>184</v>
      </c>
      <c r="D412" s="29">
        <v>2506.66</v>
      </c>
      <c r="E412" s="46">
        <v>250</v>
      </c>
      <c r="F412" s="46">
        <v>500</v>
      </c>
      <c r="G412" s="46">
        <v>0</v>
      </c>
      <c r="H412" s="46">
        <v>2677.31</v>
      </c>
      <c r="I412" s="34">
        <v>183.01</v>
      </c>
      <c r="J412" s="34">
        <v>1489.8600000000001</v>
      </c>
      <c r="K412" s="34">
        <f t="shared" si="37"/>
        <v>7606.84</v>
      </c>
      <c r="L412" s="34">
        <f t="shared" si="38"/>
        <v>145.221678</v>
      </c>
      <c r="M412" s="34">
        <v>0</v>
      </c>
      <c r="N412" s="34">
        <f t="shared" si="39"/>
        <v>96.989032258064512</v>
      </c>
      <c r="O412" s="29">
        <f t="shared" si="40"/>
        <v>242.21071025806452</v>
      </c>
      <c r="P412" s="34">
        <f t="shared" si="41"/>
        <v>7364.6292897419353</v>
      </c>
      <c r="Q412" s="47"/>
    </row>
    <row r="413" spans="1:17" ht="24.95" customHeight="1" x14ac:dyDescent="0.2">
      <c r="A413" s="33">
        <f t="shared" si="36"/>
        <v>404</v>
      </c>
      <c r="B413" s="50" t="s">
        <v>740</v>
      </c>
      <c r="C413" s="50" t="s">
        <v>184</v>
      </c>
      <c r="D413" s="29">
        <v>2506.66</v>
      </c>
      <c r="E413" s="46">
        <v>250</v>
      </c>
      <c r="F413" s="46">
        <v>500</v>
      </c>
      <c r="G413" s="46">
        <v>0</v>
      </c>
      <c r="H413" s="46">
        <v>2677.31</v>
      </c>
      <c r="I413" s="34">
        <v>183.01</v>
      </c>
      <c r="J413" s="34">
        <v>1489.8600000000001</v>
      </c>
      <c r="K413" s="34">
        <f t="shared" si="37"/>
        <v>7606.84</v>
      </c>
      <c r="L413" s="34">
        <f t="shared" si="38"/>
        <v>145.221678</v>
      </c>
      <c r="M413" s="34">
        <v>0</v>
      </c>
      <c r="N413" s="34">
        <f t="shared" si="39"/>
        <v>96.989032258064512</v>
      </c>
      <c r="O413" s="29">
        <f t="shared" si="40"/>
        <v>242.21071025806452</v>
      </c>
      <c r="P413" s="34">
        <f t="shared" si="41"/>
        <v>7364.6292897419353</v>
      </c>
      <c r="Q413" s="47"/>
    </row>
    <row r="414" spans="1:17" ht="24.95" customHeight="1" x14ac:dyDescent="0.2">
      <c r="A414" s="33">
        <f t="shared" si="36"/>
        <v>405</v>
      </c>
      <c r="B414" s="50" t="s">
        <v>741</v>
      </c>
      <c r="C414" s="50" t="s">
        <v>184</v>
      </c>
      <c r="D414" s="29">
        <v>2506.66</v>
      </c>
      <c r="E414" s="46">
        <v>250</v>
      </c>
      <c r="F414" s="46">
        <v>500</v>
      </c>
      <c r="G414" s="46">
        <v>0</v>
      </c>
      <c r="H414" s="46">
        <v>2677.31</v>
      </c>
      <c r="I414" s="34">
        <v>183.01</v>
      </c>
      <c r="J414" s="34">
        <v>1489.8600000000001</v>
      </c>
      <c r="K414" s="34">
        <f t="shared" si="37"/>
        <v>7606.84</v>
      </c>
      <c r="L414" s="34">
        <f t="shared" si="38"/>
        <v>145.221678</v>
      </c>
      <c r="M414" s="34">
        <v>0</v>
      </c>
      <c r="N414" s="34">
        <f t="shared" si="39"/>
        <v>96.989032258064512</v>
      </c>
      <c r="O414" s="29">
        <f t="shared" si="40"/>
        <v>242.21071025806452</v>
      </c>
      <c r="P414" s="34">
        <f t="shared" si="41"/>
        <v>7364.6292897419353</v>
      </c>
      <c r="Q414" s="47"/>
    </row>
    <row r="415" spans="1:17" ht="24.95" customHeight="1" x14ac:dyDescent="0.2">
      <c r="A415" s="33">
        <f t="shared" si="36"/>
        <v>406</v>
      </c>
      <c r="B415" s="50" t="s">
        <v>742</v>
      </c>
      <c r="C415" s="50" t="s">
        <v>184</v>
      </c>
      <c r="D415" s="29">
        <v>2506.66</v>
      </c>
      <c r="E415" s="46">
        <v>250</v>
      </c>
      <c r="F415" s="46">
        <v>500</v>
      </c>
      <c r="G415" s="46">
        <v>0</v>
      </c>
      <c r="H415" s="46">
        <v>2677.31</v>
      </c>
      <c r="I415" s="34">
        <v>183.01</v>
      </c>
      <c r="J415" s="34">
        <v>1489.8600000000001</v>
      </c>
      <c r="K415" s="34">
        <f t="shared" si="37"/>
        <v>7606.84</v>
      </c>
      <c r="L415" s="34">
        <f t="shared" si="38"/>
        <v>145.221678</v>
      </c>
      <c r="M415" s="34">
        <v>0</v>
      </c>
      <c r="N415" s="34">
        <f t="shared" si="39"/>
        <v>96.989032258064512</v>
      </c>
      <c r="O415" s="29">
        <f t="shared" si="40"/>
        <v>242.21071025806452</v>
      </c>
      <c r="P415" s="34">
        <f t="shared" si="41"/>
        <v>7364.6292897419353</v>
      </c>
      <c r="Q415" s="47"/>
    </row>
    <row r="416" spans="1:17" ht="24.95" customHeight="1" x14ac:dyDescent="0.2">
      <c r="A416" s="33">
        <f t="shared" si="36"/>
        <v>407</v>
      </c>
      <c r="B416" s="50" t="s">
        <v>509</v>
      </c>
      <c r="C416" s="50" t="s">
        <v>184</v>
      </c>
      <c r="D416" s="29">
        <v>2506.66</v>
      </c>
      <c r="E416" s="46">
        <v>250</v>
      </c>
      <c r="F416" s="46">
        <v>500</v>
      </c>
      <c r="G416" s="46">
        <v>0</v>
      </c>
      <c r="H416" s="46">
        <v>2677.31</v>
      </c>
      <c r="I416" s="34">
        <v>183.01</v>
      </c>
      <c r="J416" s="34">
        <v>1489.8600000000001</v>
      </c>
      <c r="K416" s="34">
        <f t="shared" si="37"/>
        <v>7606.84</v>
      </c>
      <c r="L416" s="34">
        <f t="shared" si="38"/>
        <v>145.221678</v>
      </c>
      <c r="M416" s="34">
        <v>0</v>
      </c>
      <c r="N416" s="34">
        <f t="shared" si="39"/>
        <v>96.989032258064512</v>
      </c>
      <c r="O416" s="29">
        <f t="shared" si="40"/>
        <v>242.21071025806452</v>
      </c>
      <c r="P416" s="34">
        <f t="shared" si="41"/>
        <v>7364.6292897419353</v>
      </c>
      <c r="Q416" s="47"/>
    </row>
    <row r="417" spans="1:17" ht="24.95" customHeight="1" x14ac:dyDescent="0.2">
      <c r="A417" s="33">
        <f t="shared" si="36"/>
        <v>408</v>
      </c>
      <c r="B417" s="50" t="s">
        <v>412</v>
      </c>
      <c r="C417" s="50" t="s">
        <v>184</v>
      </c>
      <c r="D417" s="29">
        <v>2506.66</v>
      </c>
      <c r="E417" s="46">
        <v>250</v>
      </c>
      <c r="F417" s="46">
        <v>500</v>
      </c>
      <c r="G417" s="46">
        <v>0</v>
      </c>
      <c r="H417" s="46">
        <v>2677.31</v>
      </c>
      <c r="I417" s="34">
        <v>183.01</v>
      </c>
      <c r="J417" s="34">
        <v>1489.8600000000001</v>
      </c>
      <c r="K417" s="34">
        <f t="shared" si="37"/>
        <v>7606.84</v>
      </c>
      <c r="L417" s="34">
        <f t="shared" si="38"/>
        <v>145.221678</v>
      </c>
      <c r="M417" s="34">
        <v>0</v>
      </c>
      <c r="N417" s="34">
        <f t="shared" si="39"/>
        <v>96.989032258064512</v>
      </c>
      <c r="O417" s="29">
        <f t="shared" si="40"/>
        <v>242.21071025806452</v>
      </c>
      <c r="P417" s="34">
        <f t="shared" si="41"/>
        <v>7364.6292897419353</v>
      </c>
      <c r="Q417" s="47"/>
    </row>
    <row r="418" spans="1:17" ht="24.95" customHeight="1" x14ac:dyDescent="0.2">
      <c r="A418" s="33">
        <f t="shared" si="36"/>
        <v>409</v>
      </c>
      <c r="B418" s="50" t="s">
        <v>743</v>
      </c>
      <c r="C418" s="50" t="s">
        <v>184</v>
      </c>
      <c r="D418" s="29">
        <v>2506.66</v>
      </c>
      <c r="E418" s="46">
        <v>250</v>
      </c>
      <c r="F418" s="46">
        <v>500</v>
      </c>
      <c r="G418" s="46">
        <v>0</v>
      </c>
      <c r="H418" s="46">
        <v>2677.31</v>
      </c>
      <c r="I418" s="34">
        <v>183.01</v>
      </c>
      <c r="J418" s="34">
        <v>1489.8600000000001</v>
      </c>
      <c r="K418" s="34">
        <f t="shared" si="37"/>
        <v>7606.84</v>
      </c>
      <c r="L418" s="34">
        <f t="shared" si="38"/>
        <v>145.221678</v>
      </c>
      <c r="M418" s="34">
        <v>0</v>
      </c>
      <c r="N418" s="34">
        <f t="shared" si="39"/>
        <v>96.989032258064512</v>
      </c>
      <c r="O418" s="29">
        <f t="shared" si="40"/>
        <v>242.21071025806452</v>
      </c>
      <c r="P418" s="34">
        <f t="shared" si="41"/>
        <v>7364.6292897419353</v>
      </c>
      <c r="Q418" s="47"/>
    </row>
    <row r="419" spans="1:17" ht="24.95" customHeight="1" x14ac:dyDescent="0.2">
      <c r="A419" s="33">
        <f t="shared" si="36"/>
        <v>410</v>
      </c>
      <c r="B419" s="50" t="s">
        <v>413</v>
      </c>
      <c r="C419" s="50" t="s">
        <v>184</v>
      </c>
      <c r="D419" s="29">
        <v>2506.66</v>
      </c>
      <c r="E419" s="46">
        <v>250</v>
      </c>
      <c r="F419" s="46">
        <v>500</v>
      </c>
      <c r="G419" s="46">
        <v>0</v>
      </c>
      <c r="H419" s="46">
        <v>2677.31</v>
      </c>
      <c r="I419" s="34">
        <v>183.01</v>
      </c>
      <c r="J419" s="34">
        <v>1489.8600000000001</v>
      </c>
      <c r="K419" s="34">
        <f t="shared" si="37"/>
        <v>7606.84</v>
      </c>
      <c r="L419" s="34">
        <f t="shared" si="38"/>
        <v>145.221678</v>
      </c>
      <c r="M419" s="34">
        <v>0</v>
      </c>
      <c r="N419" s="34">
        <f t="shared" si="39"/>
        <v>96.989032258064512</v>
      </c>
      <c r="O419" s="29">
        <f t="shared" si="40"/>
        <v>242.21071025806452</v>
      </c>
      <c r="P419" s="34">
        <f t="shared" si="41"/>
        <v>7364.6292897419353</v>
      </c>
      <c r="Q419" s="47"/>
    </row>
    <row r="420" spans="1:17" ht="24.95" customHeight="1" x14ac:dyDescent="0.2">
      <c r="A420" s="33">
        <f t="shared" si="36"/>
        <v>411</v>
      </c>
      <c r="B420" s="50" t="s">
        <v>240</v>
      </c>
      <c r="C420" s="50" t="s">
        <v>184</v>
      </c>
      <c r="D420" s="29">
        <v>2506.66</v>
      </c>
      <c r="E420" s="46">
        <v>250</v>
      </c>
      <c r="F420" s="46">
        <v>500</v>
      </c>
      <c r="G420" s="46">
        <v>0</v>
      </c>
      <c r="H420" s="46">
        <v>2677.31</v>
      </c>
      <c r="I420" s="34">
        <v>183.01</v>
      </c>
      <c r="J420" s="34">
        <v>1489.8600000000001</v>
      </c>
      <c r="K420" s="34">
        <f t="shared" si="37"/>
        <v>7606.84</v>
      </c>
      <c r="L420" s="34">
        <f t="shared" si="38"/>
        <v>145.221678</v>
      </c>
      <c r="M420" s="34">
        <v>0</v>
      </c>
      <c r="N420" s="34">
        <f t="shared" si="39"/>
        <v>96.989032258064512</v>
      </c>
      <c r="O420" s="29">
        <f t="shared" si="40"/>
        <v>242.21071025806452</v>
      </c>
      <c r="P420" s="34">
        <f t="shared" si="41"/>
        <v>7364.6292897419353</v>
      </c>
      <c r="Q420" s="47"/>
    </row>
    <row r="421" spans="1:17" ht="24.95" customHeight="1" x14ac:dyDescent="0.2">
      <c r="A421" s="33">
        <f t="shared" si="36"/>
        <v>412</v>
      </c>
      <c r="B421" s="50" t="s">
        <v>744</v>
      </c>
      <c r="C421" s="50" t="s">
        <v>184</v>
      </c>
      <c r="D421" s="29">
        <v>2506.66</v>
      </c>
      <c r="E421" s="46">
        <v>250</v>
      </c>
      <c r="F421" s="46">
        <v>500</v>
      </c>
      <c r="G421" s="46">
        <v>0</v>
      </c>
      <c r="H421" s="46">
        <v>2677.31</v>
      </c>
      <c r="I421" s="34">
        <v>183.01</v>
      </c>
      <c r="J421" s="34">
        <v>1489.8600000000001</v>
      </c>
      <c r="K421" s="34">
        <f t="shared" si="37"/>
        <v>7606.84</v>
      </c>
      <c r="L421" s="34">
        <f t="shared" si="38"/>
        <v>145.221678</v>
      </c>
      <c r="M421" s="34">
        <v>0</v>
      </c>
      <c r="N421" s="34">
        <f t="shared" si="39"/>
        <v>96.989032258064512</v>
      </c>
      <c r="O421" s="29">
        <f t="shared" si="40"/>
        <v>242.21071025806452</v>
      </c>
      <c r="P421" s="34">
        <f t="shared" si="41"/>
        <v>7364.6292897419353</v>
      </c>
      <c r="Q421" s="47"/>
    </row>
    <row r="422" spans="1:17" ht="24.95" customHeight="1" x14ac:dyDescent="0.2">
      <c r="A422" s="33">
        <f t="shared" si="36"/>
        <v>413</v>
      </c>
      <c r="B422" s="50" t="s">
        <v>242</v>
      </c>
      <c r="C422" s="50" t="s">
        <v>184</v>
      </c>
      <c r="D422" s="29">
        <v>2506.66</v>
      </c>
      <c r="E422" s="46">
        <v>250</v>
      </c>
      <c r="F422" s="46">
        <v>500</v>
      </c>
      <c r="G422" s="46">
        <v>0</v>
      </c>
      <c r="H422" s="46">
        <v>2677.31</v>
      </c>
      <c r="I422" s="34">
        <v>183.01</v>
      </c>
      <c r="J422" s="34">
        <v>1489.8600000000001</v>
      </c>
      <c r="K422" s="34">
        <f t="shared" si="37"/>
        <v>7606.84</v>
      </c>
      <c r="L422" s="34">
        <f t="shared" si="38"/>
        <v>145.221678</v>
      </c>
      <c r="M422" s="34">
        <v>0</v>
      </c>
      <c r="N422" s="34">
        <f t="shared" si="39"/>
        <v>96.989032258064512</v>
      </c>
      <c r="O422" s="29">
        <f t="shared" si="40"/>
        <v>242.21071025806452</v>
      </c>
      <c r="P422" s="34">
        <f t="shared" si="41"/>
        <v>7364.6292897419353</v>
      </c>
      <c r="Q422" s="47"/>
    </row>
    <row r="423" spans="1:17" ht="24.95" customHeight="1" x14ac:dyDescent="0.2">
      <c r="A423" s="33">
        <f t="shared" si="36"/>
        <v>414</v>
      </c>
      <c r="B423" s="50" t="s">
        <v>414</v>
      </c>
      <c r="C423" s="50" t="s">
        <v>184</v>
      </c>
      <c r="D423" s="29">
        <v>2506.66</v>
      </c>
      <c r="E423" s="46">
        <v>250</v>
      </c>
      <c r="F423" s="46">
        <v>500</v>
      </c>
      <c r="G423" s="46">
        <v>0</v>
      </c>
      <c r="H423" s="46">
        <v>2677.31</v>
      </c>
      <c r="I423" s="34">
        <v>183.01</v>
      </c>
      <c r="J423" s="34">
        <v>1489.8600000000001</v>
      </c>
      <c r="K423" s="34">
        <f t="shared" si="37"/>
        <v>7606.84</v>
      </c>
      <c r="L423" s="34">
        <f t="shared" si="38"/>
        <v>145.221678</v>
      </c>
      <c r="M423" s="34">
        <v>0</v>
      </c>
      <c r="N423" s="34">
        <f t="shared" si="39"/>
        <v>96.989032258064512</v>
      </c>
      <c r="O423" s="29">
        <f t="shared" si="40"/>
        <v>242.21071025806452</v>
      </c>
      <c r="P423" s="34">
        <f t="shared" si="41"/>
        <v>7364.6292897419353</v>
      </c>
      <c r="Q423" s="47"/>
    </row>
    <row r="424" spans="1:17" ht="24.95" customHeight="1" x14ac:dyDescent="0.2">
      <c r="A424" s="33">
        <f t="shared" si="36"/>
        <v>415</v>
      </c>
      <c r="B424" s="50" t="s">
        <v>745</v>
      </c>
      <c r="C424" s="50" t="s">
        <v>184</v>
      </c>
      <c r="D424" s="29">
        <v>2506.66</v>
      </c>
      <c r="E424" s="46">
        <v>250</v>
      </c>
      <c r="F424" s="46">
        <v>500</v>
      </c>
      <c r="G424" s="46">
        <v>0</v>
      </c>
      <c r="H424" s="46">
        <v>2677.31</v>
      </c>
      <c r="I424" s="34">
        <v>183.01</v>
      </c>
      <c r="J424" s="34">
        <v>1489.8600000000001</v>
      </c>
      <c r="K424" s="34">
        <f t="shared" si="37"/>
        <v>7606.84</v>
      </c>
      <c r="L424" s="34">
        <f t="shared" si="38"/>
        <v>145.221678</v>
      </c>
      <c r="M424" s="34">
        <v>0</v>
      </c>
      <c r="N424" s="34">
        <f t="shared" si="39"/>
        <v>96.989032258064512</v>
      </c>
      <c r="O424" s="29">
        <f t="shared" si="40"/>
        <v>242.21071025806452</v>
      </c>
      <c r="P424" s="34">
        <f t="shared" si="41"/>
        <v>7364.6292897419353</v>
      </c>
      <c r="Q424" s="47"/>
    </row>
    <row r="425" spans="1:17" ht="24.95" customHeight="1" x14ac:dyDescent="0.2">
      <c r="A425" s="33">
        <f t="shared" si="36"/>
        <v>416</v>
      </c>
      <c r="B425" s="50" t="s">
        <v>415</v>
      </c>
      <c r="C425" s="50" t="s">
        <v>184</v>
      </c>
      <c r="D425" s="29">
        <v>2506.66</v>
      </c>
      <c r="E425" s="46">
        <v>250</v>
      </c>
      <c r="F425" s="46">
        <v>500</v>
      </c>
      <c r="G425" s="46">
        <v>0</v>
      </c>
      <c r="H425" s="46">
        <v>2677.31</v>
      </c>
      <c r="I425" s="34">
        <v>183.01</v>
      </c>
      <c r="J425" s="34">
        <v>1489.8600000000001</v>
      </c>
      <c r="K425" s="34">
        <f t="shared" si="37"/>
        <v>7606.84</v>
      </c>
      <c r="L425" s="34">
        <f t="shared" si="38"/>
        <v>145.221678</v>
      </c>
      <c r="M425" s="34">
        <v>0</v>
      </c>
      <c r="N425" s="34">
        <f t="shared" si="39"/>
        <v>96.989032258064512</v>
      </c>
      <c r="O425" s="29">
        <f t="shared" si="40"/>
        <v>242.21071025806452</v>
      </c>
      <c r="P425" s="34">
        <f t="shared" si="41"/>
        <v>7364.6292897419353</v>
      </c>
      <c r="Q425" s="47"/>
    </row>
    <row r="426" spans="1:17" ht="24.95" customHeight="1" x14ac:dyDescent="0.2">
      <c r="A426" s="33">
        <f t="shared" si="36"/>
        <v>417</v>
      </c>
      <c r="B426" s="50" t="s">
        <v>416</v>
      </c>
      <c r="C426" s="50" t="s">
        <v>184</v>
      </c>
      <c r="D426" s="29">
        <v>2506.66</v>
      </c>
      <c r="E426" s="46">
        <v>250</v>
      </c>
      <c r="F426" s="46">
        <v>500</v>
      </c>
      <c r="G426" s="46">
        <v>0</v>
      </c>
      <c r="H426" s="46">
        <v>2677.31</v>
      </c>
      <c r="I426" s="34">
        <v>183.01</v>
      </c>
      <c r="J426" s="34">
        <v>1489.8600000000001</v>
      </c>
      <c r="K426" s="34">
        <f t="shared" si="37"/>
        <v>7606.84</v>
      </c>
      <c r="L426" s="34">
        <f t="shared" si="38"/>
        <v>145.221678</v>
      </c>
      <c r="M426" s="34">
        <v>0</v>
      </c>
      <c r="N426" s="34">
        <f t="shared" si="39"/>
        <v>96.989032258064512</v>
      </c>
      <c r="O426" s="29">
        <f t="shared" si="40"/>
        <v>242.21071025806452</v>
      </c>
      <c r="P426" s="34">
        <f t="shared" si="41"/>
        <v>7364.6292897419353</v>
      </c>
      <c r="Q426" s="47"/>
    </row>
    <row r="427" spans="1:17" ht="24.95" customHeight="1" x14ac:dyDescent="0.2">
      <c r="A427" s="33">
        <f t="shared" si="36"/>
        <v>418</v>
      </c>
      <c r="B427" s="50" t="s">
        <v>241</v>
      </c>
      <c r="C427" s="50" t="s">
        <v>184</v>
      </c>
      <c r="D427" s="29">
        <v>2506.66</v>
      </c>
      <c r="E427" s="46">
        <v>250</v>
      </c>
      <c r="F427" s="46">
        <v>500</v>
      </c>
      <c r="G427" s="46">
        <v>0</v>
      </c>
      <c r="H427" s="46">
        <v>2677.31</v>
      </c>
      <c r="I427" s="34">
        <v>183.01</v>
      </c>
      <c r="J427" s="34">
        <v>1489.8600000000001</v>
      </c>
      <c r="K427" s="34">
        <f t="shared" si="37"/>
        <v>7606.84</v>
      </c>
      <c r="L427" s="34">
        <f t="shared" si="38"/>
        <v>145.221678</v>
      </c>
      <c r="M427" s="34">
        <v>0</v>
      </c>
      <c r="N427" s="34">
        <f t="shared" si="39"/>
        <v>96.989032258064512</v>
      </c>
      <c r="O427" s="29">
        <f t="shared" si="40"/>
        <v>242.21071025806452</v>
      </c>
      <c r="P427" s="34">
        <f t="shared" si="41"/>
        <v>7364.6292897419353</v>
      </c>
      <c r="Q427" s="47"/>
    </row>
    <row r="428" spans="1:17" ht="24.95" customHeight="1" x14ac:dyDescent="0.2">
      <c r="A428" s="33">
        <f t="shared" si="36"/>
        <v>419</v>
      </c>
      <c r="B428" s="50" t="s">
        <v>417</v>
      </c>
      <c r="C428" s="50" t="s">
        <v>184</v>
      </c>
      <c r="D428" s="29">
        <v>2506.66</v>
      </c>
      <c r="E428" s="46">
        <v>250</v>
      </c>
      <c r="F428" s="46">
        <v>500</v>
      </c>
      <c r="G428" s="46">
        <v>0</v>
      </c>
      <c r="H428" s="46">
        <v>2677.31</v>
      </c>
      <c r="I428" s="34">
        <v>183.01</v>
      </c>
      <c r="J428" s="34">
        <v>1489.8600000000001</v>
      </c>
      <c r="K428" s="34">
        <f t="shared" si="37"/>
        <v>7606.84</v>
      </c>
      <c r="L428" s="34">
        <f t="shared" si="38"/>
        <v>145.221678</v>
      </c>
      <c r="M428" s="34">
        <v>0</v>
      </c>
      <c r="N428" s="34">
        <f t="shared" si="39"/>
        <v>96.989032258064512</v>
      </c>
      <c r="O428" s="29">
        <f t="shared" si="40"/>
        <v>242.21071025806452</v>
      </c>
      <c r="P428" s="34">
        <f t="shared" si="41"/>
        <v>7364.6292897419353</v>
      </c>
      <c r="Q428" s="47"/>
    </row>
    <row r="429" spans="1:17" ht="24.95" customHeight="1" x14ac:dyDescent="0.2">
      <c r="A429" s="33">
        <f t="shared" si="36"/>
        <v>420</v>
      </c>
      <c r="B429" s="50" t="s">
        <v>746</v>
      </c>
      <c r="C429" s="50" t="s">
        <v>184</v>
      </c>
      <c r="D429" s="29">
        <v>2506.66</v>
      </c>
      <c r="E429" s="46">
        <v>250</v>
      </c>
      <c r="F429" s="46">
        <v>500</v>
      </c>
      <c r="G429" s="46">
        <v>0</v>
      </c>
      <c r="H429" s="46">
        <v>2677.31</v>
      </c>
      <c r="I429" s="34">
        <v>183.01</v>
      </c>
      <c r="J429" s="34">
        <v>1489.8600000000001</v>
      </c>
      <c r="K429" s="34">
        <f t="shared" si="37"/>
        <v>7606.84</v>
      </c>
      <c r="L429" s="34">
        <f t="shared" si="38"/>
        <v>145.221678</v>
      </c>
      <c r="M429" s="34">
        <v>0</v>
      </c>
      <c r="N429" s="34">
        <f t="shared" si="39"/>
        <v>96.989032258064512</v>
      </c>
      <c r="O429" s="29">
        <f t="shared" si="40"/>
        <v>242.21071025806452</v>
      </c>
      <c r="P429" s="34">
        <f t="shared" si="41"/>
        <v>7364.6292897419353</v>
      </c>
      <c r="Q429" s="47"/>
    </row>
    <row r="430" spans="1:17" ht="24.95" customHeight="1" x14ac:dyDescent="0.2">
      <c r="A430" s="33">
        <f t="shared" si="36"/>
        <v>421</v>
      </c>
      <c r="B430" s="50" t="s">
        <v>747</v>
      </c>
      <c r="C430" s="50" t="s">
        <v>184</v>
      </c>
      <c r="D430" s="29">
        <v>2506.66</v>
      </c>
      <c r="E430" s="46">
        <v>250</v>
      </c>
      <c r="F430" s="46">
        <v>500</v>
      </c>
      <c r="G430" s="46">
        <v>0</v>
      </c>
      <c r="H430" s="46">
        <v>2677.31</v>
      </c>
      <c r="I430" s="34">
        <v>183.01</v>
      </c>
      <c r="J430" s="34">
        <v>1489.8600000000001</v>
      </c>
      <c r="K430" s="34">
        <f t="shared" si="37"/>
        <v>7606.84</v>
      </c>
      <c r="L430" s="34">
        <f t="shared" si="38"/>
        <v>145.221678</v>
      </c>
      <c r="M430" s="34">
        <v>0</v>
      </c>
      <c r="N430" s="34">
        <f t="shared" si="39"/>
        <v>96.989032258064512</v>
      </c>
      <c r="O430" s="29">
        <f t="shared" si="40"/>
        <v>242.21071025806452</v>
      </c>
      <c r="P430" s="34">
        <f t="shared" si="41"/>
        <v>7364.6292897419353</v>
      </c>
      <c r="Q430" s="47"/>
    </row>
    <row r="431" spans="1:17" ht="24.95" customHeight="1" x14ac:dyDescent="0.2">
      <c r="A431" s="33">
        <f t="shared" si="36"/>
        <v>422</v>
      </c>
      <c r="B431" s="50" t="s">
        <v>283</v>
      </c>
      <c r="C431" s="50" t="s">
        <v>184</v>
      </c>
      <c r="D431" s="29">
        <v>2506.66</v>
      </c>
      <c r="E431" s="46">
        <v>250</v>
      </c>
      <c r="F431" s="46">
        <v>500</v>
      </c>
      <c r="G431" s="46">
        <v>0</v>
      </c>
      <c r="H431" s="46">
        <v>2677.31</v>
      </c>
      <c r="I431" s="34">
        <v>183.01</v>
      </c>
      <c r="J431" s="34">
        <v>1489.8600000000001</v>
      </c>
      <c r="K431" s="34">
        <f t="shared" si="37"/>
        <v>7606.84</v>
      </c>
      <c r="L431" s="34">
        <f t="shared" si="38"/>
        <v>145.221678</v>
      </c>
      <c r="M431" s="34">
        <v>0</v>
      </c>
      <c r="N431" s="34">
        <f t="shared" si="39"/>
        <v>96.989032258064512</v>
      </c>
      <c r="O431" s="29">
        <f t="shared" si="40"/>
        <v>242.21071025806452</v>
      </c>
      <c r="P431" s="34">
        <f t="shared" si="41"/>
        <v>7364.6292897419353</v>
      </c>
      <c r="Q431" s="47"/>
    </row>
    <row r="432" spans="1:17" ht="24.95" customHeight="1" x14ac:dyDescent="0.2">
      <c r="A432" s="33">
        <f t="shared" si="36"/>
        <v>423</v>
      </c>
      <c r="B432" s="50" t="s">
        <v>229</v>
      </c>
      <c r="C432" s="50" t="s">
        <v>184</v>
      </c>
      <c r="D432" s="29">
        <v>2506.66</v>
      </c>
      <c r="E432" s="46">
        <v>250</v>
      </c>
      <c r="F432" s="46">
        <v>500</v>
      </c>
      <c r="G432" s="46">
        <v>0</v>
      </c>
      <c r="H432" s="46">
        <v>2677.31</v>
      </c>
      <c r="I432" s="34">
        <v>183.01</v>
      </c>
      <c r="J432" s="34">
        <v>1489.8600000000001</v>
      </c>
      <c r="K432" s="34">
        <f t="shared" si="37"/>
        <v>7606.84</v>
      </c>
      <c r="L432" s="34">
        <f t="shared" si="38"/>
        <v>145.221678</v>
      </c>
      <c r="M432" s="34">
        <v>0</v>
      </c>
      <c r="N432" s="34">
        <f t="shared" si="39"/>
        <v>96.989032258064512</v>
      </c>
      <c r="O432" s="29">
        <f t="shared" si="40"/>
        <v>242.21071025806452</v>
      </c>
      <c r="P432" s="34">
        <f t="shared" si="41"/>
        <v>7364.6292897419353</v>
      </c>
      <c r="Q432" s="47"/>
    </row>
    <row r="433" spans="1:17" ht="24.95" customHeight="1" x14ac:dyDescent="0.2">
      <c r="A433" s="33">
        <f t="shared" si="36"/>
        <v>424</v>
      </c>
      <c r="B433" s="50" t="s">
        <v>217</v>
      </c>
      <c r="C433" s="50" t="s">
        <v>184</v>
      </c>
      <c r="D433" s="29">
        <v>2506.66</v>
      </c>
      <c r="E433" s="46">
        <v>250</v>
      </c>
      <c r="F433" s="46">
        <v>500</v>
      </c>
      <c r="G433" s="46">
        <v>0</v>
      </c>
      <c r="H433" s="46">
        <v>2677.31</v>
      </c>
      <c r="I433" s="34">
        <v>183.01</v>
      </c>
      <c r="J433" s="34">
        <v>1489.8600000000001</v>
      </c>
      <c r="K433" s="34">
        <f t="shared" si="37"/>
        <v>7606.84</v>
      </c>
      <c r="L433" s="34">
        <f t="shared" si="38"/>
        <v>145.221678</v>
      </c>
      <c r="M433" s="34">
        <v>0</v>
      </c>
      <c r="N433" s="34">
        <f t="shared" si="39"/>
        <v>96.989032258064512</v>
      </c>
      <c r="O433" s="29">
        <f t="shared" si="40"/>
        <v>242.21071025806452</v>
      </c>
      <c r="P433" s="34">
        <f t="shared" si="41"/>
        <v>7364.6292897419353</v>
      </c>
      <c r="Q433" s="47"/>
    </row>
    <row r="434" spans="1:17" ht="24.95" customHeight="1" x14ac:dyDescent="0.2">
      <c r="A434" s="33">
        <f t="shared" si="36"/>
        <v>425</v>
      </c>
      <c r="B434" s="50" t="s">
        <v>748</v>
      </c>
      <c r="C434" s="50" t="s">
        <v>184</v>
      </c>
      <c r="D434" s="29">
        <v>2506.66</v>
      </c>
      <c r="E434" s="46">
        <v>250</v>
      </c>
      <c r="F434" s="46">
        <v>500</v>
      </c>
      <c r="G434" s="46">
        <v>0</v>
      </c>
      <c r="H434" s="46">
        <v>2677.31</v>
      </c>
      <c r="I434" s="34">
        <v>183.01</v>
      </c>
      <c r="J434" s="34">
        <v>1489.8600000000001</v>
      </c>
      <c r="K434" s="34">
        <f t="shared" si="37"/>
        <v>7606.84</v>
      </c>
      <c r="L434" s="34">
        <f t="shared" si="38"/>
        <v>145.221678</v>
      </c>
      <c r="M434" s="34">
        <v>0</v>
      </c>
      <c r="N434" s="34">
        <f t="shared" si="39"/>
        <v>96.989032258064512</v>
      </c>
      <c r="O434" s="29">
        <f t="shared" si="40"/>
        <v>242.21071025806452</v>
      </c>
      <c r="P434" s="34">
        <f t="shared" si="41"/>
        <v>7364.6292897419353</v>
      </c>
      <c r="Q434" s="47"/>
    </row>
    <row r="435" spans="1:17" ht="24.75" customHeight="1" x14ac:dyDescent="0.2">
      <c r="A435" s="33">
        <f t="shared" si="36"/>
        <v>426</v>
      </c>
      <c r="B435" s="50" t="s">
        <v>272</v>
      </c>
      <c r="C435" s="50" t="s">
        <v>184</v>
      </c>
      <c r="D435" s="29">
        <v>2506.66</v>
      </c>
      <c r="E435" s="46">
        <v>250</v>
      </c>
      <c r="F435" s="46">
        <v>500</v>
      </c>
      <c r="G435" s="46">
        <v>0</v>
      </c>
      <c r="H435" s="46">
        <v>2677.31</v>
      </c>
      <c r="I435" s="34">
        <v>183.01</v>
      </c>
      <c r="J435" s="34">
        <v>1489.8600000000001</v>
      </c>
      <c r="K435" s="34">
        <f t="shared" si="37"/>
        <v>7606.84</v>
      </c>
      <c r="L435" s="34">
        <f t="shared" si="38"/>
        <v>145.221678</v>
      </c>
      <c r="M435" s="34">
        <v>0</v>
      </c>
      <c r="N435" s="34">
        <f t="shared" si="39"/>
        <v>96.989032258064512</v>
      </c>
      <c r="O435" s="29">
        <f t="shared" si="40"/>
        <v>242.21071025806452</v>
      </c>
      <c r="P435" s="34">
        <f t="shared" si="41"/>
        <v>7364.6292897419353</v>
      </c>
      <c r="Q435" s="47"/>
    </row>
    <row r="436" spans="1:17" ht="24.75" customHeight="1" x14ac:dyDescent="0.2">
      <c r="A436" s="33">
        <f t="shared" si="36"/>
        <v>427</v>
      </c>
      <c r="B436" s="50" t="s">
        <v>219</v>
      </c>
      <c r="C436" s="50" t="s">
        <v>184</v>
      </c>
      <c r="D436" s="29">
        <v>2506.66</v>
      </c>
      <c r="E436" s="46">
        <v>250</v>
      </c>
      <c r="F436" s="46">
        <v>500</v>
      </c>
      <c r="G436" s="46">
        <v>0</v>
      </c>
      <c r="H436" s="46">
        <v>2677.31</v>
      </c>
      <c r="I436" s="34">
        <v>183.01</v>
      </c>
      <c r="J436" s="34">
        <v>1489.8600000000001</v>
      </c>
      <c r="K436" s="34">
        <f t="shared" si="37"/>
        <v>7606.84</v>
      </c>
      <c r="L436" s="34">
        <f t="shared" si="38"/>
        <v>145.221678</v>
      </c>
      <c r="M436" s="34">
        <v>0</v>
      </c>
      <c r="N436" s="34">
        <f t="shared" si="39"/>
        <v>96.989032258064512</v>
      </c>
      <c r="O436" s="29">
        <f t="shared" si="40"/>
        <v>242.21071025806452</v>
      </c>
      <c r="P436" s="34">
        <f t="shared" si="41"/>
        <v>7364.6292897419353</v>
      </c>
      <c r="Q436" s="47"/>
    </row>
    <row r="437" spans="1:17" ht="24.75" customHeight="1" x14ac:dyDescent="0.2">
      <c r="A437" s="33">
        <f t="shared" si="36"/>
        <v>428</v>
      </c>
      <c r="B437" s="50" t="s">
        <v>259</v>
      </c>
      <c r="C437" s="50" t="s">
        <v>184</v>
      </c>
      <c r="D437" s="29">
        <v>2506.66</v>
      </c>
      <c r="E437" s="46">
        <v>250</v>
      </c>
      <c r="F437" s="46">
        <v>500</v>
      </c>
      <c r="G437" s="46">
        <v>0</v>
      </c>
      <c r="H437" s="46">
        <v>2677.31</v>
      </c>
      <c r="I437" s="34">
        <v>183.01</v>
      </c>
      <c r="J437" s="34">
        <v>1489.8600000000001</v>
      </c>
      <c r="K437" s="34">
        <f t="shared" si="37"/>
        <v>7606.84</v>
      </c>
      <c r="L437" s="34">
        <f t="shared" si="38"/>
        <v>145.221678</v>
      </c>
      <c r="M437" s="34">
        <v>0</v>
      </c>
      <c r="N437" s="34">
        <f t="shared" si="39"/>
        <v>96.989032258064512</v>
      </c>
      <c r="O437" s="29">
        <f t="shared" si="40"/>
        <v>242.21071025806452</v>
      </c>
      <c r="P437" s="34">
        <f t="shared" si="41"/>
        <v>7364.6292897419353</v>
      </c>
      <c r="Q437" s="47"/>
    </row>
    <row r="438" spans="1:17" ht="24.75" customHeight="1" x14ac:dyDescent="0.2">
      <c r="A438" s="33">
        <f t="shared" si="36"/>
        <v>429</v>
      </c>
      <c r="B438" s="50" t="s">
        <v>749</v>
      </c>
      <c r="C438" s="50" t="s">
        <v>184</v>
      </c>
      <c r="D438" s="29">
        <v>2506.66</v>
      </c>
      <c r="E438" s="46">
        <v>250</v>
      </c>
      <c r="F438" s="46">
        <v>500</v>
      </c>
      <c r="G438" s="46">
        <v>0</v>
      </c>
      <c r="H438" s="46">
        <v>2677.31</v>
      </c>
      <c r="I438" s="34">
        <v>183.01</v>
      </c>
      <c r="J438" s="34">
        <v>1489.8600000000001</v>
      </c>
      <c r="K438" s="34">
        <f t="shared" si="37"/>
        <v>7606.84</v>
      </c>
      <c r="L438" s="34">
        <f t="shared" si="38"/>
        <v>145.221678</v>
      </c>
      <c r="M438" s="34">
        <v>0</v>
      </c>
      <c r="N438" s="34">
        <f t="shared" si="39"/>
        <v>96.989032258064512</v>
      </c>
      <c r="O438" s="29">
        <f t="shared" si="40"/>
        <v>242.21071025806452</v>
      </c>
      <c r="P438" s="34">
        <f t="shared" si="41"/>
        <v>7364.6292897419353</v>
      </c>
      <c r="Q438" s="47"/>
    </row>
    <row r="439" spans="1:17" ht="24.75" customHeight="1" x14ac:dyDescent="0.2">
      <c r="A439" s="33">
        <f t="shared" si="36"/>
        <v>430</v>
      </c>
      <c r="B439" s="50" t="s">
        <v>750</v>
      </c>
      <c r="C439" s="50" t="s">
        <v>184</v>
      </c>
      <c r="D439" s="29">
        <v>2506.66</v>
      </c>
      <c r="E439" s="46">
        <v>250</v>
      </c>
      <c r="F439" s="46">
        <v>500</v>
      </c>
      <c r="G439" s="46">
        <v>0</v>
      </c>
      <c r="H439" s="46">
        <v>2677.31</v>
      </c>
      <c r="I439" s="34">
        <v>183.01</v>
      </c>
      <c r="J439" s="34">
        <v>1489.8600000000001</v>
      </c>
      <c r="K439" s="34">
        <f t="shared" si="37"/>
        <v>7606.84</v>
      </c>
      <c r="L439" s="34">
        <f t="shared" si="38"/>
        <v>145.221678</v>
      </c>
      <c r="M439" s="34">
        <v>0</v>
      </c>
      <c r="N439" s="34">
        <f t="shared" si="39"/>
        <v>96.989032258064512</v>
      </c>
      <c r="O439" s="29">
        <f t="shared" si="40"/>
        <v>242.21071025806452</v>
      </c>
      <c r="P439" s="34">
        <f t="shared" si="41"/>
        <v>7364.6292897419353</v>
      </c>
      <c r="Q439" s="47"/>
    </row>
    <row r="440" spans="1:17" ht="24.75" customHeight="1" x14ac:dyDescent="0.2">
      <c r="A440" s="33">
        <f t="shared" si="36"/>
        <v>431</v>
      </c>
      <c r="B440" s="50" t="s">
        <v>418</v>
      </c>
      <c r="C440" s="50" t="s">
        <v>184</v>
      </c>
      <c r="D440" s="29">
        <v>2506.66</v>
      </c>
      <c r="E440" s="46">
        <v>250</v>
      </c>
      <c r="F440" s="46">
        <v>500</v>
      </c>
      <c r="G440" s="46">
        <v>0</v>
      </c>
      <c r="H440" s="46">
        <v>2677.31</v>
      </c>
      <c r="I440" s="34">
        <v>183.01</v>
      </c>
      <c r="J440" s="34">
        <v>1489.8600000000001</v>
      </c>
      <c r="K440" s="34">
        <f t="shared" si="37"/>
        <v>7606.84</v>
      </c>
      <c r="L440" s="34">
        <f t="shared" si="38"/>
        <v>145.221678</v>
      </c>
      <c r="M440" s="34">
        <v>0</v>
      </c>
      <c r="N440" s="34">
        <f t="shared" si="39"/>
        <v>96.989032258064512</v>
      </c>
      <c r="O440" s="29">
        <f t="shared" si="40"/>
        <v>242.21071025806452</v>
      </c>
      <c r="P440" s="34">
        <f t="shared" si="41"/>
        <v>7364.6292897419353</v>
      </c>
      <c r="Q440" s="47"/>
    </row>
    <row r="441" spans="1:17" ht="24.75" customHeight="1" x14ac:dyDescent="0.2">
      <c r="A441" s="33">
        <f t="shared" si="36"/>
        <v>432</v>
      </c>
      <c r="B441" s="50" t="s">
        <v>256</v>
      </c>
      <c r="C441" s="50" t="s">
        <v>184</v>
      </c>
      <c r="D441" s="29">
        <v>2506.66</v>
      </c>
      <c r="E441" s="46">
        <v>250</v>
      </c>
      <c r="F441" s="46">
        <v>500</v>
      </c>
      <c r="G441" s="46">
        <v>0</v>
      </c>
      <c r="H441" s="46">
        <v>2677.31</v>
      </c>
      <c r="I441" s="34">
        <v>183.01</v>
      </c>
      <c r="J441" s="34">
        <v>1489.8600000000001</v>
      </c>
      <c r="K441" s="34">
        <f t="shared" si="37"/>
        <v>7606.84</v>
      </c>
      <c r="L441" s="34">
        <f t="shared" si="38"/>
        <v>145.221678</v>
      </c>
      <c r="M441" s="34">
        <v>0</v>
      </c>
      <c r="N441" s="34">
        <f t="shared" si="39"/>
        <v>96.989032258064512</v>
      </c>
      <c r="O441" s="29">
        <f t="shared" si="40"/>
        <v>242.21071025806452</v>
      </c>
      <c r="P441" s="34">
        <f t="shared" si="41"/>
        <v>7364.6292897419353</v>
      </c>
      <c r="Q441" s="47"/>
    </row>
    <row r="442" spans="1:17" ht="24.75" customHeight="1" x14ac:dyDescent="0.2">
      <c r="A442" s="33">
        <f t="shared" si="36"/>
        <v>433</v>
      </c>
      <c r="B442" s="50" t="s">
        <v>255</v>
      </c>
      <c r="C442" s="50" t="s">
        <v>184</v>
      </c>
      <c r="D442" s="29">
        <v>2506.66</v>
      </c>
      <c r="E442" s="46">
        <v>250</v>
      </c>
      <c r="F442" s="46">
        <v>500</v>
      </c>
      <c r="G442" s="46">
        <v>0</v>
      </c>
      <c r="H442" s="46">
        <v>2677.31</v>
      </c>
      <c r="I442" s="34">
        <v>183.01</v>
      </c>
      <c r="J442" s="34">
        <v>1489.8600000000001</v>
      </c>
      <c r="K442" s="34">
        <f t="shared" si="37"/>
        <v>7606.84</v>
      </c>
      <c r="L442" s="34">
        <f t="shared" si="38"/>
        <v>145.221678</v>
      </c>
      <c r="M442" s="34">
        <v>0</v>
      </c>
      <c r="N442" s="34">
        <f t="shared" si="39"/>
        <v>96.989032258064512</v>
      </c>
      <c r="O442" s="29">
        <f t="shared" si="40"/>
        <v>242.21071025806452</v>
      </c>
      <c r="P442" s="34">
        <f t="shared" si="41"/>
        <v>7364.6292897419353</v>
      </c>
      <c r="Q442" s="47"/>
    </row>
    <row r="443" spans="1:17" ht="24.75" customHeight="1" x14ac:dyDescent="0.2">
      <c r="A443" s="33">
        <f t="shared" si="36"/>
        <v>434</v>
      </c>
      <c r="B443" s="50" t="s">
        <v>419</v>
      </c>
      <c r="C443" s="50" t="s">
        <v>184</v>
      </c>
      <c r="D443" s="29">
        <v>2506.66</v>
      </c>
      <c r="E443" s="46">
        <v>250</v>
      </c>
      <c r="F443" s="46">
        <v>500</v>
      </c>
      <c r="G443" s="46">
        <v>0</v>
      </c>
      <c r="H443" s="46">
        <v>2677.31</v>
      </c>
      <c r="I443" s="34">
        <v>183.01</v>
      </c>
      <c r="J443" s="34">
        <v>1489.8600000000001</v>
      </c>
      <c r="K443" s="34">
        <f t="shared" si="37"/>
        <v>7606.84</v>
      </c>
      <c r="L443" s="34">
        <f t="shared" si="38"/>
        <v>145.221678</v>
      </c>
      <c r="M443" s="34">
        <v>0</v>
      </c>
      <c r="N443" s="34">
        <f t="shared" si="39"/>
        <v>96.989032258064512</v>
      </c>
      <c r="O443" s="29">
        <f t="shared" si="40"/>
        <v>242.21071025806452</v>
      </c>
      <c r="P443" s="34">
        <f t="shared" si="41"/>
        <v>7364.6292897419353</v>
      </c>
      <c r="Q443" s="47"/>
    </row>
    <row r="444" spans="1:17" ht="24.75" customHeight="1" x14ac:dyDescent="0.2">
      <c r="A444" s="33">
        <f t="shared" si="36"/>
        <v>435</v>
      </c>
      <c r="B444" s="50" t="s">
        <v>751</v>
      </c>
      <c r="C444" s="50" t="s">
        <v>184</v>
      </c>
      <c r="D444" s="29">
        <v>2506.66</v>
      </c>
      <c r="E444" s="46">
        <v>250</v>
      </c>
      <c r="F444" s="46">
        <v>500</v>
      </c>
      <c r="G444" s="46">
        <v>0</v>
      </c>
      <c r="H444" s="46">
        <v>2677.31</v>
      </c>
      <c r="I444" s="34">
        <v>183.01</v>
      </c>
      <c r="J444" s="34">
        <v>1489.8600000000001</v>
      </c>
      <c r="K444" s="34">
        <f t="shared" si="37"/>
        <v>7606.84</v>
      </c>
      <c r="L444" s="34">
        <f t="shared" si="38"/>
        <v>145.221678</v>
      </c>
      <c r="M444" s="34">
        <v>0</v>
      </c>
      <c r="N444" s="34">
        <f t="shared" si="39"/>
        <v>96.989032258064512</v>
      </c>
      <c r="O444" s="29">
        <f t="shared" si="40"/>
        <v>242.21071025806452</v>
      </c>
      <c r="P444" s="34">
        <f t="shared" si="41"/>
        <v>7364.6292897419353</v>
      </c>
      <c r="Q444" s="47"/>
    </row>
    <row r="445" spans="1:17" ht="24.75" customHeight="1" x14ac:dyDescent="0.2">
      <c r="A445" s="33">
        <f t="shared" si="36"/>
        <v>436</v>
      </c>
      <c r="B445" s="50" t="s">
        <v>288</v>
      </c>
      <c r="C445" s="50" t="s">
        <v>184</v>
      </c>
      <c r="D445" s="29">
        <v>2506.66</v>
      </c>
      <c r="E445" s="46">
        <v>250</v>
      </c>
      <c r="F445" s="46">
        <v>500</v>
      </c>
      <c r="G445" s="46">
        <v>0</v>
      </c>
      <c r="H445" s="46">
        <v>2677.31</v>
      </c>
      <c r="I445" s="34">
        <v>183.01</v>
      </c>
      <c r="J445" s="34">
        <v>1489.8600000000001</v>
      </c>
      <c r="K445" s="34">
        <f t="shared" si="37"/>
        <v>7606.84</v>
      </c>
      <c r="L445" s="34">
        <f t="shared" si="38"/>
        <v>145.221678</v>
      </c>
      <c r="M445" s="34">
        <v>0</v>
      </c>
      <c r="N445" s="34">
        <f t="shared" si="39"/>
        <v>96.989032258064512</v>
      </c>
      <c r="O445" s="29">
        <f t="shared" si="40"/>
        <v>242.21071025806452</v>
      </c>
      <c r="P445" s="34">
        <f t="shared" si="41"/>
        <v>7364.6292897419353</v>
      </c>
      <c r="Q445" s="47"/>
    </row>
    <row r="446" spans="1:17" ht="24.75" customHeight="1" x14ac:dyDescent="0.2">
      <c r="A446" s="33">
        <f t="shared" si="36"/>
        <v>437</v>
      </c>
      <c r="B446" s="50" t="s">
        <v>274</v>
      </c>
      <c r="C446" s="50" t="s">
        <v>184</v>
      </c>
      <c r="D446" s="29">
        <v>2506.66</v>
      </c>
      <c r="E446" s="46">
        <v>250</v>
      </c>
      <c r="F446" s="46">
        <v>500</v>
      </c>
      <c r="G446" s="46">
        <v>0</v>
      </c>
      <c r="H446" s="46">
        <v>2677.31</v>
      </c>
      <c r="I446" s="34">
        <v>183.01</v>
      </c>
      <c r="J446" s="34">
        <v>1489.8600000000001</v>
      </c>
      <c r="K446" s="34">
        <f t="shared" si="37"/>
        <v>7606.84</v>
      </c>
      <c r="L446" s="34">
        <f t="shared" si="38"/>
        <v>145.221678</v>
      </c>
      <c r="M446" s="34">
        <v>0</v>
      </c>
      <c r="N446" s="34">
        <f t="shared" si="39"/>
        <v>96.989032258064512</v>
      </c>
      <c r="O446" s="29">
        <f t="shared" si="40"/>
        <v>242.21071025806452</v>
      </c>
      <c r="P446" s="34">
        <f t="shared" si="41"/>
        <v>7364.6292897419353</v>
      </c>
      <c r="Q446" s="47"/>
    </row>
    <row r="447" spans="1:17" ht="24.75" customHeight="1" x14ac:dyDescent="0.2">
      <c r="A447" s="33">
        <f t="shared" si="36"/>
        <v>438</v>
      </c>
      <c r="B447" s="50" t="s">
        <v>420</v>
      </c>
      <c r="C447" s="50" t="s">
        <v>184</v>
      </c>
      <c r="D447" s="29">
        <v>2506.66</v>
      </c>
      <c r="E447" s="46">
        <v>250</v>
      </c>
      <c r="F447" s="46">
        <v>500</v>
      </c>
      <c r="G447" s="46">
        <v>0</v>
      </c>
      <c r="H447" s="46">
        <v>2677.31</v>
      </c>
      <c r="I447" s="34">
        <v>183.01</v>
      </c>
      <c r="J447" s="34">
        <v>1489.8600000000001</v>
      </c>
      <c r="K447" s="34">
        <f t="shared" si="37"/>
        <v>7606.84</v>
      </c>
      <c r="L447" s="34">
        <f t="shared" si="38"/>
        <v>145.221678</v>
      </c>
      <c r="M447" s="34">
        <v>0</v>
      </c>
      <c r="N447" s="34">
        <f t="shared" si="39"/>
        <v>96.989032258064512</v>
      </c>
      <c r="O447" s="29">
        <f t="shared" si="40"/>
        <v>242.21071025806452</v>
      </c>
      <c r="P447" s="34">
        <f t="shared" si="41"/>
        <v>7364.6292897419353</v>
      </c>
      <c r="Q447" s="47"/>
    </row>
    <row r="448" spans="1:17" ht="24.75" customHeight="1" x14ac:dyDescent="0.2">
      <c r="A448" s="33">
        <f t="shared" si="36"/>
        <v>439</v>
      </c>
      <c r="B448" s="50" t="s">
        <v>421</v>
      </c>
      <c r="C448" s="50" t="s">
        <v>184</v>
      </c>
      <c r="D448" s="29">
        <v>2506.66</v>
      </c>
      <c r="E448" s="46">
        <v>250</v>
      </c>
      <c r="F448" s="46">
        <v>500</v>
      </c>
      <c r="G448" s="46">
        <v>0</v>
      </c>
      <c r="H448" s="46">
        <v>2677.31</v>
      </c>
      <c r="I448" s="34">
        <v>183.01</v>
      </c>
      <c r="J448" s="34">
        <v>1489.8600000000001</v>
      </c>
      <c r="K448" s="34">
        <f t="shared" si="37"/>
        <v>7606.84</v>
      </c>
      <c r="L448" s="34">
        <f t="shared" si="38"/>
        <v>145.221678</v>
      </c>
      <c r="M448" s="34">
        <v>0</v>
      </c>
      <c r="N448" s="34">
        <f t="shared" si="39"/>
        <v>96.989032258064512</v>
      </c>
      <c r="O448" s="29">
        <f t="shared" si="40"/>
        <v>242.21071025806452</v>
      </c>
      <c r="P448" s="34">
        <f t="shared" si="41"/>
        <v>7364.6292897419353</v>
      </c>
      <c r="Q448" s="47"/>
    </row>
    <row r="449" spans="1:17" ht="24.75" customHeight="1" x14ac:dyDescent="0.2">
      <c r="A449" s="33">
        <f t="shared" si="36"/>
        <v>440</v>
      </c>
      <c r="B449" s="50" t="s">
        <v>273</v>
      </c>
      <c r="C449" s="50" t="s">
        <v>184</v>
      </c>
      <c r="D449" s="29">
        <v>2506.66</v>
      </c>
      <c r="E449" s="46">
        <v>250</v>
      </c>
      <c r="F449" s="46">
        <v>500</v>
      </c>
      <c r="G449" s="46">
        <v>0</v>
      </c>
      <c r="H449" s="46">
        <v>2677.31</v>
      </c>
      <c r="I449" s="34">
        <v>183.01</v>
      </c>
      <c r="J449" s="34">
        <v>1489.8600000000001</v>
      </c>
      <c r="K449" s="34">
        <f t="shared" si="37"/>
        <v>7606.84</v>
      </c>
      <c r="L449" s="34">
        <f t="shared" si="38"/>
        <v>145.221678</v>
      </c>
      <c r="M449" s="34">
        <v>0</v>
      </c>
      <c r="N449" s="34">
        <f t="shared" si="39"/>
        <v>96.989032258064512</v>
      </c>
      <c r="O449" s="29">
        <f t="shared" si="40"/>
        <v>242.21071025806452</v>
      </c>
      <c r="P449" s="34">
        <f t="shared" si="41"/>
        <v>7364.6292897419353</v>
      </c>
      <c r="Q449" s="47"/>
    </row>
    <row r="450" spans="1:17" ht="24.75" customHeight="1" x14ac:dyDescent="0.2">
      <c r="A450" s="33">
        <f t="shared" si="36"/>
        <v>441</v>
      </c>
      <c r="B450" s="50" t="s">
        <v>249</v>
      </c>
      <c r="C450" s="50" t="s">
        <v>184</v>
      </c>
      <c r="D450" s="29">
        <v>2506.66</v>
      </c>
      <c r="E450" s="46">
        <v>250</v>
      </c>
      <c r="F450" s="46">
        <v>500</v>
      </c>
      <c r="G450" s="46">
        <v>0</v>
      </c>
      <c r="H450" s="46">
        <v>2677.31</v>
      </c>
      <c r="I450" s="34">
        <v>183.01</v>
      </c>
      <c r="J450" s="34">
        <v>1489.8600000000001</v>
      </c>
      <c r="K450" s="34">
        <f t="shared" si="37"/>
        <v>7606.84</v>
      </c>
      <c r="L450" s="34">
        <f t="shared" si="38"/>
        <v>145.221678</v>
      </c>
      <c r="M450" s="34">
        <v>0</v>
      </c>
      <c r="N450" s="34">
        <f t="shared" si="39"/>
        <v>96.989032258064512</v>
      </c>
      <c r="O450" s="29">
        <f t="shared" si="40"/>
        <v>242.21071025806452</v>
      </c>
      <c r="P450" s="34">
        <f t="shared" si="41"/>
        <v>7364.6292897419353</v>
      </c>
      <c r="Q450" s="47"/>
    </row>
    <row r="451" spans="1:17" ht="24.75" customHeight="1" x14ac:dyDescent="0.2">
      <c r="A451" s="33">
        <f t="shared" si="36"/>
        <v>442</v>
      </c>
      <c r="B451" s="50" t="s">
        <v>752</v>
      </c>
      <c r="C451" s="50" t="s">
        <v>184</v>
      </c>
      <c r="D451" s="29">
        <v>2506.66</v>
      </c>
      <c r="E451" s="46">
        <v>250</v>
      </c>
      <c r="F451" s="46">
        <v>500</v>
      </c>
      <c r="G451" s="46">
        <v>0</v>
      </c>
      <c r="H451" s="46">
        <v>2677.31</v>
      </c>
      <c r="I451" s="34">
        <v>183.01</v>
      </c>
      <c r="J451" s="34">
        <v>1489.8600000000001</v>
      </c>
      <c r="K451" s="34">
        <f t="shared" si="37"/>
        <v>7606.84</v>
      </c>
      <c r="L451" s="34">
        <f t="shared" si="38"/>
        <v>145.221678</v>
      </c>
      <c r="M451" s="34">
        <v>0</v>
      </c>
      <c r="N451" s="34">
        <f t="shared" si="39"/>
        <v>96.989032258064512</v>
      </c>
      <c r="O451" s="29">
        <f t="shared" si="40"/>
        <v>242.21071025806452</v>
      </c>
      <c r="P451" s="34">
        <f t="shared" si="41"/>
        <v>7364.6292897419353</v>
      </c>
      <c r="Q451" s="47"/>
    </row>
    <row r="452" spans="1:17" ht="24.75" customHeight="1" x14ac:dyDescent="0.2">
      <c r="A452" s="33">
        <f t="shared" si="36"/>
        <v>443</v>
      </c>
      <c r="B452" s="50" t="s">
        <v>753</v>
      </c>
      <c r="C452" s="50" t="s">
        <v>184</v>
      </c>
      <c r="D452" s="29">
        <v>2506.66</v>
      </c>
      <c r="E452" s="46">
        <v>250</v>
      </c>
      <c r="F452" s="46">
        <v>500</v>
      </c>
      <c r="G452" s="46">
        <v>0</v>
      </c>
      <c r="H452" s="46">
        <v>2677.31</v>
      </c>
      <c r="I452" s="34">
        <v>183.01</v>
      </c>
      <c r="J452" s="34">
        <v>1489.8600000000001</v>
      </c>
      <c r="K452" s="34">
        <f t="shared" si="37"/>
        <v>7606.84</v>
      </c>
      <c r="L452" s="34">
        <f t="shared" si="38"/>
        <v>145.221678</v>
      </c>
      <c r="M452" s="34">
        <v>0</v>
      </c>
      <c r="N452" s="34">
        <f t="shared" si="39"/>
        <v>96.989032258064512</v>
      </c>
      <c r="O452" s="29">
        <f t="shared" si="40"/>
        <v>242.21071025806452</v>
      </c>
      <c r="P452" s="34">
        <f t="shared" si="41"/>
        <v>7364.6292897419353</v>
      </c>
      <c r="Q452" s="47"/>
    </row>
    <row r="453" spans="1:17" ht="24.75" customHeight="1" x14ac:dyDescent="0.2">
      <c r="A453" s="33">
        <f t="shared" si="36"/>
        <v>444</v>
      </c>
      <c r="B453" s="50" t="s">
        <v>262</v>
      </c>
      <c r="C453" s="50" t="s">
        <v>184</v>
      </c>
      <c r="D453" s="29">
        <v>2506.66</v>
      </c>
      <c r="E453" s="46">
        <v>250</v>
      </c>
      <c r="F453" s="46">
        <v>500</v>
      </c>
      <c r="G453" s="46">
        <v>0</v>
      </c>
      <c r="H453" s="46">
        <v>2677.31</v>
      </c>
      <c r="I453" s="34">
        <v>183.01</v>
      </c>
      <c r="J453" s="34">
        <v>1489.8600000000001</v>
      </c>
      <c r="K453" s="34">
        <f t="shared" si="37"/>
        <v>7606.84</v>
      </c>
      <c r="L453" s="34">
        <f t="shared" si="38"/>
        <v>145.221678</v>
      </c>
      <c r="M453" s="34">
        <v>0</v>
      </c>
      <c r="N453" s="34">
        <f t="shared" si="39"/>
        <v>96.989032258064512</v>
      </c>
      <c r="O453" s="29">
        <f t="shared" si="40"/>
        <v>242.21071025806452</v>
      </c>
      <c r="P453" s="34">
        <f t="shared" si="41"/>
        <v>7364.6292897419353</v>
      </c>
      <c r="Q453" s="47"/>
    </row>
    <row r="454" spans="1:17" ht="24.75" customHeight="1" x14ac:dyDescent="0.2">
      <c r="A454" s="33">
        <f t="shared" si="36"/>
        <v>445</v>
      </c>
      <c r="B454" s="50" t="s">
        <v>248</v>
      </c>
      <c r="C454" s="50" t="s">
        <v>184</v>
      </c>
      <c r="D454" s="29">
        <v>2506.66</v>
      </c>
      <c r="E454" s="46">
        <v>250</v>
      </c>
      <c r="F454" s="46">
        <v>500</v>
      </c>
      <c r="G454" s="46">
        <v>0</v>
      </c>
      <c r="H454" s="46">
        <v>2677.31</v>
      </c>
      <c r="I454" s="34">
        <v>183.01</v>
      </c>
      <c r="J454" s="34">
        <v>1489.8600000000001</v>
      </c>
      <c r="K454" s="34">
        <f t="shared" si="37"/>
        <v>7606.84</v>
      </c>
      <c r="L454" s="34">
        <f t="shared" si="38"/>
        <v>145.221678</v>
      </c>
      <c r="M454" s="34">
        <v>0</v>
      </c>
      <c r="N454" s="34">
        <f t="shared" si="39"/>
        <v>96.989032258064512</v>
      </c>
      <c r="O454" s="29">
        <f t="shared" si="40"/>
        <v>242.21071025806452</v>
      </c>
      <c r="P454" s="34">
        <f t="shared" si="41"/>
        <v>7364.6292897419353</v>
      </c>
      <c r="Q454" s="47"/>
    </row>
    <row r="455" spans="1:17" ht="24.75" customHeight="1" x14ac:dyDescent="0.2">
      <c r="A455" s="33">
        <f t="shared" ref="A455:A517" si="42">1+A454</f>
        <v>446</v>
      </c>
      <c r="B455" s="50" t="s">
        <v>247</v>
      </c>
      <c r="C455" s="50" t="s">
        <v>184</v>
      </c>
      <c r="D455" s="29">
        <v>2506.66</v>
      </c>
      <c r="E455" s="46">
        <v>250</v>
      </c>
      <c r="F455" s="46">
        <v>500</v>
      </c>
      <c r="G455" s="46">
        <v>0</v>
      </c>
      <c r="H455" s="46">
        <v>2677.31</v>
      </c>
      <c r="I455" s="34">
        <v>183.01</v>
      </c>
      <c r="J455" s="34">
        <v>1489.8600000000001</v>
      </c>
      <c r="K455" s="34">
        <f t="shared" si="37"/>
        <v>7606.84</v>
      </c>
      <c r="L455" s="34">
        <f t="shared" si="38"/>
        <v>145.221678</v>
      </c>
      <c r="M455" s="34">
        <v>0</v>
      </c>
      <c r="N455" s="34">
        <f t="shared" si="39"/>
        <v>96.989032258064512</v>
      </c>
      <c r="O455" s="29">
        <f t="shared" si="40"/>
        <v>242.21071025806452</v>
      </c>
      <c r="P455" s="34">
        <f t="shared" si="41"/>
        <v>7364.6292897419353</v>
      </c>
      <c r="Q455" s="47"/>
    </row>
    <row r="456" spans="1:17" ht="24.75" customHeight="1" x14ac:dyDescent="0.2">
      <c r="A456" s="33">
        <f t="shared" si="42"/>
        <v>447</v>
      </c>
      <c r="B456" s="50" t="s">
        <v>250</v>
      </c>
      <c r="C456" s="50" t="s">
        <v>184</v>
      </c>
      <c r="D456" s="29">
        <v>2506.66</v>
      </c>
      <c r="E456" s="46">
        <v>250</v>
      </c>
      <c r="F456" s="46">
        <v>500</v>
      </c>
      <c r="G456" s="46">
        <v>0</v>
      </c>
      <c r="H456" s="46">
        <v>2677.31</v>
      </c>
      <c r="I456" s="34">
        <v>183.01</v>
      </c>
      <c r="J456" s="34">
        <v>1489.8600000000001</v>
      </c>
      <c r="K456" s="34">
        <f t="shared" si="37"/>
        <v>7606.84</v>
      </c>
      <c r="L456" s="34">
        <f t="shared" si="38"/>
        <v>145.221678</v>
      </c>
      <c r="M456" s="34">
        <v>0</v>
      </c>
      <c r="N456" s="34">
        <f t="shared" si="39"/>
        <v>96.989032258064512</v>
      </c>
      <c r="O456" s="29">
        <f t="shared" si="40"/>
        <v>242.21071025806452</v>
      </c>
      <c r="P456" s="34">
        <f t="shared" si="41"/>
        <v>7364.6292897419353</v>
      </c>
      <c r="Q456" s="47"/>
    </row>
    <row r="457" spans="1:17" ht="24.75" customHeight="1" x14ac:dyDescent="0.2">
      <c r="A457" s="33">
        <f t="shared" si="42"/>
        <v>448</v>
      </c>
      <c r="B457" s="50" t="s">
        <v>754</v>
      </c>
      <c r="C457" s="50" t="s">
        <v>184</v>
      </c>
      <c r="D457" s="29">
        <v>2506.66</v>
      </c>
      <c r="E457" s="46">
        <v>250</v>
      </c>
      <c r="F457" s="46">
        <v>500</v>
      </c>
      <c r="G457" s="46">
        <v>0</v>
      </c>
      <c r="H457" s="46">
        <v>2677.31</v>
      </c>
      <c r="I457" s="34">
        <v>183.01</v>
      </c>
      <c r="J457" s="34">
        <v>1489.8600000000001</v>
      </c>
      <c r="K457" s="34">
        <f t="shared" si="37"/>
        <v>7606.84</v>
      </c>
      <c r="L457" s="34">
        <f t="shared" si="38"/>
        <v>145.221678</v>
      </c>
      <c r="M457" s="34">
        <v>0</v>
      </c>
      <c r="N457" s="34">
        <f t="shared" si="39"/>
        <v>96.989032258064512</v>
      </c>
      <c r="O457" s="29">
        <f t="shared" si="40"/>
        <v>242.21071025806452</v>
      </c>
      <c r="P457" s="34">
        <f t="shared" si="41"/>
        <v>7364.6292897419353</v>
      </c>
      <c r="Q457" s="47"/>
    </row>
    <row r="458" spans="1:17" ht="24.75" customHeight="1" x14ac:dyDescent="0.2">
      <c r="A458" s="33">
        <f t="shared" si="42"/>
        <v>449</v>
      </c>
      <c r="B458" s="50" t="s">
        <v>755</v>
      </c>
      <c r="C458" s="50" t="s">
        <v>184</v>
      </c>
      <c r="D458" s="29">
        <v>2506.66</v>
      </c>
      <c r="E458" s="46">
        <v>250</v>
      </c>
      <c r="F458" s="46">
        <v>500</v>
      </c>
      <c r="G458" s="46">
        <v>0</v>
      </c>
      <c r="H458" s="46">
        <v>2677.31</v>
      </c>
      <c r="I458" s="34">
        <v>183.01</v>
      </c>
      <c r="J458" s="34">
        <v>1489.8600000000001</v>
      </c>
      <c r="K458" s="34">
        <f t="shared" ref="K458:K521" si="43">SUM(D458:J458)</f>
        <v>7606.84</v>
      </c>
      <c r="L458" s="34">
        <f t="shared" ref="L458:L521" si="44">(D458+F458+G458)*4.83%</f>
        <v>145.221678</v>
      </c>
      <c r="M458" s="34">
        <v>0</v>
      </c>
      <c r="N458" s="34">
        <f t="shared" ref="N458:N521" si="45">(D458+F458+G458)/31</f>
        <v>96.989032258064512</v>
      </c>
      <c r="O458" s="29">
        <f t="shared" ref="O458:O521" si="46">SUM(L458:N458)</f>
        <v>242.21071025806452</v>
      </c>
      <c r="P458" s="34">
        <f t="shared" ref="P458:P521" si="47">K458-O458</f>
        <v>7364.6292897419353</v>
      </c>
      <c r="Q458" s="47"/>
    </row>
    <row r="459" spans="1:17" ht="24.75" customHeight="1" x14ac:dyDescent="0.2">
      <c r="A459" s="33">
        <f t="shared" si="42"/>
        <v>450</v>
      </c>
      <c r="B459" s="50" t="s">
        <v>270</v>
      </c>
      <c r="C459" s="50" t="s">
        <v>184</v>
      </c>
      <c r="D459" s="29">
        <v>2506.66</v>
      </c>
      <c r="E459" s="46">
        <v>250</v>
      </c>
      <c r="F459" s="46">
        <v>500</v>
      </c>
      <c r="G459" s="46">
        <v>0</v>
      </c>
      <c r="H459" s="46">
        <v>2677.31</v>
      </c>
      <c r="I459" s="34">
        <v>183.01</v>
      </c>
      <c r="J459" s="34">
        <v>1489.8600000000001</v>
      </c>
      <c r="K459" s="34">
        <f t="shared" si="43"/>
        <v>7606.84</v>
      </c>
      <c r="L459" s="34">
        <f t="shared" si="44"/>
        <v>145.221678</v>
      </c>
      <c r="M459" s="34">
        <v>0</v>
      </c>
      <c r="N459" s="34">
        <f t="shared" si="45"/>
        <v>96.989032258064512</v>
      </c>
      <c r="O459" s="29">
        <f t="shared" si="46"/>
        <v>242.21071025806452</v>
      </c>
      <c r="P459" s="34">
        <f t="shared" si="47"/>
        <v>7364.6292897419353</v>
      </c>
      <c r="Q459" s="47"/>
    </row>
    <row r="460" spans="1:17" ht="24.75" customHeight="1" x14ac:dyDescent="0.2">
      <c r="A460" s="33">
        <f t="shared" si="42"/>
        <v>451</v>
      </c>
      <c r="B460" s="50" t="s">
        <v>220</v>
      </c>
      <c r="C460" s="50" t="s">
        <v>184</v>
      </c>
      <c r="D460" s="29">
        <v>2506.66</v>
      </c>
      <c r="E460" s="46">
        <v>250</v>
      </c>
      <c r="F460" s="46">
        <v>500</v>
      </c>
      <c r="G460" s="46">
        <v>0</v>
      </c>
      <c r="H460" s="46">
        <v>2677.31</v>
      </c>
      <c r="I460" s="34">
        <v>183.01</v>
      </c>
      <c r="J460" s="34">
        <v>1489.8600000000001</v>
      </c>
      <c r="K460" s="34">
        <f t="shared" si="43"/>
        <v>7606.84</v>
      </c>
      <c r="L460" s="34">
        <f t="shared" si="44"/>
        <v>145.221678</v>
      </c>
      <c r="M460" s="34">
        <v>0</v>
      </c>
      <c r="N460" s="34">
        <f t="shared" si="45"/>
        <v>96.989032258064512</v>
      </c>
      <c r="O460" s="29">
        <f t="shared" si="46"/>
        <v>242.21071025806452</v>
      </c>
      <c r="P460" s="34">
        <f t="shared" si="47"/>
        <v>7364.6292897419353</v>
      </c>
      <c r="Q460" s="47"/>
    </row>
    <row r="461" spans="1:17" ht="24.75" customHeight="1" x14ac:dyDescent="0.2">
      <c r="A461" s="33">
        <f t="shared" si="42"/>
        <v>452</v>
      </c>
      <c r="B461" s="50" t="s">
        <v>221</v>
      </c>
      <c r="C461" s="50" t="s">
        <v>184</v>
      </c>
      <c r="D461" s="29">
        <v>2506.66</v>
      </c>
      <c r="E461" s="46">
        <v>250</v>
      </c>
      <c r="F461" s="46">
        <v>500</v>
      </c>
      <c r="G461" s="46">
        <v>0</v>
      </c>
      <c r="H461" s="46">
        <v>2677.31</v>
      </c>
      <c r="I461" s="34">
        <v>183.01</v>
      </c>
      <c r="J461" s="34">
        <v>1489.8600000000001</v>
      </c>
      <c r="K461" s="34">
        <f t="shared" si="43"/>
        <v>7606.84</v>
      </c>
      <c r="L461" s="34">
        <f t="shared" si="44"/>
        <v>145.221678</v>
      </c>
      <c r="M461" s="34">
        <v>0</v>
      </c>
      <c r="N461" s="34">
        <f t="shared" si="45"/>
        <v>96.989032258064512</v>
      </c>
      <c r="O461" s="29">
        <f t="shared" si="46"/>
        <v>242.21071025806452</v>
      </c>
      <c r="P461" s="34">
        <f t="shared" si="47"/>
        <v>7364.6292897419353</v>
      </c>
      <c r="Q461" s="47"/>
    </row>
    <row r="462" spans="1:17" ht="24.75" customHeight="1" x14ac:dyDescent="0.2">
      <c r="A462" s="33">
        <f t="shared" si="42"/>
        <v>453</v>
      </c>
      <c r="B462" s="50" t="s">
        <v>321</v>
      </c>
      <c r="C462" s="50" t="s">
        <v>184</v>
      </c>
      <c r="D462" s="29">
        <v>2506.66</v>
      </c>
      <c r="E462" s="46">
        <v>250</v>
      </c>
      <c r="F462" s="46">
        <v>500</v>
      </c>
      <c r="G462" s="46">
        <v>0</v>
      </c>
      <c r="H462" s="46">
        <v>2677.31</v>
      </c>
      <c r="I462" s="34">
        <v>183.01</v>
      </c>
      <c r="J462" s="34">
        <v>1489.8600000000001</v>
      </c>
      <c r="K462" s="34">
        <f t="shared" si="43"/>
        <v>7606.84</v>
      </c>
      <c r="L462" s="34">
        <f t="shared" si="44"/>
        <v>145.221678</v>
      </c>
      <c r="M462" s="34">
        <v>0</v>
      </c>
      <c r="N462" s="34">
        <f t="shared" si="45"/>
        <v>96.989032258064512</v>
      </c>
      <c r="O462" s="29">
        <f t="shared" si="46"/>
        <v>242.21071025806452</v>
      </c>
      <c r="P462" s="34">
        <f t="shared" si="47"/>
        <v>7364.6292897419353</v>
      </c>
      <c r="Q462" s="47"/>
    </row>
    <row r="463" spans="1:17" ht="24.75" customHeight="1" x14ac:dyDescent="0.2">
      <c r="A463" s="33">
        <f t="shared" si="42"/>
        <v>454</v>
      </c>
      <c r="B463" s="50" t="s">
        <v>756</v>
      </c>
      <c r="C463" s="50" t="s">
        <v>184</v>
      </c>
      <c r="D463" s="29">
        <v>2506.66</v>
      </c>
      <c r="E463" s="46">
        <v>250</v>
      </c>
      <c r="F463" s="46">
        <v>500</v>
      </c>
      <c r="G463" s="46">
        <v>0</v>
      </c>
      <c r="H463" s="46">
        <v>2677.31</v>
      </c>
      <c r="I463" s="34">
        <v>183.01</v>
      </c>
      <c r="J463" s="34">
        <v>1489.8600000000001</v>
      </c>
      <c r="K463" s="34">
        <f t="shared" si="43"/>
        <v>7606.84</v>
      </c>
      <c r="L463" s="34">
        <f t="shared" si="44"/>
        <v>145.221678</v>
      </c>
      <c r="M463" s="34">
        <v>0</v>
      </c>
      <c r="N463" s="34">
        <f t="shared" si="45"/>
        <v>96.989032258064512</v>
      </c>
      <c r="O463" s="29">
        <f t="shared" si="46"/>
        <v>242.21071025806452</v>
      </c>
      <c r="P463" s="34">
        <f t="shared" si="47"/>
        <v>7364.6292897419353</v>
      </c>
      <c r="Q463" s="47"/>
    </row>
    <row r="464" spans="1:17" ht="24.75" customHeight="1" x14ac:dyDescent="0.2">
      <c r="A464" s="33">
        <f t="shared" si="42"/>
        <v>455</v>
      </c>
      <c r="B464" s="50" t="s">
        <v>757</v>
      </c>
      <c r="C464" s="50" t="s">
        <v>184</v>
      </c>
      <c r="D464" s="29">
        <v>2506.66</v>
      </c>
      <c r="E464" s="46">
        <v>250</v>
      </c>
      <c r="F464" s="46">
        <v>500</v>
      </c>
      <c r="G464" s="46">
        <v>0</v>
      </c>
      <c r="H464" s="46">
        <v>2677.31</v>
      </c>
      <c r="I464" s="34">
        <v>183.01</v>
      </c>
      <c r="J464" s="34">
        <v>1489.8600000000001</v>
      </c>
      <c r="K464" s="34">
        <f t="shared" si="43"/>
        <v>7606.84</v>
      </c>
      <c r="L464" s="34">
        <f t="shared" si="44"/>
        <v>145.221678</v>
      </c>
      <c r="M464" s="34">
        <v>0</v>
      </c>
      <c r="N464" s="34">
        <f t="shared" si="45"/>
        <v>96.989032258064512</v>
      </c>
      <c r="O464" s="29">
        <f t="shared" si="46"/>
        <v>242.21071025806452</v>
      </c>
      <c r="P464" s="34">
        <f t="shared" si="47"/>
        <v>7364.6292897419353</v>
      </c>
      <c r="Q464" s="47"/>
    </row>
    <row r="465" spans="1:17" ht="24.75" customHeight="1" x14ac:dyDescent="0.2">
      <c r="A465" s="33">
        <f t="shared" si="42"/>
        <v>456</v>
      </c>
      <c r="B465" s="50" t="s">
        <v>277</v>
      </c>
      <c r="C465" s="50" t="s">
        <v>184</v>
      </c>
      <c r="D465" s="29">
        <v>2506.66</v>
      </c>
      <c r="E465" s="46">
        <v>250</v>
      </c>
      <c r="F465" s="46">
        <v>500</v>
      </c>
      <c r="G465" s="46">
        <v>0</v>
      </c>
      <c r="H465" s="46">
        <v>2677.31</v>
      </c>
      <c r="I465" s="34">
        <v>183.01</v>
      </c>
      <c r="J465" s="34">
        <v>1489.8600000000001</v>
      </c>
      <c r="K465" s="34">
        <f t="shared" si="43"/>
        <v>7606.84</v>
      </c>
      <c r="L465" s="34">
        <f t="shared" si="44"/>
        <v>145.221678</v>
      </c>
      <c r="M465" s="34">
        <v>0</v>
      </c>
      <c r="N465" s="34">
        <f t="shared" si="45"/>
        <v>96.989032258064512</v>
      </c>
      <c r="O465" s="29">
        <f t="shared" si="46"/>
        <v>242.21071025806452</v>
      </c>
      <c r="P465" s="34">
        <f t="shared" si="47"/>
        <v>7364.6292897419353</v>
      </c>
      <c r="Q465" s="47"/>
    </row>
    <row r="466" spans="1:17" ht="24.75" customHeight="1" x14ac:dyDescent="0.2">
      <c r="A466" s="33">
        <f t="shared" si="42"/>
        <v>457</v>
      </c>
      <c r="B466" s="50" t="s">
        <v>1359</v>
      </c>
      <c r="C466" s="50" t="s">
        <v>184</v>
      </c>
      <c r="D466" s="29">
        <v>2506.66</v>
      </c>
      <c r="E466" s="46">
        <v>250</v>
      </c>
      <c r="F466" s="46">
        <v>500</v>
      </c>
      <c r="G466" s="46">
        <v>0</v>
      </c>
      <c r="H466" s="46">
        <v>2677.31</v>
      </c>
      <c r="I466" s="34">
        <v>183.01</v>
      </c>
      <c r="J466" s="34">
        <v>1489.8600000000001</v>
      </c>
      <c r="K466" s="34">
        <f t="shared" si="43"/>
        <v>7606.84</v>
      </c>
      <c r="L466" s="34">
        <f t="shared" si="44"/>
        <v>145.221678</v>
      </c>
      <c r="M466" s="34">
        <v>0</v>
      </c>
      <c r="N466" s="34">
        <f t="shared" si="45"/>
        <v>96.989032258064512</v>
      </c>
      <c r="O466" s="29">
        <f t="shared" si="46"/>
        <v>242.21071025806452</v>
      </c>
      <c r="P466" s="34">
        <f t="shared" si="47"/>
        <v>7364.6292897419353</v>
      </c>
      <c r="Q466" s="47"/>
    </row>
    <row r="467" spans="1:17" ht="24.75" customHeight="1" x14ac:dyDescent="0.2">
      <c r="A467" s="33">
        <f t="shared" si="42"/>
        <v>458</v>
      </c>
      <c r="B467" s="50" t="s">
        <v>758</v>
      </c>
      <c r="C467" s="50" t="s">
        <v>184</v>
      </c>
      <c r="D467" s="29">
        <v>2506.66</v>
      </c>
      <c r="E467" s="46">
        <v>250</v>
      </c>
      <c r="F467" s="46">
        <v>500</v>
      </c>
      <c r="G467" s="46">
        <v>0</v>
      </c>
      <c r="H467" s="46">
        <v>2677.31</v>
      </c>
      <c r="I467" s="34">
        <v>183.01</v>
      </c>
      <c r="J467" s="34">
        <v>1489.8600000000001</v>
      </c>
      <c r="K467" s="34">
        <f t="shared" si="43"/>
        <v>7606.84</v>
      </c>
      <c r="L467" s="34">
        <f t="shared" si="44"/>
        <v>145.221678</v>
      </c>
      <c r="M467" s="34">
        <v>0</v>
      </c>
      <c r="N467" s="34">
        <f t="shared" si="45"/>
        <v>96.989032258064512</v>
      </c>
      <c r="O467" s="29">
        <f t="shared" si="46"/>
        <v>242.21071025806452</v>
      </c>
      <c r="P467" s="34">
        <f t="shared" si="47"/>
        <v>7364.6292897419353</v>
      </c>
      <c r="Q467" s="47"/>
    </row>
    <row r="468" spans="1:17" ht="24.75" customHeight="1" x14ac:dyDescent="0.2">
      <c r="A468" s="33">
        <f t="shared" si="42"/>
        <v>459</v>
      </c>
      <c r="B468" s="50" t="s">
        <v>759</v>
      </c>
      <c r="C468" s="50" t="s">
        <v>184</v>
      </c>
      <c r="D468" s="29">
        <v>2506.66</v>
      </c>
      <c r="E468" s="46">
        <v>250</v>
      </c>
      <c r="F468" s="46">
        <v>500</v>
      </c>
      <c r="G468" s="46">
        <v>0</v>
      </c>
      <c r="H468" s="46">
        <v>2677.31</v>
      </c>
      <c r="I468" s="34">
        <v>183.01</v>
      </c>
      <c r="J468" s="34">
        <v>1489.8600000000001</v>
      </c>
      <c r="K468" s="34">
        <f t="shared" si="43"/>
        <v>7606.84</v>
      </c>
      <c r="L468" s="34">
        <f t="shared" si="44"/>
        <v>145.221678</v>
      </c>
      <c r="M468" s="34">
        <v>0</v>
      </c>
      <c r="N468" s="34">
        <f t="shared" si="45"/>
        <v>96.989032258064512</v>
      </c>
      <c r="O468" s="29">
        <f t="shared" si="46"/>
        <v>242.21071025806452</v>
      </c>
      <c r="P468" s="34">
        <f t="shared" si="47"/>
        <v>7364.6292897419353</v>
      </c>
      <c r="Q468" s="47"/>
    </row>
    <row r="469" spans="1:17" ht="24.75" customHeight="1" x14ac:dyDescent="0.2">
      <c r="A469" s="33">
        <f t="shared" si="42"/>
        <v>460</v>
      </c>
      <c r="B469" s="50" t="s">
        <v>422</v>
      </c>
      <c r="C469" s="50" t="s">
        <v>184</v>
      </c>
      <c r="D469" s="29">
        <v>2506.66</v>
      </c>
      <c r="E469" s="46">
        <v>250</v>
      </c>
      <c r="F469" s="46">
        <v>500</v>
      </c>
      <c r="G469" s="46">
        <v>0</v>
      </c>
      <c r="H469" s="46">
        <v>2677.31</v>
      </c>
      <c r="I469" s="34">
        <v>183.01</v>
      </c>
      <c r="J469" s="34">
        <v>1489.8600000000001</v>
      </c>
      <c r="K469" s="34">
        <f t="shared" si="43"/>
        <v>7606.84</v>
      </c>
      <c r="L469" s="34">
        <f t="shared" si="44"/>
        <v>145.221678</v>
      </c>
      <c r="M469" s="34">
        <v>0</v>
      </c>
      <c r="N469" s="34">
        <f t="shared" si="45"/>
        <v>96.989032258064512</v>
      </c>
      <c r="O469" s="29">
        <f t="shared" si="46"/>
        <v>242.21071025806452</v>
      </c>
      <c r="P469" s="34">
        <f t="shared" si="47"/>
        <v>7364.6292897419353</v>
      </c>
      <c r="Q469" s="47"/>
    </row>
    <row r="470" spans="1:17" ht="24.75" customHeight="1" x14ac:dyDescent="0.2">
      <c r="A470" s="33">
        <f t="shared" si="42"/>
        <v>461</v>
      </c>
      <c r="B470" s="50" t="s">
        <v>243</v>
      </c>
      <c r="C470" s="50" t="s">
        <v>184</v>
      </c>
      <c r="D470" s="29">
        <v>2506.66</v>
      </c>
      <c r="E470" s="46">
        <v>250</v>
      </c>
      <c r="F470" s="46">
        <v>500</v>
      </c>
      <c r="G470" s="46">
        <v>0</v>
      </c>
      <c r="H470" s="46">
        <v>2677.31</v>
      </c>
      <c r="I470" s="34">
        <v>183.01</v>
      </c>
      <c r="J470" s="34">
        <v>1489.8600000000001</v>
      </c>
      <c r="K470" s="34">
        <f t="shared" si="43"/>
        <v>7606.84</v>
      </c>
      <c r="L470" s="34">
        <f t="shared" si="44"/>
        <v>145.221678</v>
      </c>
      <c r="M470" s="34">
        <v>0</v>
      </c>
      <c r="N470" s="34">
        <f t="shared" si="45"/>
        <v>96.989032258064512</v>
      </c>
      <c r="O470" s="29">
        <f t="shared" si="46"/>
        <v>242.21071025806452</v>
      </c>
      <c r="P470" s="34">
        <f t="shared" si="47"/>
        <v>7364.6292897419353</v>
      </c>
      <c r="Q470" s="47"/>
    </row>
    <row r="471" spans="1:17" ht="24.75" customHeight="1" x14ac:dyDescent="0.2">
      <c r="A471" s="33">
        <f t="shared" si="42"/>
        <v>462</v>
      </c>
      <c r="B471" s="50" t="s">
        <v>760</v>
      </c>
      <c r="C471" s="50" t="s">
        <v>184</v>
      </c>
      <c r="D471" s="29">
        <v>2506.66</v>
      </c>
      <c r="E471" s="46">
        <v>250</v>
      </c>
      <c r="F471" s="46">
        <v>500</v>
      </c>
      <c r="G471" s="46">
        <v>0</v>
      </c>
      <c r="H471" s="46">
        <v>2677.31</v>
      </c>
      <c r="I471" s="34">
        <v>183.01</v>
      </c>
      <c r="J471" s="34">
        <v>1489.8600000000001</v>
      </c>
      <c r="K471" s="34">
        <f t="shared" si="43"/>
        <v>7606.84</v>
      </c>
      <c r="L471" s="34">
        <f t="shared" si="44"/>
        <v>145.221678</v>
      </c>
      <c r="M471" s="34">
        <v>0</v>
      </c>
      <c r="N471" s="34">
        <f t="shared" si="45"/>
        <v>96.989032258064512</v>
      </c>
      <c r="O471" s="29">
        <f t="shared" si="46"/>
        <v>242.21071025806452</v>
      </c>
      <c r="P471" s="34">
        <f t="shared" si="47"/>
        <v>7364.6292897419353</v>
      </c>
      <c r="Q471" s="47"/>
    </row>
    <row r="472" spans="1:17" ht="24.75" customHeight="1" x14ac:dyDescent="0.2">
      <c r="A472" s="33">
        <f t="shared" si="42"/>
        <v>463</v>
      </c>
      <c r="B472" s="50" t="s">
        <v>423</v>
      </c>
      <c r="C472" s="50" t="s">
        <v>184</v>
      </c>
      <c r="D472" s="29">
        <v>2506.66</v>
      </c>
      <c r="E472" s="46">
        <v>250</v>
      </c>
      <c r="F472" s="46">
        <v>500</v>
      </c>
      <c r="G472" s="46">
        <v>0</v>
      </c>
      <c r="H472" s="46">
        <v>2677.31</v>
      </c>
      <c r="I472" s="34">
        <v>183.01</v>
      </c>
      <c r="J472" s="34">
        <v>1489.8600000000001</v>
      </c>
      <c r="K472" s="34">
        <f t="shared" si="43"/>
        <v>7606.84</v>
      </c>
      <c r="L472" s="34">
        <f t="shared" si="44"/>
        <v>145.221678</v>
      </c>
      <c r="M472" s="34">
        <v>0</v>
      </c>
      <c r="N472" s="34">
        <f t="shared" si="45"/>
        <v>96.989032258064512</v>
      </c>
      <c r="O472" s="29">
        <f t="shared" si="46"/>
        <v>242.21071025806452</v>
      </c>
      <c r="P472" s="34">
        <f t="shared" si="47"/>
        <v>7364.6292897419353</v>
      </c>
      <c r="Q472" s="47"/>
    </row>
    <row r="473" spans="1:17" ht="24.75" customHeight="1" x14ac:dyDescent="0.2">
      <c r="A473" s="33">
        <f t="shared" si="42"/>
        <v>464</v>
      </c>
      <c r="B473" s="50" t="s">
        <v>424</v>
      </c>
      <c r="C473" s="50" t="s">
        <v>184</v>
      </c>
      <c r="D473" s="29">
        <v>2506.66</v>
      </c>
      <c r="E473" s="46">
        <v>250</v>
      </c>
      <c r="F473" s="46">
        <v>500</v>
      </c>
      <c r="G473" s="46">
        <v>0</v>
      </c>
      <c r="H473" s="46">
        <v>2677.31</v>
      </c>
      <c r="I473" s="34">
        <v>183.01</v>
      </c>
      <c r="J473" s="34">
        <v>1489.8600000000001</v>
      </c>
      <c r="K473" s="34">
        <f t="shared" si="43"/>
        <v>7606.84</v>
      </c>
      <c r="L473" s="34">
        <f t="shared" si="44"/>
        <v>145.221678</v>
      </c>
      <c r="M473" s="34">
        <v>0</v>
      </c>
      <c r="N473" s="34">
        <f t="shared" si="45"/>
        <v>96.989032258064512</v>
      </c>
      <c r="O473" s="29">
        <f t="shared" si="46"/>
        <v>242.21071025806452</v>
      </c>
      <c r="P473" s="34">
        <f t="shared" si="47"/>
        <v>7364.6292897419353</v>
      </c>
      <c r="Q473" s="47"/>
    </row>
    <row r="474" spans="1:17" ht="24.75" customHeight="1" x14ac:dyDescent="0.2">
      <c r="A474" s="33">
        <f t="shared" si="42"/>
        <v>465</v>
      </c>
      <c r="B474" s="50" t="s">
        <v>425</v>
      </c>
      <c r="C474" s="50" t="s">
        <v>184</v>
      </c>
      <c r="D474" s="29">
        <v>2506.66</v>
      </c>
      <c r="E474" s="46">
        <v>250</v>
      </c>
      <c r="F474" s="46">
        <v>500</v>
      </c>
      <c r="G474" s="46">
        <v>0</v>
      </c>
      <c r="H474" s="46">
        <v>2677.31</v>
      </c>
      <c r="I474" s="34">
        <v>183.01</v>
      </c>
      <c r="J474" s="34">
        <v>1489.8600000000001</v>
      </c>
      <c r="K474" s="34">
        <f t="shared" si="43"/>
        <v>7606.84</v>
      </c>
      <c r="L474" s="34">
        <f t="shared" si="44"/>
        <v>145.221678</v>
      </c>
      <c r="M474" s="34">
        <v>0</v>
      </c>
      <c r="N474" s="34">
        <f t="shared" si="45"/>
        <v>96.989032258064512</v>
      </c>
      <c r="O474" s="29">
        <f t="shared" si="46"/>
        <v>242.21071025806452</v>
      </c>
      <c r="P474" s="34">
        <f t="shared" si="47"/>
        <v>7364.6292897419353</v>
      </c>
      <c r="Q474" s="47"/>
    </row>
    <row r="475" spans="1:17" ht="24.75" customHeight="1" x14ac:dyDescent="0.2">
      <c r="A475" s="33">
        <f t="shared" si="42"/>
        <v>466</v>
      </c>
      <c r="B475" s="50" t="s">
        <v>761</v>
      </c>
      <c r="C475" s="50" t="s">
        <v>184</v>
      </c>
      <c r="D475" s="29">
        <v>2506.66</v>
      </c>
      <c r="E475" s="46">
        <v>250</v>
      </c>
      <c r="F475" s="46">
        <v>500</v>
      </c>
      <c r="G475" s="46">
        <v>0</v>
      </c>
      <c r="H475" s="46">
        <v>2677.31</v>
      </c>
      <c r="I475" s="34">
        <v>183.01</v>
      </c>
      <c r="J475" s="34">
        <v>1489.8600000000001</v>
      </c>
      <c r="K475" s="34">
        <f t="shared" si="43"/>
        <v>7606.84</v>
      </c>
      <c r="L475" s="34">
        <f t="shared" si="44"/>
        <v>145.221678</v>
      </c>
      <c r="M475" s="34">
        <v>0</v>
      </c>
      <c r="N475" s="34">
        <f t="shared" si="45"/>
        <v>96.989032258064512</v>
      </c>
      <c r="O475" s="29">
        <f t="shared" si="46"/>
        <v>242.21071025806452</v>
      </c>
      <c r="P475" s="34">
        <f t="shared" si="47"/>
        <v>7364.6292897419353</v>
      </c>
      <c r="Q475" s="47"/>
    </row>
    <row r="476" spans="1:17" ht="24.75" customHeight="1" x14ac:dyDescent="0.2">
      <c r="A476" s="33">
        <f t="shared" si="42"/>
        <v>467</v>
      </c>
      <c r="B476" s="50" t="s">
        <v>762</v>
      </c>
      <c r="C476" s="50" t="s">
        <v>184</v>
      </c>
      <c r="D476" s="29">
        <v>2506.66</v>
      </c>
      <c r="E476" s="46">
        <v>250</v>
      </c>
      <c r="F476" s="46">
        <v>500</v>
      </c>
      <c r="G476" s="46">
        <v>0</v>
      </c>
      <c r="H476" s="46">
        <v>2677.31</v>
      </c>
      <c r="I476" s="34">
        <v>183.01</v>
      </c>
      <c r="J476" s="34">
        <v>1489.8600000000001</v>
      </c>
      <c r="K476" s="34">
        <f t="shared" si="43"/>
        <v>7606.84</v>
      </c>
      <c r="L476" s="34">
        <f t="shared" si="44"/>
        <v>145.221678</v>
      </c>
      <c r="M476" s="34">
        <v>0</v>
      </c>
      <c r="N476" s="34">
        <f t="shared" si="45"/>
        <v>96.989032258064512</v>
      </c>
      <c r="O476" s="29">
        <f t="shared" si="46"/>
        <v>242.21071025806452</v>
      </c>
      <c r="P476" s="34">
        <f t="shared" si="47"/>
        <v>7364.6292897419353</v>
      </c>
      <c r="Q476" s="47"/>
    </row>
    <row r="477" spans="1:17" ht="24.75" customHeight="1" x14ac:dyDescent="0.2">
      <c r="A477" s="33">
        <f t="shared" si="42"/>
        <v>468</v>
      </c>
      <c r="B477" s="50" t="s">
        <v>426</v>
      </c>
      <c r="C477" s="50" t="s">
        <v>184</v>
      </c>
      <c r="D477" s="29">
        <v>2506.66</v>
      </c>
      <c r="E477" s="46">
        <v>250</v>
      </c>
      <c r="F477" s="46">
        <v>500</v>
      </c>
      <c r="G477" s="46">
        <v>0</v>
      </c>
      <c r="H477" s="46">
        <v>2677.31</v>
      </c>
      <c r="I477" s="34">
        <v>183.01</v>
      </c>
      <c r="J477" s="34">
        <v>1489.8600000000001</v>
      </c>
      <c r="K477" s="34">
        <f t="shared" si="43"/>
        <v>7606.84</v>
      </c>
      <c r="L477" s="34">
        <f t="shared" si="44"/>
        <v>145.221678</v>
      </c>
      <c r="M477" s="34">
        <v>0</v>
      </c>
      <c r="N477" s="34">
        <f t="shared" si="45"/>
        <v>96.989032258064512</v>
      </c>
      <c r="O477" s="29">
        <f t="shared" si="46"/>
        <v>242.21071025806452</v>
      </c>
      <c r="P477" s="34">
        <f t="shared" si="47"/>
        <v>7364.6292897419353</v>
      </c>
      <c r="Q477" s="47"/>
    </row>
    <row r="478" spans="1:17" ht="24.75" customHeight="1" x14ac:dyDescent="0.2">
      <c r="A478" s="33">
        <f t="shared" si="42"/>
        <v>469</v>
      </c>
      <c r="B478" s="50" t="s">
        <v>252</v>
      </c>
      <c r="C478" s="50" t="s">
        <v>184</v>
      </c>
      <c r="D478" s="29">
        <v>2506.66</v>
      </c>
      <c r="E478" s="46">
        <v>250</v>
      </c>
      <c r="F478" s="46">
        <v>500</v>
      </c>
      <c r="G478" s="46">
        <v>0</v>
      </c>
      <c r="H478" s="46">
        <v>2677.31</v>
      </c>
      <c r="I478" s="34">
        <v>183.01</v>
      </c>
      <c r="J478" s="34">
        <v>1489.8600000000001</v>
      </c>
      <c r="K478" s="34">
        <f t="shared" si="43"/>
        <v>7606.84</v>
      </c>
      <c r="L478" s="34">
        <f t="shared" si="44"/>
        <v>145.221678</v>
      </c>
      <c r="M478" s="34">
        <v>0</v>
      </c>
      <c r="N478" s="34">
        <f t="shared" si="45"/>
        <v>96.989032258064512</v>
      </c>
      <c r="O478" s="29">
        <f t="shared" si="46"/>
        <v>242.21071025806452</v>
      </c>
      <c r="P478" s="34">
        <f t="shared" si="47"/>
        <v>7364.6292897419353</v>
      </c>
      <c r="Q478" s="47"/>
    </row>
    <row r="479" spans="1:17" ht="24.75" customHeight="1" x14ac:dyDescent="0.2">
      <c r="A479" s="33">
        <f t="shared" si="42"/>
        <v>470</v>
      </c>
      <c r="B479" s="50" t="s">
        <v>763</v>
      </c>
      <c r="C479" s="50" t="s">
        <v>184</v>
      </c>
      <c r="D479" s="29">
        <v>2506.66</v>
      </c>
      <c r="E479" s="46">
        <v>250</v>
      </c>
      <c r="F479" s="46">
        <v>500</v>
      </c>
      <c r="G479" s="46">
        <v>0</v>
      </c>
      <c r="H479" s="46">
        <v>2677.31</v>
      </c>
      <c r="I479" s="34">
        <v>183.01</v>
      </c>
      <c r="J479" s="34">
        <v>1489.8600000000001</v>
      </c>
      <c r="K479" s="34">
        <f t="shared" si="43"/>
        <v>7606.84</v>
      </c>
      <c r="L479" s="34">
        <f t="shared" si="44"/>
        <v>145.221678</v>
      </c>
      <c r="M479" s="34">
        <v>0</v>
      </c>
      <c r="N479" s="34">
        <f t="shared" si="45"/>
        <v>96.989032258064512</v>
      </c>
      <c r="O479" s="29">
        <f t="shared" si="46"/>
        <v>242.21071025806452</v>
      </c>
      <c r="P479" s="34">
        <f t="shared" si="47"/>
        <v>7364.6292897419353</v>
      </c>
      <c r="Q479" s="47"/>
    </row>
    <row r="480" spans="1:17" ht="24.75" customHeight="1" x14ac:dyDescent="0.2">
      <c r="A480" s="33">
        <f t="shared" si="42"/>
        <v>471</v>
      </c>
      <c r="B480" s="50" t="s">
        <v>764</v>
      </c>
      <c r="C480" s="50" t="s">
        <v>184</v>
      </c>
      <c r="D480" s="29">
        <v>2506.66</v>
      </c>
      <c r="E480" s="46">
        <v>250</v>
      </c>
      <c r="F480" s="46">
        <v>500</v>
      </c>
      <c r="G480" s="46">
        <v>0</v>
      </c>
      <c r="H480" s="46">
        <v>2677.31</v>
      </c>
      <c r="I480" s="34">
        <v>183.01</v>
      </c>
      <c r="J480" s="34">
        <v>1489.8600000000001</v>
      </c>
      <c r="K480" s="34">
        <f t="shared" si="43"/>
        <v>7606.84</v>
      </c>
      <c r="L480" s="34">
        <f t="shared" si="44"/>
        <v>145.221678</v>
      </c>
      <c r="M480" s="34">
        <v>0</v>
      </c>
      <c r="N480" s="34">
        <f t="shared" si="45"/>
        <v>96.989032258064512</v>
      </c>
      <c r="O480" s="29">
        <f t="shared" si="46"/>
        <v>242.21071025806452</v>
      </c>
      <c r="P480" s="34">
        <f t="shared" si="47"/>
        <v>7364.6292897419353</v>
      </c>
      <c r="Q480" s="47"/>
    </row>
    <row r="481" spans="1:17" ht="24.75" customHeight="1" x14ac:dyDescent="0.2">
      <c r="A481" s="33">
        <f t="shared" si="42"/>
        <v>472</v>
      </c>
      <c r="B481" s="50" t="s">
        <v>251</v>
      </c>
      <c r="C481" s="50" t="s">
        <v>184</v>
      </c>
      <c r="D481" s="29">
        <v>2506.66</v>
      </c>
      <c r="E481" s="46">
        <v>250</v>
      </c>
      <c r="F481" s="46">
        <v>500</v>
      </c>
      <c r="G481" s="46">
        <v>0</v>
      </c>
      <c r="H481" s="46">
        <v>2677.31</v>
      </c>
      <c r="I481" s="34">
        <v>183.01</v>
      </c>
      <c r="J481" s="34">
        <v>1489.8600000000001</v>
      </c>
      <c r="K481" s="34">
        <f t="shared" si="43"/>
        <v>7606.84</v>
      </c>
      <c r="L481" s="34">
        <f t="shared" si="44"/>
        <v>145.221678</v>
      </c>
      <c r="M481" s="34">
        <v>0</v>
      </c>
      <c r="N481" s="34">
        <f t="shared" si="45"/>
        <v>96.989032258064512</v>
      </c>
      <c r="O481" s="29">
        <f t="shared" si="46"/>
        <v>242.21071025806452</v>
      </c>
      <c r="P481" s="34">
        <f t="shared" si="47"/>
        <v>7364.6292897419353</v>
      </c>
      <c r="Q481" s="47"/>
    </row>
    <row r="482" spans="1:17" ht="24.75" customHeight="1" x14ac:dyDescent="0.2">
      <c r="A482" s="33">
        <f t="shared" si="42"/>
        <v>473</v>
      </c>
      <c r="B482" s="50" t="s">
        <v>765</v>
      </c>
      <c r="C482" s="50" t="s">
        <v>184</v>
      </c>
      <c r="D482" s="29">
        <v>2506.66</v>
      </c>
      <c r="E482" s="46">
        <v>250</v>
      </c>
      <c r="F482" s="46">
        <v>500</v>
      </c>
      <c r="G482" s="46">
        <v>0</v>
      </c>
      <c r="H482" s="46">
        <v>2677.31</v>
      </c>
      <c r="I482" s="34">
        <v>183.01</v>
      </c>
      <c r="J482" s="34">
        <v>1489.8600000000001</v>
      </c>
      <c r="K482" s="34">
        <f t="shared" si="43"/>
        <v>7606.84</v>
      </c>
      <c r="L482" s="34">
        <f t="shared" si="44"/>
        <v>145.221678</v>
      </c>
      <c r="M482" s="34">
        <v>0</v>
      </c>
      <c r="N482" s="34">
        <f t="shared" si="45"/>
        <v>96.989032258064512</v>
      </c>
      <c r="O482" s="29">
        <f t="shared" si="46"/>
        <v>242.21071025806452</v>
      </c>
      <c r="P482" s="34">
        <f t="shared" si="47"/>
        <v>7364.6292897419353</v>
      </c>
      <c r="Q482" s="47"/>
    </row>
    <row r="483" spans="1:17" ht="24.75" customHeight="1" x14ac:dyDescent="0.2">
      <c r="A483" s="33">
        <f t="shared" si="42"/>
        <v>474</v>
      </c>
      <c r="B483" s="50" t="s">
        <v>766</v>
      </c>
      <c r="C483" s="50" t="s">
        <v>184</v>
      </c>
      <c r="D483" s="29">
        <v>2506.66</v>
      </c>
      <c r="E483" s="46">
        <v>250</v>
      </c>
      <c r="F483" s="46">
        <v>500</v>
      </c>
      <c r="G483" s="46">
        <v>0</v>
      </c>
      <c r="H483" s="46">
        <v>2677.31</v>
      </c>
      <c r="I483" s="34">
        <v>183.01</v>
      </c>
      <c r="J483" s="34">
        <v>1489.8600000000001</v>
      </c>
      <c r="K483" s="34">
        <f t="shared" si="43"/>
        <v>7606.84</v>
      </c>
      <c r="L483" s="34">
        <f t="shared" si="44"/>
        <v>145.221678</v>
      </c>
      <c r="M483" s="34">
        <v>0</v>
      </c>
      <c r="N483" s="34">
        <f t="shared" si="45"/>
        <v>96.989032258064512</v>
      </c>
      <c r="O483" s="29">
        <f t="shared" si="46"/>
        <v>242.21071025806452</v>
      </c>
      <c r="P483" s="34">
        <f t="shared" si="47"/>
        <v>7364.6292897419353</v>
      </c>
      <c r="Q483" s="47"/>
    </row>
    <row r="484" spans="1:17" ht="24.75" customHeight="1" x14ac:dyDescent="0.2">
      <c r="A484" s="33">
        <f t="shared" si="42"/>
        <v>475</v>
      </c>
      <c r="B484" s="50" t="s">
        <v>767</v>
      </c>
      <c r="C484" s="50" t="s">
        <v>184</v>
      </c>
      <c r="D484" s="29">
        <v>2506.66</v>
      </c>
      <c r="E484" s="46">
        <v>250</v>
      </c>
      <c r="F484" s="46">
        <v>500</v>
      </c>
      <c r="G484" s="46">
        <v>0</v>
      </c>
      <c r="H484" s="46">
        <v>2677.31</v>
      </c>
      <c r="I484" s="34">
        <v>183.01</v>
      </c>
      <c r="J484" s="34">
        <v>1489.8600000000001</v>
      </c>
      <c r="K484" s="34">
        <f t="shared" si="43"/>
        <v>7606.84</v>
      </c>
      <c r="L484" s="34">
        <f t="shared" si="44"/>
        <v>145.221678</v>
      </c>
      <c r="M484" s="34">
        <v>0</v>
      </c>
      <c r="N484" s="34">
        <f t="shared" si="45"/>
        <v>96.989032258064512</v>
      </c>
      <c r="O484" s="29">
        <f t="shared" si="46"/>
        <v>242.21071025806452</v>
      </c>
      <c r="P484" s="34">
        <f t="shared" si="47"/>
        <v>7364.6292897419353</v>
      </c>
      <c r="Q484" s="47"/>
    </row>
    <row r="485" spans="1:17" ht="24.75" customHeight="1" x14ac:dyDescent="0.2">
      <c r="A485" s="33">
        <f t="shared" si="42"/>
        <v>476</v>
      </c>
      <c r="B485" s="50" t="s">
        <v>768</v>
      </c>
      <c r="C485" s="50" t="s">
        <v>184</v>
      </c>
      <c r="D485" s="29">
        <v>2506.66</v>
      </c>
      <c r="E485" s="46">
        <v>250</v>
      </c>
      <c r="F485" s="46">
        <v>500</v>
      </c>
      <c r="G485" s="46">
        <v>0</v>
      </c>
      <c r="H485" s="46">
        <v>2677.31</v>
      </c>
      <c r="I485" s="34">
        <v>183.01</v>
      </c>
      <c r="J485" s="34">
        <v>1489.8600000000001</v>
      </c>
      <c r="K485" s="34">
        <f t="shared" si="43"/>
        <v>7606.84</v>
      </c>
      <c r="L485" s="34">
        <f t="shared" si="44"/>
        <v>145.221678</v>
      </c>
      <c r="M485" s="34">
        <v>0</v>
      </c>
      <c r="N485" s="34">
        <f t="shared" si="45"/>
        <v>96.989032258064512</v>
      </c>
      <c r="O485" s="29">
        <f t="shared" si="46"/>
        <v>242.21071025806452</v>
      </c>
      <c r="P485" s="34">
        <f t="shared" si="47"/>
        <v>7364.6292897419353</v>
      </c>
      <c r="Q485" s="47"/>
    </row>
    <row r="486" spans="1:17" ht="24.75" customHeight="1" x14ac:dyDescent="0.2">
      <c r="A486" s="33">
        <f t="shared" si="42"/>
        <v>477</v>
      </c>
      <c r="B486" s="50" t="s">
        <v>282</v>
      </c>
      <c r="C486" s="50" t="s">
        <v>184</v>
      </c>
      <c r="D486" s="29">
        <v>2506.66</v>
      </c>
      <c r="E486" s="46">
        <v>250</v>
      </c>
      <c r="F486" s="46">
        <v>500</v>
      </c>
      <c r="G486" s="46">
        <v>0</v>
      </c>
      <c r="H486" s="46">
        <v>2677.31</v>
      </c>
      <c r="I486" s="34">
        <v>183.01</v>
      </c>
      <c r="J486" s="34">
        <v>1489.8600000000001</v>
      </c>
      <c r="K486" s="34">
        <f t="shared" si="43"/>
        <v>7606.84</v>
      </c>
      <c r="L486" s="34">
        <f t="shared" si="44"/>
        <v>145.221678</v>
      </c>
      <c r="M486" s="34">
        <v>0</v>
      </c>
      <c r="N486" s="34">
        <f t="shared" si="45"/>
        <v>96.989032258064512</v>
      </c>
      <c r="O486" s="29">
        <f t="shared" si="46"/>
        <v>242.21071025806452</v>
      </c>
      <c r="P486" s="34">
        <f t="shared" si="47"/>
        <v>7364.6292897419353</v>
      </c>
      <c r="Q486" s="47"/>
    </row>
    <row r="487" spans="1:17" ht="24.75" customHeight="1" x14ac:dyDescent="0.2">
      <c r="A487" s="33">
        <f t="shared" si="42"/>
        <v>478</v>
      </c>
      <c r="B487" s="50" t="s">
        <v>279</v>
      </c>
      <c r="C487" s="50" t="s">
        <v>184</v>
      </c>
      <c r="D487" s="29">
        <v>2506.66</v>
      </c>
      <c r="E487" s="46">
        <v>250</v>
      </c>
      <c r="F487" s="46">
        <v>500</v>
      </c>
      <c r="G487" s="46">
        <v>0</v>
      </c>
      <c r="H487" s="46">
        <v>2677.31</v>
      </c>
      <c r="I487" s="34">
        <v>183.01</v>
      </c>
      <c r="J487" s="34">
        <v>1489.8600000000001</v>
      </c>
      <c r="K487" s="34">
        <f t="shared" si="43"/>
        <v>7606.84</v>
      </c>
      <c r="L487" s="34">
        <f t="shared" si="44"/>
        <v>145.221678</v>
      </c>
      <c r="M487" s="34">
        <v>0</v>
      </c>
      <c r="N487" s="34">
        <f t="shared" si="45"/>
        <v>96.989032258064512</v>
      </c>
      <c r="O487" s="29">
        <f t="shared" si="46"/>
        <v>242.21071025806452</v>
      </c>
      <c r="P487" s="34">
        <f t="shared" si="47"/>
        <v>7364.6292897419353</v>
      </c>
      <c r="Q487" s="47"/>
    </row>
    <row r="488" spans="1:17" ht="24.75" customHeight="1" x14ac:dyDescent="0.2">
      <c r="A488" s="33">
        <f t="shared" si="42"/>
        <v>479</v>
      </c>
      <c r="B488" s="50" t="s">
        <v>427</v>
      </c>
      <c r="C488" s="50" t="s">
        <v>184</v>
      </c>
      <c r="D488" s="29">
        <v>2506.66</v>
      </c>
      <c r="E488" s="46">
        <v>250</v>
      </c>
      <c r="F488" s="46">
        <v>500</v>
      </c>
      <c r="G488" s="46">
        <v>0</v>
      </c>
      <c r="H488" s="46">
        <v>2677.31</v>
      </c>
      <c r="I488" s="34">
        <v>183.01</v>
      </c>
      <c r="J488" s="34">
        <v>1489.8600000000001</v>
      </c>
      <c r="K488" s="34">
        <f t="shared" si="43"/>
        <v>7606.84</v>
      </c>
      <c r="L488" s="34">
        <f t="shared" si="44"/>
        <v>145.221678</v>
      </c>
      <c r="M488" s="34">
        <v>0</v>
      </c>
      <c r="N488" s="34">
        <f t="shared" si="45"/>
        <v>96.989032258064512</v>
      </c>
      <c r="O488" s="29">
        <f t="shared" si="46"/>
        <v>242.21071025806452</v>
      </c>
      <c r="P488" s="34">
        <f t="shared" si="47"/>
        <v>7364.6292897419353</v>
      </c>
      <c r="Q488" s="47"/>
    </row>
    <row r="489" spans="1:17" ht="24.75" customHeight="1" x14ac:dyDescent="0.2">
      <c r="A489" s="33">
        <f t="shared" si="42"/>
        <v>480</v>
      </c>
      <c r="B489" s="50" t="s">
        <v>284</v>
      </c>
      <c r="C489" s="50" t="s">
        <v>184</v>
      </c>
      <c r="D489" s="29">
        <v>2506.66</v>
      </c>
      <c r="E489" s="46">
        <v>250</v>
      </c>
      <c r="F489" s="46">
        <v>500</v>
      </c>
      <c r="G489" s="46">
        <v>0</v>
      </c>
      <c r="H489" s="46">
        <v>2677.31</v>
      </c>
      <c r="I489" s="34">
        <v>183.01</v>
      </c>
      <c r="J489" s="34">
        <v>1489.8600000000001</v>
      </c>
      <c r="K489" s="34">
        <f t="shared" si="43"/>
        <v>7606.84</v>
      </c>
      <c r="L489" s="34">
        <f t="shared" si="44"/>
        <v>145.221678</v>
      </c>
      <c r="M489" s="34">
        <v>0</v>
      </c>
      <c r="N489" s="34">
        <f t="shared" si="45"/>
        <v>96.989032258064512</v>
      </c>
      <c r="O489" s="29">
        <f t="shared" si="46"/>
        <v>242.21071025806452</v>
      </c>
      <c r="P489" s="34">
        <f t="shared" si="47"/>
        <v>7364.6292897419353</v>
      </c>
      <c r="Q489" s="47"/>
    </row>
    <row r="490" spans="1:17" ht="24.75" customHeight="1" x14ac:dyDescent="0.2">
      <c r="A490" s="33">
        <f t="shared" si="42"/>
        <v>481</v>
      </c>
      <c r="B490" s="50" t="s">
        <v>769</v>
      </c>
      <c r="C490" s="50" t="s">
        <v>184</v>
      </c>
      <c r="D490" s="29">
        <v>2506.66</v>
      </c>
      <c r="E490" s="46">
        <v>250</v>
      </c>
      <c r="F490" s="46">
        <v>500</v>
      </c>
      <c r="G490" s="46">
        <v>0</v>
      </c>
      <c r="H490" s="46">
        <v>2677.31</v>
      </c>
      <c r="I490" s="34">
        <v>183.01</v>
      </c>
      <c r="J490" s="34">
        <v>1489.8600000000001</v>
      </c>
      <c r="K490" s="34">
        <f t="shared" si="43"/>
        <v>7606.84</v>
      </c>
      <c r="L490" s="34">
        <f t="shared" si="44"/>
        <v>145.221678</v>
      </c>
      <c r="M490" s="34">
        <v>0</v>
      </c>
      <c r="N490" s="34">
        <f t="shared" si="45"/>
        <v>96.989032258064512</v>
      </c>
      <c r="O490" s="29">
        <f t="shared" si="46"/>
        <v>242.21071025806452</v>
      </c>
      <c r="P490" s="34">
        <f t="shared" si="47"/>
        <v>7364.6292897419353</v>
      </c>
      <c r="Q490" s="47"/>
    </row>
    <row r="491" spans="1:17" ht="24.75" customHeight="1" x14ac:dyDescent="0.2">
      <c r="A491" s="33">
        <f t="shared" si="42"/>
        <v>482</v>
      </c>
      <c r="B491" s="50" t="s">
        <v>770</v>
      </c>
      <c r="C491" s="50" t="s">
        <v>184</v>
      </c>
      <c r="D491" s="29">
        <v>2506.66</v>
      </c>
      <c r="E491" s="46">
        <v>250</v>
      </c>
      <c r="F491" s="46">
        <v>500</v>
      </c>
      <c r="G491" s="46">
        <v>0</v>
      </c>
      <c r="H491" s="46">
        <v>2677.31</v>
      </c>
      <c r="I491" s="34">
        <v>183.01</v>
      </c>
      <c r="J491" s="34">
        <v>1489.8600000000001</v>
      </c>
      <c r="K491" s="34">
        <f t="shared" si="43"/>
        <v>7606.84</v>
      </c>
      <c r="L491" s="34">
        <f t="shared" si="44"/>
        <v>145.221678</v>
      </c>
      <c r="M491" s="34">
        <v>0</v>
      </c>
      <c r="N491" s="34">
        <f t="shared" si="45"/>
        <v>96.989032258064512</v>
      </c>
      <c r="O491" s="29">
        <f t="shared" si="46"/>
        <v>242.21071025806452</v>
      </c>
      <c r="P491" s="34">
        <f t="shared" si="47"/>
        <v>7364.6292897419353</v>
      </c>
      <c r="Q491" s="47"/>
    </row>
    <row r="492" spans="1:17" ht="24.75" customHeight="1" x14ac:dyDescent="0.2">
      <c r="A492" s="33">
        <f t="shared" si="42"/>
        <v>483</v>
      </c>
      <c r="B492" s="50" t="s">
        <v>318</v>
      </c>
      <c r="C492" s="50" t="s">
        <v>184</v>
      </c>
      <c r="D492" s="29">
        <v>2506.66</v>
      </c>
      <c r="E492" s="46">
        <v>250</v>
      </c>
      <c r="F492" s="46">
        <v>500</v>
      </c>
      <c r="G492" s="46">
        <v>0</v>
      </c>
      <c r="H492" s="46">
        <v>2677.31</v>
      </c>
      <c r="I492" s="34">
        <v>183.01</v>
      </c>
      <c r="J492" s="34">
        <v>1489.8600000000001</v>
      </c>
      <c r="K492" s="34">
        <f t="shared" si="43"/>
        <v>7606.84</v>
      </c>
      <c r="L492" s="34">
        <f t="shared" si="44"/>
        <v>145.221678</v>
      </c>
      <c r="M492" s="34">
        <v>0</v>
      </c>
      <c r="N492" s="34">
        <f t="shared" si="45"/>
        <v>96.989032258064512</v>
      </c>
      <c r="O492" s="29">
        <f t="shared" si="46"/>
        <v>242.21071025806452</v>
      </c>
      <c r="P492" s="34">
        <f t="shared" si="47"/>
        <v>7364.6292897419353</v>
      </c>
      <c r="Q492" s="47"/>
    </row>
    <row r="493" spans="1:17" ht="24.75" customHeight="1" x14ac:dyDescent="0.2">
      <c r="A493" s="33">
        <f t="shared" si="42"/>
        <v>484</v>
      </c>
      <c r="B493" s="50" t="s">
        <v>319</v>
      </c>
      <c r="C493" s="50" t="s">
        <v>184</v>
      </c>
      <c r="D493" s="29">
        <v>2506.66</v>
      </c>
      <c r="E493" s="46">
        <v>250</v>
      </c>
      <c r="F493" s="46">
        <v>500</v>
      </c>
      <c r="G493" s="46">
        <v>0</v>
      </c>
      <c r="H493" s="46">
        <v>2677.31</v>
      </c>
      <c r="I493" s="34">
        <v>183.01</v>
      </c>
      <c r="J493" s="34">
        <v>1489.8600000000001</v>
      </c>
      <c r="K493" s="34">
        <f t="shared" si="43"/>
        <v>7606.84</v>
      </c>
      <c r="L493" s="34">
        <f t="shared" si="44"/>
        <v>145.221678</v>
      </c>
      <c r="M493" s="34">
        <v>0</v>
      </c>
      <c r="N493" s="34">
        <f t="shared" si="45"/>
        <v>96.989032258064512</v>
      </c>
      <c r="O493" s="29">
        <f t="shared" si="46"/>
        <v>242.21071025806452</v>
      </c>
      <c r="P493" s="34">
        <f t="shared" si="47"/>
        <v>7364.6292897419353</v>
      </c>
      <c r="Q493" s="47"/>
    </row>
    <row r="494" spans="1:17" ht="24.75" customHeight="1" x14ac:dyDescent="0.2">
      <c r="A494" s="33">
        <f t="shared" si="42"/>
        <v>485</v>
      </c>
      <c r="B494" s="50" t="s">
        <v>428</v>
      </c>
      <c r="C494" s="50" t="s">
        <v>184</v>
      </c>
      <c r="D494" s="29">
        <v>2506.66</v>
      </c>
      <c r="E494" s="46">
        <v>250</v>
      </c>
      <c r="F494" s="46">
        <v>500</v>
      </c>
      <c r="G494" s="46">
        <v>0</v>
      </c>
      <c r="H494" s="46">
        <v>2677.31</v>
      </c>
      <c r="I494" s="34">
        <v>183.01</v>
      </c>
      <c r="J494" s="34">
        <v>1489.8600000000001</v>
      </c>
      <c r="K494" s="34">
        <f t="shared" si="43"/>
        <v>7606.84</v>
      </c>
      <c r="L494" s="34">
        <f t="shared" si="44"/>
        <v>145.221678</v>
      </c>
      <c r="M494" s="34">
        <v>0</v>
      </c>
      <c r="N494" s="34">
        <f t="shared" si="45"/>
        <v>96.989032258064512</v>
      </c>
      <c r="O494" s="29">
        <f t="shared" si="46"/>
        <v>242.21071025806452</v>
      </c>
      <c r="P494" s="34">
        <f t="shared" si="47"/>
        <v>7364.6292897419353</v>
      </c>
      <c r="Q494" s="47"/>
    </row>
    <row r="495" spans="1:17" ht="24.75" customHeight="1" x14ac:dyDescent="0.2">
      <c r="A495" s="33">
        <f t="shared" si="42"/>
        <v>486</v>
      </c>
      <c r="B495" s="50" t="s">
        <v>429</v>
      </c>
      <c r="C495" s="50" t="s">
        <v>184</v>
      </c>
      <c r="D495" s="29">
        <v>2506.66</v>
      </c>
      <c r="E495" s="46">
        <v>250</v>
      </c>
      <c r="F495" s="46">
        <v>500</v>
      </c>
      <c r="G495" s="46">
        <v>0</v>
      </c>
      <c r="H495" s="46">
        <v>2677.31</v>
      </c>
      <c r="I495" s="34">
        <v>183.01</v>
      </c>
      <c r="J495" s="34">
        <v>1489.8600000000001</v>
      </c>
      <c r="K495" s="34">
        <f t="shared" si="43"/>
        <v>7606.84</v>
      </c>
      <c r="L495" s="34">
        <f t="shared" si="44"/>
        <v>145.221678</v>
      </c>
      <c r="M495" s="34">
        <v>0</v>
      </c>
      <c r="N495" s="34">
        <f t="shared" si="45"/>
        <v>96.989032258064512</v>
      </c>
      <c r="O495" s="29">
        <f t="shared" si="46"/>
        <v>242.21071025806452</v>
      </c>
      <c r="P495" s="34">
        <f t="shared" si="47"/>
        <v>7364.6292897419353</v>
      </c>
      <c r="Q495" s="47"/>
    </row>
    <row r="496" spans="1:17" ht="24.75" customHeight="1" x14ac:dyDescent="0.2">
      <c r="A496" s="33">
        <f t="shared" si="42"/>
        <v>487</v>
      </c>
      <c r="B496" s="50" t="s">
        <v>320</v>
      </c>
      <c r="C496" s="50" t="s">
        <v>184</v>
      </c>
      <c r="D496" s="29">
        <v>2506.66</v>
      </c>
      <c r="E496" s="46">
        <v>250</v>
      </c>
      <c r="F496" s="46">
        <v>500</v>
      </c>
      <c r="G496" s="46">
        <v>0</v>
      </c>
      <c r="H496" s="46">
        <v>2677.31</v>
      </c>
      <c r="I496" s="34">
        <v>183.01</v>
      </c>
      <c r="J496" s="34">
        <v>1489.8600000000001</v>
      </c>
      <c r="K496" s="34">
        <f t="shared" si="43"/>
        <v>7606.84</v>
      </c>
      <c r="L496" s="34">
        <f t="shared" si="44"/>
        <v>145.221678</v>
      </c>
      <c r="M496" s="34">
        <v>0</v>
      </c>
      <c r="N496" s="34">
        <f t="shared" si="45"/>
        <v>96.989032258064512</v>
      </c>
      <c r="O496" s="29">
        <f t="shared" si="46"/>
        <v>242.21071025806452</v>
      </c>
      <c r="P496" s="34">
        <f t="shared" si="47"/>
        <v>7364.6292897419353</v>
      </c>
      <c r="Q496" s="47"/>
    </row>
    <row r="497" spans="1:17" ht="24.75" customHeight="1" x14ac:dyDescent="0.2">
      <c r="A497" s="33">
        <f t="shared" si="42"/>
        <v>488</v>
      </c>
      <c r="B497" s="50" t="s">
        <v>430</v>
      </c>
      <c r="C497" s="50" t="s">
        <v>184</v>
      </c>
      <c r="D497" s="29">
        <v>2506.66</v>
      </c>
      <c r="E497" s="46">
        <v>250</v>
      </c>
      <c r="F497" s="46">
        <v>500</v>
      </c>
      <c r="G497" s="46">
        <v>0</v>
      </c>
      <c r="H497" s="46">
        <v>2677.31</v>
      </c>
      <c r="I497" s="34">
        <v>183.01</v>
      </c>
      <c r="J497" s="34">
        <v>1489.8600000000001</v>
      </c>
      <c r="K497" s="34">
        <f t="shared" si="43"/>
        <v>7606.84</v>
      </c>
      <c r="L497" s="34">
        <f t="shared" si="44"/>
        <v>145.221678</v>
      </c>
      <c r="M497" s="34">
        <v>0</v>
      </c>
      <c r="N497" s="34">
        <f t="shared" si="45"/>
        <v>96.989032258064512</v>
      </c>
      <c r="O497" s="29">
        <f t="shared" si="46"/>
        <v>242.21071025806452</v>
      </c>
      <c r="P497" s="34">
        <f t="shared" si="47"/>
        <v>7364.6292897419353</v>
      </c>
      <c r="Q497" s="47"/>
    </row>
    <row r="498" spans="1:17" ht="24.75" customHeight="1" x14ac:dyDescent="0.2">
      <c r="A498" s="33">
        <f t="shared" si="42"/>
        <v>489</v>
      </c>
      <c r="B498" s="50" t="s">
        <v>771</v>
      </c>
      <c r="C498" s="50" t="s">
        <v>184</v>
      </c>
      <c r="D498" s="29">
        <v>2506.66</v>
      </c>
      <c r="E498" s="46">
        <v>250</v>
      </c>
      <c r="F498" s="46">
        <v>500</v>
      </c>
      <c r="G498" s="46">
        <v>0</v>
      </c>
      <c r="H498" s="46">
        <v>2677.31</v>
      </c>
      <c r="I498" s="34">
        <v>183.01</v>
      </c>
      <c r="J498" s="34">
        <v>1489.8600000000001</v>
      </c>
      <c r="K498" s="34">
        <f t="shared" si="43"/>
        <v>7606.84</v>
      </c>
      <c r="L498" s="34">
        <f t="shared" si="44"/>
        <v>145.221678</v>
      </c>
      <c r="M498" s="34">
        <v>0</v>
      </c>
      <c r="N498" s="34">
        <f t="shared" si="45"/>
        <v>96.989032258064512</v>
      </c>
      <c r="O498" s="29">
        <f t="shared" si="46"/>
        <v>242.21071025806452</v>
      </c>
      <c r="P498" s="34">
        <f t="shared" si="47"/>
        <v>7364.6292897419353</v>
      </c>
      <c r="Q498" s="47"/>
    </row>
    <row r="499" spans="1:17" ht="24.75" customHeight="1" x14ac:dyDescent="0.2">
      <c r="A499" s="33">
        <f t="shared" si="42"/>
        <v>490</v>
      </c>
      <c r="B499" s="50" t="s">
        <v>772</v>
      </c>
      <c r="C499" s="50" t="s">
        <v>184</v>
      </c>
      <c r="D499" s="29">
        <v>2506.66</v>
      </c>
      <c r="E499" s="46">
        <v>250</v>
      </c>
      <c r="F499" s="46">
        <v>500</v>
      </c>
      <c r="G499" s="46">
        <v>0</v>
      </c>
      <c r="H499" s="46">
        <v>2677.31</v>
      </c>
      <c r="I499" s="34">
        <v>183.01</v>
      </c>
      <c r="J499" s="34">
        <v>1489.8600000000001</v>
      </c>
      <c r="K499" s="34">
        <f t="shared" si="43"/>
        <v>7606.84</v>
      </c>
      <c r="L499" s="34">
        <f t="shared" si="44"/>
        <v>145.221678</v>
      </c>
      <c r="M499" s="34">
        <v>0</v>
      </c>
      <c r="N499" s="34">
        <f t="shared" si="45"/>
        <v>96.989032258064512</v>
      </c>
      <c r="O499" s="29">
        <f t="shared" si="46"/>
        <v>242.21071025806452</v>
      </c>
      <c r="P499" s="34">
        <f t="shared" si="47"/>
        <v>7364.6292897419353</v>
      </c>
      <c r="Q499" s="47"/>
    </row>
    <row r="500" spans="1:17" ht="24.75" customHeight="1" x14ac:dyDescent="0.2">
      <c r="A500" s="33">
        <f t="shared" si="42"/>
        <v>491</v>
      </c>
      <c r="B500" s="50" t="s">
        <v>773</v>
      </c>
      <c r="C500" s="50" t="s">
        <v>184</v>
      </c>
      <c r="D500" s="29">
        <v>2506.66</v>
      </c>
      <c r="E500" s="46">
        <v>250</v>
      </c>
      <c r="F500" s="46">
        <v>500</v>
      </c>
      <c r="G500" s="46">
        <v>0</v>
      </c>
      <c r="H500" s="46">
        <v>2677.31</v>
      </c>
      <c r="I500" s="34">
        <v>183.01</v>
      </c>
      <c r="J500" s="34">
        <v>1489.8600000000001</v>
      </c>
      <c r="K500" s="34">
        <f t="shared" si="43"/>
        <v>7606.84</v>
      </c>
      <c r="L500" s="34">
        <f t="shared" si="44"/>
        <v>145.221678</v>
      </c>
      <c r="M500" s="34">
        <v>0</v>
      </c>
      <c r="N500" s="34">
        <f t="shared" si="45"/>
        <v>96.989032258064512</v>
      </c>
      <c r="O500" s="29">
        <f t="shared" si="46"/>
        <v>242.21071025806452</v>
      </c>
      <c r="P500" s="34">
        <f t="shared" si="47"/>
        <v>7364.6292897419353</v>
      </c>
      <c r="Q500" s="47"/>
    </row>
    <row r="501" spans="1:17" ht="24.75" customHeight="1" x14ac:dyDescent="0.2">
      <c r="A501" s="33">
        <f t="shared" si="42"/>
        <v>492</v>
      </c>
      <c r="B501" s="50" t="s">
        <v>774</v>
      </c>
      <c r="C501" s="50" t="s">
        <v>177</v>
      </c>
      <c r="D501" s="29">
        <v>2213.4</v>
      </c>
      <c r="E501" s="46">
        <v>250</v>
      </c>
      <c r="F501" s="46">
        <v>500</v>
      </c>
      <c r="G501" s="46">
        <v>101</v>
      </c>
      <c r="H501" s="46">
        <v>2510.0300000000002</v>
      </c>
      <c r="I501" s="34">
        <v>183.01</v>
      </c>
      <c r="J501" s="34">
        <v>1395.2999999999997</v>
      </c>
      <c r="K501" s="34">
        <f t="shared" si="43"/>
        <v>7152.74</v>
      </c>
      <c r="L501" s="34">
        <f t="shared" si="44"/>
        <v>135.93552000000003</v>
      </c>
      <c r="M501" s="34">
        <v>0</v>
      </c>
      <c r="N501" s="34">
        <f t="shared" si="45"/>
        <v>90.787096774193557</v>
      </c>
      <c r="O501" s="29">
        <f t="shared" si="46"/>
        <v>226.72261677419357</v>
      </c>
      <c r="P501" s="34">
        <f t="shared" si="47"/>
        <v>6926.017383225806</v>
      </c>
      <c r="Q501" s="47"/>
    </row>
    <row r="502" spans="1:17" ht="24.75" customHeight="1" x14ac:dyDescent="0.2">
      <c r="A502" s="33">
        <f t="shared" si="42"/>
        <v>493</v>
      </c>
      <c r="B502" s="50" t="s">
        <v>386</v>
      </c>
      <c r="C502" s="50" t="s">
        <v>14</v>
      </c>
      <c r="D502" s="29">
        <v>2213.4</v>
      </c>
      <c r="E502" s="46">
        <v>250</v>
      </c>
      <c r="F502" s="46">
        <v>500</v>
      </c>
      <c r="G502" s="46">
        <v>101</v>
      </c>
      <c r="H502" s="46">
        <v>2510.0300000000002</v>
      </c>
      <c r="I502" s="34">
        <v>183.01</v>
      </c>
      <c r="J502" s="34">
        <v>1395.2999999999997</v>
      </c>
      <c r="K502" s="34">
        <f t="shared" si="43"/>
        <v>7152.74</v>
      </c>
      <c r="L502" s="34">
        <f t="shared" si="44"/>
        <v>135.93552000000003</v>
      </c>
      <c r="M502" s="34">
        <v>0</v>
      </c>
      <c r="N502" s="34">
        <f t="shared" si="45"/>
        <v>90.787096774193557</v>
      </c>
      <c r="O502" s="29">
        <f t="shared" si="46"/>
        <v>226.72261677419357</v>
      </c>
      <c r="P502" s="34">
        <f t="shared" si="47"/>
        <v>6926.017383225806</v>
      </c>
      <c r="Q502" s="47"/>
    </row>
    <row r="503" spans="1:17" ht="24.75" customHeight="1" x14ac:dyDescent="0.2">
      <c r="A503" s="33">
        <f t="shared" si="42"/>
        <v>494</v>
      </c>
      <c r="B503" s="50" t="s">
        <v>431</v>
      </c>
      <c r="C503" s="50" t="s">
        <v>184</v>
      </c>
      <c r="D503" s="29">
        <v>2506.66</v>
      </c>
      <c r="E503" s="46">
        <v>250</v>
      </c>
      <c r="F503" s="46">
        <v>500</v>
      </c>
      <c r="G503" s="46">
        <v>0</v>
      </c>
      <c r="H503" s="46">
        <v>2677.31</v>
      </c>
      <c r="I503" s="34">
        <v>183.01</v>
      </c>
      <c r="J503" s="34">
        <v>1489.8600000000001</v>
      </c>
      <c r="K503" s="34">
        <f t="shared" si="43"/>
        <v>7606.84</v>
      </c>
      <c r="L503" s="34">
        <f t="shared" si="44"/>
        <v>145.221678</v>
      </c>
      <c r="M503" s="34">
        <v>0</v>
      </c>
      <c r="N503" s="34">
        <f t="shared" si="45"/>
        <v>96.989032258064512</v>
      </c>
      <c r="O503" s="29">
        <f t="shared" si="46"/>
        <v>242.21071025806452</v>
      </c>
      <c r="P503" s="34">
        <f t="shared" si="47"/>
        <v>7364.6292897419353</v>
      </c>
      <c r="Q503" s="47"/>
    </row>
    <row r="504" spans="1:17" ht="24.75" customHeight="1" x14ac:dyDescent="0.2">
      <c r="A504" s="33">
        <f t="shared" si="42"/>
        <v>495</v>
      </c>
      <c r="B504" s="50" t="s">
        <v>775</v>
      </c>
      <c r="C504" s="50" t="s">
        <v>184</v>
      </c>
      <c r="D504" s="29">
        <v>2506.66</v>
      </c>
      <c r="E504" s="46">
        <v>250</v>
      </c>
      <c r="F504" s="46">
        <v>500</v>
      </c>
      <c r="G504" s="46">
        <v>0</v>
      </c>
      <c r="H504" s="46">
        <v>2677.31</v>
      </c>
      <c r="I504" s="34">
        <v>183.01</v>
      </c>
      <c r="J504" s="34">
        <v>1489.8600000000001</v>
      </c>
      <c r="K504" s="34">
        <f t="shared" si="43"/>
        <v>7606.84</v>
      </c>
      <c r="L504" s="34">
        <f t="shared" si="44"/>
        <v>145.221678</v>
      </c>
      <c r="M504" s="34">
        <v>0</v>
      </c>
      <c r="N504" s="34">
        <f t="shared" si="45"/>
        <v>96.989032258064512</v>
      </c>
      <c r="O504" s="29">
        <f t="shared" si="46"/>
        <v>242.21071025806452</v>
      </c>
      <c r="P504" s="34">
        <f t="shared" si="47"/>
        <v>7364.6292897419353</v>
      </c>
      <c r="Q504" s="47"/>
    </row>
    <row r="505" spans="1:17" ht="24.75" customHeight="1" x14ac:dyDescent="0.2">
      <c r="A505" s="33">
        <f t="shared" si="42"/>
        <v>496</v>
      </c>
      <c r="B505" s="50" t="s">
        <v>776</v>
      </c>
      <c r="C505" s="50" t="s">
        <v>184</v>
      </c>
      <c r="D505" s="29">
        <v>2506.66</v>
      </c>
      <c r="E505" s="46">
        <v>250</v>
      </c>
      <c r="F505" s="46">
        <v>500</v>
      </c>
      <c r="G505" s="46">
        <v>0</v>
      </c>
      <c r="H505" s="46">
        <v>2677.31</v>
      </c>
      <c r="I505" s="34">
        <v>183.01</v>
      </c>
      <c r="J505" s="34">
        <v>1489.8600000000001</v>
      </c>
      <c r="K505" s="34">
        <f t="shared" si="43"/>
        <v>7606.84</v>
      </c>
      <c r="L505" s="34">
        <f t="shared" si="44"/>
        <v>145.221678</v>
      </c>
      <c r="M505" s="34">
        <v>0</v>
      </c>
      <c r="N505" s="34">
        <f t="shared" si="45"/>
        <v>96.989032258064512</v>
      </c>
      <c r="O505" s="29">
        <f t="shared" si="46"/>
        <v>242.21071025806452</v>
      </c>
      <c r="P505" s="34">
        <f t="shared" si="47"/>
        <v>7364.6292897419353</v>
      </c>
      <c r="Q505" s="47"/>
    </row>
    <row r="506" spans="1:17" ht="24.75" customHeight="1" x14ac:dyDescent="0.2">
      <c r="A506" s="33">
        <f t="shared" si="42"/>
        <v>497</v>
      </c>
      <c r="B506" s="50" t="s">
        <v>777</v>
      </c>
      <c r="C506" s="50" t="s">
        <v>184</v>
      </c>
      <c r="D506" s="29">
        <v>2506.66</v>
      </c>
      <c r="E506" s="46">
        <v>250</v>
      </c>
      <c r="F506" s="46">
        <v>500</v>
      </c>
      <c r="G506" s="46">
        <v>0</v>
      </c>
      <c r="H506" s="46">
        <v>2677.31</v>
      </c>
      <c r="I506" s="34">
        <v>183.01</v>
      </c>
      <c r="J506" s="34">
        <v>1489.8600000000001</v>
      </c>
      <c r="K506" s="34">
        <f t="shared" si="43"/>
        <v>7606.84</v>
      </c>
      <c r="L506" s="34">
        <f t="shared" si="44"/>
        <v>145.221678</v>
      </c>
      <c r="M506" s="34">
        <v>0</v>
      </c>
      <c r="N506" s="34">
        <f t="shared" si="45"/>
        <v>96.989032258064512</v>
      </c>
      <c r="O506" s="29">
        <f t="shared" si="46"/>
        <v>242.21071025806452</v>
      </c>
      <c r="P506" s="34">
        <f t="shared" si="47"/>
        <v>7364.6292897419353</v>
      </c>
      <c r="Q506" s="47"/>
    </row>
    <row r="507" spans="1:17" ht="24.75" customHeight="1" x14ac:dyDescent="0.2">
      <c r="A507" s="33">
        <f t="shared" si="42"/>
        <v>498</v>
      </c>
      <c r="B507" s="50" t="s">
        <v>778</v>
      </c>
      <c r="C507" s="50" t="s">
        <v>184</v>
      </c>
      <c r="D507" s="29">
        <v>2506.66</v>
      </c>
      <c r="E507" s="46">
        <v>250</v>
      </c>
      <c r="F507" s="46">
        <v>500</v>
      </c>
      <c r="G507" s="46">
        <v>0</v>
      </c>
      <c r="H507" s="46">
        <v>2677.31</v>
      </c>
      <c r="I507" s="34">
        <v>183.01</v>
      </c>
      <c r="J507" s="34">
        <v>1489.8600000000001</v>
      </c>
      <c r="K507" s="34">
        <f t="shared" si="43"/>
        <v>7606.84</v>
      </c>
      <c r="L507" s="34">
        <f t="shared" si="44"/>
        <v>145.221678</v>
      </c>
      <c r="M507" s="34">
        <v>0</v>
      </c>
      <c r="N507" s="34">
        <f t="shared" si="45"/>
        <v>96.989032258064512</v>
      </c>
      <c r="O507" s="29">
        <f t="shared" si="46"/>
        <v>242.21071025806452</v>
      </c>
      <c r="P507" s="34">
        <f t="shared" si="47"/>
        <v>7364.6292897419353</v>
      </c>
      <c r="Q507" s="47"/>
    </row>
    <row r="508" spans="1:17" ht="24.75" customHeight="1" x14ac:dyDescent="0.2">
      <c r="A508" s="33">
        <f t="shared" si="42"/>
        <v>499</v>
      </c>
      <c r="B508" s="50" t="s">
        <v>779</v>
      </c>
      <c r="C508" s="50" t="s">
        <v>184</v>
      </c>
      <c r="D508" s="29">
        <v>2506.66</v>
      </c>
      <c r="E508" s="46">
        <v>250</v>
      </c>
      <c r="F508" s="46">
        <v>500</v>
      </c>
      <c r="G508" s="46">
        <v>0</v>
      </c>
      <c r="H508" s="46">
        <v>2677.31</v>
      </c>
      <c r="I508" s="34">
        <v>183.01</v>
      </c>
      <c r="J508" s="34">
        <v>1489.8600000000001</v>
      </c>
      <c r="K508" s="34">
        <f t="shared" si="43"/>
        <v>7606.84</v>
      </c>
      <c r="L508" s="34">
        <f t="shared" si="44"/>
        <v>145.221678</v>
      </c>
      <c r="M508" s="34">
        <v>0</v>
      </c>
      <c r="N508" s="34">
        <f t="shared" si="45"/>
        <v>96.989032258064512</v>
      </c>
      <c r="O508" s="29">
        <f t="shared" si="46"/>
        <v>242.21071025806452</v>
      </c>
      <c r="P508" s="34">
        <f t="shared" si="47"/>
        <v>7364.6292897419353</v>
      </c>
      <c r="Q508" s="47"/>
    </row>
    <row r="509" spans="1:17" ht="24.75" customHeight="1" x14ac:dyDescent="0.2">
      <c r="A509" s="33">
        <f t="shared" si="42"/>
        <v>500</v>
      </c>
      <c r="B509" s="50" t="s">
        <v>780</v>
      </c>
      <c r="C509" s="50" t="s">
        <v>184</v>
      </c>
      <c r="D509" s="29">
        <v>2506.66</v>
      </c>
      <c r="E509" s="46">
        <v>250</v>
      </c>
      <c r="F509" s="46">
        <v>500</v>
      </c>
      <c r="G509" s="46">
        <v>0</v>
      </c>
      <c r="H509" s="46">
        <v>2677.31</v>
      </c>
      <c r="I509" s="34">
        <v>183.01</v>
      </c>
      <c r="J509" s="34">
        <v>1489.8600000000001</v>
      </c>
      <c r="K509" s="34">
        <f t="shared" si="43"/>
        <v>7606.84</v>
      </c>
      <c r="L509" s="34">
        <f t="shared" si="44"/>
        <v>145.221678</v>
      </c>
      <c r="M509" s="34">
        <v>0</v>
      </c>
      <c r="N509" s="34">
        <f t="shared" si="45"/>
        <v>96.989032258064512</v>
      </c>
      <c r="O509" s="29">
        <f t="shared" si="46"/>
        <v>242.21071025806452</v>
      </c>
      <c r="P509" s="34">
        <f t="shared" si="47"/>
        <v>7364.6292897419353</v>
      </c>
      <c r="Q509" s="47"/>
    </row>
    <row r="510" spans="1:17" ht="24.75" customHeight="1" x14ac:dyDescent="0.2">
      <c r="A510" s="33">
        <f t="shared" si="42"/>
        <v>501</v>
      </c>
      <c r="B510" s="50" t="s">
        <v>781</v>
      </c>
      <c r="C510" s="50" t="s">
        <v>184</v>
      </c>
      <c r="D510" s="29">
        <v>2506.66</v>
      </c>
      <c r="E510" s="46">
        <v>250</v>
      </c>
      <c r="F510" s="46">
        <v>500</v>
      </c>
      <c r="G510" s="46">
        <v>0</v>
      </c>
      <c r="H510" s="46">
        <v>2677.31</v>
      </c>
      <c r="I510" s="34">
        <v>183.01</v>
      </c>
      <c r="J510" s="34">
        <v>1489.8600000000001</v>
      </c>
      <c r="K510" s="34">
        <f t="shared" si="43"/>
        <v>7606.84</v>
      </c>
      <c r="L510" s="34">
        <f t="shared" si="44"/>
        <v>145.221678</v>
      </c>
      <c r="M510" s="34">
        <v>0</v>
      </c>
      <c r="N510" s="34">
        <f t="shared" si="45"/>
        <v>96.989032258064512</v>
      </c>
      <c r="O510" s="29">
        <f t="shared" si="46"/>
        <v>242.21071025806452</v>
      </c>
      <c r="P510" s="34">
        <f t="shared" si="47"/>
        <v>7364.6292897419353</v>
      </c>
      <c r="Q510" s="47"/>
    </row>
    <row r="511" spans="1:17" ht="24.75" customHeight="1" x14ac:dyDescent="0.2">
      <c r="A511" s="33">
        <f t="shared" si="42"/>
        <v>502</v>
      </c>
      <c r="B511" s="50" t="s">
        <v>782</v>
      </c>
      <c r="C511" s="50" t="s">
        <v>184</v>
      </c>
      <c r="D511" s="29">
        <v>2506.66</v>
      </c>
      <c r="E511" s="46">
        <v>250</v>
      </c>
      <c r="F511" s="46">
        <v>500</v>
      </c>
      <c r="G511" s="46">
        <v>0</v>
      </c>
      <c r="H511" s="46">
        <v>2677.31</v>
      </c>
      <c r="I511" s="34">
        <v>183.01</v>
      </c>
      <c r="J511" s="34">
        <v>1489.8600000000001</v>
      </c>
      <c r="K511" s="34">
        <f t="shared" si="43"/>
        <v>7606.84</v>
      </c>
      <c r="L511" s="34">
        <f t="shared" si="44"/>
        <v>145.221678</v>
      </c>
      <c r="M511" s="34">
        <v>0</v>
      </c>
      <c r="N511" s="34">
        <f t="shared" si="45"/>
        <v>96.989032258064512</v>
      </c>
      <c r="O511" s="29">
        <f t="shared" si="46"/>
        <v>242.21071025806452</v>
      </c>
      <c r="P511" s="34">
        <f t="shared" si="47"/>
        <v>7364.6292897419353</v>
      </c>
      <c r="Q511" s="47"/>
    </row>
    <row r="512" spans="1:17" ht="24.75" customHeight="1" x14ac:dyDescent="0.2">
      <c r="A512" s="33">
        <f t="shared" si="42"/>
        <v>503</v>
      </c>
      <c r="B512" s="50" t="s">
        <v>397</v>
      </c>
      <c r="C512" s="50" t="s">
        <v>184</v>
      </c>
      <c r="D512" s="29">
        <v>2506.66</v>
      </c>
      <c r="E512" s="46">
        <v>250</v>
      </c>
      <c r="F512" s="46">
        <v>500</v>
      </c>
      <c r="G512" s="46">
        <v>0</v>
      </c>
      <c r="H512" s="46">
        <v>2653.26</v>
      </c>
      <c r="I512" s="34">
        <v>181.37</v>
      </c>
      <c r="J512" s="34">
        <v>1489.8600000000001</v>
      </c>
      <c r="K512" s="34">
        <f t="shared" si="43"/>
        <v>7581.15</v>
      </c>
      <c r="L512" s="34">
        <f t="shared" si="44"/>
        <v>145.221678</v>
      </c>
      <c r="M512" s="34">
        <v>0</v>
      </c>
      <c r="N512" s="34">
        <f t="shared" si="45"/>
        <v>96.989032258064512</v>
      </c>
      <c r="O512" s="29">
        <f t="shared" si="46"/>
        <v>242.21071025806452</v>
      </c>
      <c r="P512" s="34">
        <f t="shared" si="47"/>
        <v>7338.9392897419348</v>
      </c>
      <c r="Q512" s="47"/>
    </row>
    <row r="513" spans="1:17" ht="25.5" customHeight="1" x14ac:dyDescent="0.2">
      <c r="A513" s="33">
        <f t="shared" si="42"/>
        <v>504</v>
      </c>
      <c r="B513" s="50" t="s">
        <v>436</v>
      </c>
      <c r="C513" s="50" t="s">
        <v>184</v>
      </c>
      <c r="D513" s="29">
        <v>2506.66</v>
      </c>
      <c r="E513" s="46">
        <v>250</v>
      </c>
      <c r="F513" s="46">
        <v>500</v>
      </c>
      <c r="G513" s="46">
        <v>0</v>
      </c>
      <c r="H513" s="46">
        <v>2565.08</v>
      </c>
      <c r="I513" s="34">
        <v>175.34</v>
      </c>
      <c r="J513" s="34">
        <v>1489.86</v>
      </c>
      <c r="K513" s="34">
        <f t="shared" si="43"/>
        <v>7486.94</v>
      </c>
      <c r="L513" s="34">
        <f t="shared" si="44"/>
        <v>145.221678</v>
      </c>
      <c r="M513" s="34">
        <v>0</v>
      </c>
      <c r="N513" s="34">
        <f t="shared" si="45"/>
        <v>96.989032258064512</v>
      </c>
      <c r="O513" s="29">
        <f t="shared" si="46"/>
        <v>242.21071025806452</v>
      </c>
      <c r="P513" s="34">
        <f t="shared" si="47"/>
        <v>7244.7292897419347</v>
      </c>
      <c r="Q513" s="47"/>
    </row>
    <row r="514" spans="1:17" ht="25.5" customHeight="1" x14ac:dyDescent="0.2">
      <c r="A514" s="33">
        <f t="shared" si="42"/>
        <v>505</v>
      </c>
      <c r="B514" s="50" t="s">
        <v>437</v>
      </c>
      <c r="C514" s="50" t="s">
        <v>184</v>
      </c>
      <c r="D514" s="29">
        <v>2506.66</v>
      </c>
      <c r="E514" s="46">
        <v>250</v>
      </c>
      <c r="F514" s="46">
        <v>500</v>
      </c>
      <c r="G514" s="46">
        <v>0</v>
      </c>
      <c r="H514" s="46">
        <v>2565.08</v>
      </c>
      <c r="I514" s="34">
        <v>175.34</v>
      </c>
      <c r="J514" s="34">
        <v>1489.86</v>
      </c>
      <c r="K514" s="34">
        <f t="shared" si="43"/>
        <v>7486.94</v>
      </c>
      <c r="L514" s="34">
        <f t="shared" si="44"/>
        <v>145.221678</v>
      </c>
      <c r="M514" s="34">
        <v>0</v>
      </c>
      <c r="N514" s="34">
        <f t="shared" si="45"/>
        <v>96.989032258064512</v>
      </c>
      <c r="O514" s="29">
        <f t="shared" si="46"/>
        <v>242.21071025806452</v>
      </c>
      <c r="P514" s="34">
        <f t="shared" si="47"/>
        <v>7244.7292897419347</v>
      </c>
      <c r="Q514" s="47"/>
    </row>
    <row r="515" spans="1:17" ht="25.5" customHeight="1" x14ac:dyDescent="0.2">
      <c r="A515" s="33">
        <f t="shared" si="42"/>
        <v>506</v>
      </c>
      <c r="B515" s="50" t="s">
        <v>438</v>
      </c>
      <c r="C515" s="50" t="s">
        <v>184</v>
      </c>
      <c r="D515" s="29">
        <v>2506.66</v>
      </c>
      <c r="E515" s="46">
        <v>250</v>
      </c>
      <c r="F515" s="46">
        <v>500</v>
      </c>
      <c r="G515" s="46">
        <v>0</v>
      </c>
      <c r="H515" s="46">
        <v>2565.08</v>
      </c>
      <c r="I515" s="34">
        <v>175.34</v>
      </c>
      <c r="J515" s="34">
        <v>1489.86</v>
      </c>
      <c r="K515" s="34">
        <f t="shared" si="43"/>
        <v>7486.94</v>
      </c>
      <c r="L515" s="34">
        <f t="shared" si="44"/>
        <v>145.221678</v>
      </c>
      <c r="M515" s="34">
        <v>0</v>
      </c>
      <c r="N515" s="34">
        <f t="shared" si="45"/>
        <v>96.989032258064512</v>
      </c>
      <c r="O515" s="29">
        <f t="shared" si="46"/>
        <v>242.21071025806452</v>
      </c>
      <c r="P515" s="34">
        <f t="shared" si="47"/>
        <v>7244.7292897419347</v>
      </c>
      <c r="Q515" s="47"/>
    </row>
    <row r="516" spans="1:17" ht="25.5" customHeight="1" x14ac:dyDescent="0.2">
      <c r="A516" s="33">
        <f t="shared" si="42"/>
        <v>507</v>
      </c>
      <c r="B516" s="50" t="s">
        <v>439</v>
      </c>
      <c r="C516" s="50" t="s">
        <v>184</v>
      </c>
      <c r="D516" s="29">
        <v>2506.66</v>
      </c>
      <c r="E516" s="46">
        <v>250</v>
      </c>
      <c r="F516" s="46">
        <v>500</v>
      </c>
      <c r="G516" s="46">
        <v>0</v>
      </c>
      <c r="H516" s="46">
        <v>2565.08</v>
      </c>
      <c r="I516" s="34">
        <v>175.34</v>
      </c>
      <c r="J516" s="34">
        <v>1489.86</v>
      </c>
      <c r="K516" s="34">
        <f t="shared" si="43"/>
        <v>7486.94</v>
      </c>
      <c r="L516" s="34">
        <f t="shared" si="44"/>
        <v>145.221678</v>
      </c>
      <c r="M516" s="34">
        <v>0</v>
      </c>
      <c r="N516" s="34">
        <f t="shared" si="45"/>
        <v>96.989032258064512</v>
      </c>
      <c r="O516" s="29">
        <f t="shared" si="46"/>
        <v>242.21071025806452</v>
      </c>
      <c r="P516" s="34">
        <f t="shared" si="47"/>
        <v>7244.7292897419347</v>
      </c>
      <c r="Q516" s="47"/>
    </row>
    <row r="517" spans="1:17" ht="25.5" customHeight="1" x14ac:dyDescent="0.2">
      <c r="A517" s="33">
        <f t="shared" si="42"/>
        <v>508</v>
      </c>
      <c r="B517" s="50" t="s">
        <v>440</v>
      </c>
      <c r="C517" s="50" t="s">
        <v>184</v>
      </c>
      <c r="D517" s="29">
        <v>2506.66</v>
      </c>
      <c r="E517" s="46">
        <v>250</v>
      </c>
      <c r="F517" s="46">
        <v>500</v>
      </c>
      <c r="G517" s="46">
        <v>0</v>
      </c>
      <c r="H517" s="46">
        <v>2565.08</v>
      </c>
      <c r="I517" s="34">
        <v>175.34</v>
      </c>
      <c r="J517" s="34">
        <v>1489.86</v>
      </c>
      <c r="K517" s="34">
        <f t="shared" si="43"/>
        <v>7486.94</v>
      </c>
      <c r="L517" s="34">
        <f t="shared" si="44"/>
        <v>145.221678</v>
      </c>
      <c r="M517" s="34">
        <v>0</v>
      </c>
      <c r="N517" s="34">
        <f t="shared" si="45"/>
        <v>96.989032258064512</v>
      </c>
      <c r="O517" s="29">
        <f t="shared" si="46"/>
        <v>242.21071025806452</v>
      </c>
      <c r="P517" s="34">
        <f t="shared" si="47"/>
        <v>7244.7292897419347</v>
      </c>
      <c r="Q517" s="47"/>
    </row>
    <row r="518" spans="1:17" ht="25.5" customHeight="1" x14ac:dyDescent="0.2">
      <c r="A518" s="33">
        <f t="shared" ref="A518:A569" si="48">1+A517</f>
        <v>509</v>
      </c>
      <c r="B518" s="50" t="s">
        <v>787</v>
      </c>
      <c r="C518" s="50" t="s">
        <v>14</v>
      </c>
      <c r="D518" s="29">
        <v>2213.4</v>
      </c>
      <c r="E518" s="46">
        <v>250</v>
      </c>
      <c r="F518" s="46">
        <v>500</v>
      </c>
      <c r="G518" s="46">
        <v>101</v>
      </c>
      <c r="H518" s="46">
        <v>2171.85</v>
      </c>
      <c r="I518" s="34">
        <v>158.36000000000001</v>
      </c>
      <c r="J518" s="34">
        <v>1395.3000000000002</v>
      </c>
      <c r="K518" s="34">
        <f t="shared" si="43"/>
        <v>6789.91</v>
      </c>
      <c r="L518" s="34">
        <f t="shared" si="44"/>
        <v>135.93552000000003</v>
      </c>
      <c r="M518" s="34">
        <v>0</v>
      </c>
      <c r="N518" s="34">
        <f t="shared" si="45"/>
        <v>90.787096774193557</v>
      </c>
      <c r="O518" s="29">
        <f t="shared" si="46"/>
        <v>226.72261677419357</v>
      </c>
      <c r="P518" s="34">
        <f t="shared" si="47"/>
        <v>6563.1873832258061</v>
      </c>
      <c r="Q518" s="47"/>
    </row>
    <row r="519" spans="1:17" ht="25.5" customHeight="1" x14ac:dyDescent="0.2">
      <c r="A519" s="33">
        <f t="shared" si="48"/>
        <v>510</v>
      </c>
      <c r="B519" s="50" t="s">
        <v>788</v>
      </c>
      <c r="C519" s="50" t="s">
        <v>191</v>
      </c>
      <c r="D519" s="29">
        <v>2248.7399999999998</v>
      </c>
      <c r="E519" s="46">
        <v>250</v>
      </c>
      <c r="F519" s="46">
        <v>500</v>
      </c>
      <c r="G519" s="46">
        <v>90</v>
      </c>
      <c r="H519" s="46">
        <v>2212.96</v>
      </c>
      <c r="I519" s="34">
        <v>160</v>
      </c>
      <c r="J519" s="34">
        <v>1407.2799999999997</v>
      </c>
      <c r="K519" s="34">
        <f t="shared" si="43"/>
        <v>6868.98</v>
      </c>
      <c r="L519" s="34">
        <f t="shared" si="44"/>
        <v>137.111142</v>
      </c>
      <c r="M519" s="34">
        <v>0</v>
      </c>
      <c r="N519" s="34">
        <f t="shared" si="45"/>
        <v>91.57225806451612</v>
      </c>
      <c r="O519" s="29">
        <f t="shared" si="46"/>
        <v>228.68340006451612</v>
      </c>
      <c r="P519" s="34">
        <f t="shared" si="47"/>
        <v>6640.2965999354838</v>
      </c>
      <c r="Q519" s="47"/>
    </row>
    <row r="520" spans="1:17" ht="25.5" customHeight="1" x14ac:dyDescent="0.2">
      <c r="A520" s="33">
        <f t="shared" si="48"/>
        <v>511</v>
      </c>
      <c r="B520" s="50" t="s">
        <v>794</v>
      </c>
      <c r="C520" s="50" t="s">
        <v>184</v>
      </c>
      <c r="D520" s="29">
        <v>2506.66</v>
      </c>
      <c r="E520" s="46">
        <v>250</v>
      </c>
      <c r="F520" s="46">
        <v>500</v>
      </c>
      <c r="G520" s="46">
        <v>0</v>
      </c>
      <c r="H520" s="46">
        <v>2316.59</v>
      </c>
      <c r="I520" s="34">
        <v>158.36000000000001</v>
      </c>
      <c r="J520" s="34">
        <v>1489.8599999999997</v>
      </c>
      <c r="K520" s="34">
        <f t="shared" si="43"/>
        <v>7221.4699999999993</v>
      </c>
      <c r="L520" s="34">
        <f t="shared" si="44"/>
        <v>145.221678</v>
      </c>
      <c r="M520" s="34">
        <v>0</v>
      </c>
      <c r="N520" s="34">
        <f t="shared" si="45"/>
        <v>96.989032258064512</v>
      </c>
      <c r="O520" s="29">
        <f t="shared" si="46"/>
        <v>242.21071025806452</v>
      </c>
      <c r="P520" s="34">
        <f t="shared" si="47"/>
        <v>6979.2592897419345</v>
      </c>
      <c r="Q520" s="47"/>
    </row>
    <row r="521" spans="1:17" ht="25.5" customHeight="1" x14ac:dyDescent="0.2">
      <c r="A521" s="33">
        <f t="shared" si="48"/>
        <v>512</v>
      </c>
      <c r="B521" s="50" t="s">
        <v>458</v>
      </c>
      <c r="C521" s="50" t="s">
        <v>184</v>
      </c>
      <c r="D521" s="29">
        <v>2506.66</v>
      </c>
      <c r="E521" s="46">
        <v>250</v>
      </c>
      <c r="F521" s="46">
        <v>500</v>
      </c>
      <c r="G521" s="46">
        <v>0</v>
      </c>
      <c r="H521" s="46">
        <v>2204.37</v>
      </c>
      <c r="I521" s="34">
        <v>150.68</v>
      </c>
      <c r="J521" s="34">
        <v>1489.85</v>
      </c>
      <c r="K521" s="34">
        <f t="shared" si="43"/>
        <v>7101.5599999999995</v>
      </c>
      <c r="L521" s="34">
        <f t="shared" si="44"/>
        <v>145.221678</v>
      </c>
      <c r="M521" s="34">
        <v>0</v>
      </c>
      <c r="N521" s="34">
        <f t="shared" si="45"/>
        <v>96.989032258064512</v>
      </c>
      <c r="O521" s="29">
        <f t="shared" si="46"/>
        <v>242.21071025806452</v>
      </c>
      <c r="P521" s="34">
        <f t="shared" si="47"/>
        <v>6859.3492897419346</v>
      </c>
      <c r="Q521" s="47"/>
    </row>
    <row r="522" spans="1:17" ht="25.5" customHeight="1" x14ac:dyDescent="0.2">
      <c r="A522" s="33">
        <f t="shared" si="48"/>
        <v>513</v>
      </c>
      <c r="B522" s="50" t="s">
        <v>461</v>
      </c>
      <c r="C522" s="50" t="s">
        <v>184</v>
      </c>
      <c r="D522" s="29">
        <v>2506.66</v>
      </c>
      <c r="E522" s="46">
        <v>250</v>
      </c>
      <c r="F522" s="46">
        <v>500</v>
      </c>
      <c r="G522" s="46">
        <v>0</v>
      </c>
      <c r="H522" s="46">
        <v>2204.37</v>
      </c>
      <c r="I522" s="34">
        <v>150.68</v>
      </c>
      <c r="J522" s="34">
        <v>1489.85</v>
      </c>
      <c r="K522" s="34">
        <f t="shared" ref="K522:K585" si="49">SUM(D522:J522)</f>
        <v>7101.5599999999995</v>
      </c>
      <c r="L522" s="34">
        <f t="shared" ref="L522:L585" si="50">(D522+F522+G522)*4.83%</f>
        <v>145.221678</v>
      </c>
      <c r="M522" s="34">
        <v>0</v>
      </c>
      <c r="N522" s="34">
        <f t="shared" ref="N522:N585" si="51">(D522+F522+G522)/31</f>
        <v>96.989032258064512</v>
      </c>
      <c r="O522" s="29">
        <f t="shared" ref="O522:O585" si="52">SUM(L522:N522)</f>
        <v>242.21071025806452</v>
      </c>
      <c r="P522" s="34">
        <f t="shared" ref="P522:P585" si="53">K522-O522</f>
        <v>6859.3492897419346</v>
      </c>
      <c r="Q522" s="47">
        <v>460</v>
      </c>
    </row>
    <row r="523" spans="1:17" ht="25.5" customHeight="1" x14ac:dyDescent="0.2">
      <c r="A523" s="33">
        <f t="shared" si="48"/>
        <v>514</v>
      </c>
      <c r="B523" s="50" t="s">
        <v>462</v>
      </c>
      <c r="C523" s="50" t="s">
        <v>184</v>
      </c>
      <c r="D523" s="29">
        <v>2506.66</v>
      </c>
      <c r="E523" s="46">
        <v>250</v>
      </c>
      <c r="F523" s="46">
        <v>500</v>
      </c>
      <c r="G523" s="46">
        <v>0</v>
      </c>
      <c r="H523" s="46">
        <v>2204.37</v>
      </c>
      <c r="I523" s="34">
        <v>150.68</v>
      </c>
      <c r="J523" s="34">
        <v>1489.85</v>
      </c>
      <c r="K523" s="34">
        <f t="shared" si="49"/>
        <v>7101.5599999999995</v>
      </c>
      <c r="L523" s="34">
        <f t="shared" si="50"/>
        <v>145.221678</v>
      </c>
      <c r="M523" s="34">
        <v>0</v>
      </c>
      <c r="N523" s="34">
        <f t="shared" si="51"/>
        <v>96.989032258064512</v>
      </c>
      <c r="O523" s="29">
        <f t="shared" si="52"/>
        <v>242.21071025806452</v>
      </c>
      <c r="P523" s="34">
        <f t="shared" si="53"/>
        <v>6859.3492897419346</v>
      </c>
      <c r="Q523" s="47">
        <v>1757</v>
      </c>
    </row>
    <row r="524" spans="1:17" ht="25.5" customHeight="1" x14ac:dyDescent="0.2">
      <c r="A524" s="33">
        <f t="shared" si="48"/>
        <v>515</v>
      </c>
      <c r="B524" s="50" t="s">
        <v>469</v>
      </c>
      <c r="C524" s="50" t="s">
        <v>184</v>
      </c>
      <c r="D524" s="29">
        <v>2506.66</v>
      </c>
      <c r="E524" s="46">
        <v>250</v>
      </c>
      <c r="F524" s="46">
        <v>500</v>
      </c>
      <c r="G524" s="46">
        <v>0</v>
      </c>
      <c r="H524" s="46">
        <v>2204.37</v>
      </c>
      <c r="I524" s="34">
        <v>150.68</v>
      </c>
      <c r="J524" s="34">
        <v>1489.85</v>
      </c>
      <c r="K524" s="34">
        <f t="shared" si="49"/>
        <v>7101.5599999999995</v>
      </c>
      <c r="L524" s="34">
        <f t="shared" si="50"/>
        <v>145.221678</v>
      </c>
      <c r="M524" s="34">
        <v>0</v>
      </c>
      <c r="N524" s="34">
        <f t="shared" si="51"/>
        <v>96.989032258064512</v>
      </c>
      <c r="O524" s="29">
        <f t="shared" si="52"/>
        <v>242.21071025806452</v>
      </c>
      <c r="P524" s="34">
        <f t="shared" si="53"/>
        <v>6859.3492897419346</v>
      </c>
      <c r="Q524" s="47"/>
    </row>
    <row r="525" spans="1:17" ht="25.5" customHeight="1" x14ac:dyDescent="0.2">
      <c r="A525" s="33">
        <f t="shared" si="48"/>
        <v>516</v>
      </c>
      <c r="B525" s="50" t="s">
        <v>795</v>
      </c>
      <c r="C525" s="50" t="s">
        <v>184</v>
      </c>
      <c r="D525" s="29">
        <v>2506.66</v>
      </c>
      <c r="E525" s="46">
        <v>250</v>
      </c>
      <c r="F525" s="46">
        <v>500</v>
      </c>
      <c r="G525" s="46">
        <v>0</v>
      </c>
      <c r="H525" s="46">
        <v>2204.37</v>
      </c>
      <c r="I525" s="34">
        <v>150.68</v>
      </c>
      <c r="J525" s="34">
        <v>1489.85</v>
      </c>
      <c r="K525" s="34">
        <f t="shared" si="49"/>
        <v>7101.5599999999995</v>
      </c>
      <c r="L525" s="34">
        <f t="shared" si="50"/>
        <v>145.221678</v>
      </c>
      <c r="M525" s="34">
        <v>0</v>
      </c>
      <c r="N525" s="34">
        <f t="shared" si="51"/>
        <v>96.989032258064512</v>
      </c>
      <c r="O525" s="29">
        <f t="shared" si="52"/>
        <v>242.21071025806452</v>
      </c>
      <c r="P525" s="34">
        <f t="shared" si="53"/>
        <v>6859.3492897419346</v>
      </c>
      <c r="Q525" s="47"/>
    </row>
    <row r="526" spans="1:17" ht="25.5" customHeight="1" x14ac:dyDescent="0.2">
      <c r="A526" s="33">
        <f t="shared" si="48"/>
        <v>517</v>
      </c>
      <c r="B526" s="50" t="s">
        <v>473</v>
      </c>
      <c r="C526" s="50" t="s">
        <v>14</v>
      </c>
      <c r="D526" s="29">
        <v>2213.4</v>
      </c>
      <c r="E526" s="46">
        <v>250</v>
      </c>
      <c r="F526" s="46">
        <v>500</v>
      </c>
      <c r="G526" s="46">
        <v>101</v>
      </c>
      <c r="H526" s="46">
        <v>1908.83</v>
      </c>
      <c r="I526" s="34">
        <v>139.18</v>
      </c>
      <c r="J526" s="34">
        <v>1395.3</v>
      </c>
      <c r="K526" s="34">
        <f t="shared" si="49"/>
        <v>6507.71</v>
      </c>
      <c r="L526" s="34">
        <f t="shared" si="50"/>
        <v>135.93552000000003</v>
      </c>
      <c r="M526" s="34">
        <v>0</v>
      </c>
      <c r="N526" s="34">
        <f t="shared" si="51"/>
        <v>90.787096774193557</v>
      </c>
      <c r="O526" s="29">
        <f t="shared" si="52"/>
        <v>226.72261677419357</v>
      </c>
      <c r="P526" s="34">
        <f t="shared" si="53"/>
        <v>6280.9873832258063</v>
      </c>
      <c r="Q526" s="47"/>
    </row>
    <row r="527" spans="1:17" ht="25.5" customHeight="1" x14ac:dyDescent="0.2">
      <c r="A527" s="33">
        <f t="shared" si="48"/>
        <v>518</v>
      </c>
      <c r="B527" s="50" t="s">
        <v>796</v>
      </c>
      <c r="C527" s="50" t="s">
        <v>14</v>
      </c>
      <c r="D527" s="29">
        <v>2213.4</v>
      </c>
      <c r="E527" s="46">
        <v>250</v>
      </c>
      <c r="F527" s="46">
        <v>500</v>
      </c>
      <c r="G527" s="46">
        <v>101</v>
      </c>
      <c r="H527" s="46">
        <v>1908.83</v>
      </c>
      <c r="I527" s="34">
        <v>139.18</v>
      </c>
      <c r="J527" s="34">
        <v>1395.3</v>
      </c>
      <c r="K527" s="34">
        <f t="shared" si="49"/>
        <v>6507.71</v>
      </c>
      <c r="L527" s="34">
        <f t="shared" si="50"/>
        <v>135.93552000000003</v>
      </c>
      <c r="M527" s="34">
        <v>0</v>
      </c>
      <c r="N527" s="34">
        <f t="shared" si="51"/>
        <v>90.787096774193557</v>
      </c>
      <c r="O527" s="29">
        <f t="shared" si="52"/>
        <v>226.72261677419357</v>
      </c>
      <c r="P527" s="34">
        <f t="shared" si="53"/>
        <v>6280.9873832258063</v>
      </c>
      <c r="Q527" s="47"/>
    </row>
    <row r="528" spans="1:17" ht="25.5" customHeight="1" x14ac:dyDescent="0.2">
      <c r="A528" s="33">
        <f t="shared" si="48"/>
        <v>519</v>
      </c>
      <c r="B528" s="50" t="s">
        <v>474</v>
      </c>
      <c r="C528" s="50" t="s">
        <v>14</v>
      </c>
      <c r="D528" s="29">
        <v>2213.4</v>
      </c>
      <c r="E528" s="46">
        <v>250</v>
      </c>
      <c r="F528" s="46">
        <v>500</v>
      </c>
      <c r="G528" s="46">
        <v>101</v>
      </c>
      <c r="H528" s="46">
        <v>1908.83</v>
      </c>
      <c r="I528" s="34">
        <v>139.18</v>
      </c>
      <c r="J528" s="34">
        <v>1395.3</v>
      </c>
      <c r="K528" s="34">
        <f t="shared" si="49"/>
        <v>6507.71</v>
      </c>
      <c r="L528" s="34">
        <f t="shared" si="50"/>
        <v>135.93552000000003</v>
      </c>
      <c r="M528" s="34">
        <v>0</v>
      </c>
      <c r="N528" s="34">
        <f t="shared" si="51"/>
        <v>90.787096774193557</v>
      </c>
      <c r="O528" s="29">
        <f t="shared" si="52"/>
        <v>226.72261677419357</v>
      </c>
      <c r="P528" s="34">
        <f t="shared" si="53"/>
        <v>6280.9873832258063</v>
      </c>
      <c r="Q528" s="47"/>
    </row>
    <row r="529" spans="1:17" ht="25.5" customHeight="1" x14ac:dyDescent="0.2">
      <c r="A529" s="33">
        <f t="shared" si="48"/>
        <v>520</v>
      </c>
      <c r="B529" s="50" t="s">
        <v>500</v>
      </c>
      <c r="C529" s="50" t="s">
        <v>184</v>
      </c>
      <c r="D529" s="29">
        <v>2506.66</v>
      </c>
      <c r="E529" s="46">
        <v>250</v>
      </c>
      <c r="F529" s="46">
        <v>500</v>
      </c>
      <c r="G529" s="46">
        <v>0</v>
      </c>
      <c r="H529" s="46">
        <v>1851.67</v>
      </c>
      <c r="I529" s="34">
        <v>126.58</v>
      </c>
      <c r="J529" s="34">
        <v>1489.85</v>
      </c>
      <c r="K529" s="34">
        <f t="shared" si="49"/>
        <v>6724.76</v>
      </c>
      <c r="L529" s="34">
        <f t="shared" si="50"/>
        <v>145.221678</v>
      </c>
      <c r="M529" s="34">
        <v>0</v>
      </c>
      <c r="N529" s="34">
        <f t="shared" si="51"/>
        <v>96.989032258064512</v>
      </c>
      <c r="O529" s="29">
        <f t="shared" si="52"/>
        <v>242.21071025806452</v>
      </c>
      <c r="P529" s="34">
        <f t="shared" si="53"/>
        <v>6482.5492897419354</v>
      </c>
      <c r="Q529" s="47"/>
    </row>
    <row r="530" spans="1:17" ht="25.5" customHeight="1" x14ac:dyDescent="0.2">
      <c r="A530" s="33">
        <f t="shared" si="48"/>
        <v>521</v>
      </c>
      <c r="B530" s="50" t="s">
        <v>503</v>
      </c>
      <c r="C530" s="50" t="s">
        <v>184</v>
      </c>
      <c r="D530" s="29">
        <v>2506.66</v>
      </c>
      <c r="E530" s="46">
        <v>250</v>
      </c>
      <c r="F530" s="46">
        <v>500</v>
      </c>
      <c r="G530" s="46">
        <v>0</v>
      </c>
      <c r="H530" s="46">
        <v>1851.67</v>
      </c>
      <c r="I530" s="34">
        <v>126.58</v>
      </c>
      <c r="J530" s="34">
        <v>1489.85</v>
      </c>
      <c r="K530" s="34">
        <f t="shared" si="49"/>
        <v>6724.76</v>
      </c>
      <c r="L530" s="34">
        <f t="shared" si="50"/>
        <v>145.221678</v>
      </c>
      <c r="M530" s="34">
        <v>0</v>
      </c>
      <c r="N530" s="34">
        <f t="shared" si="51"/>
        <v>96.989032258064512</v>
      </c>
      <c r="O530" s="29">
        <f t="shared" si="52"/>
        <v>242.21071025806452</v>
      </c>
      <c r="P530" s="34">
        <f t="shared" si="53"/>
        <v>6482.5492897419354</v>
      </c>
      <c r="Q530" s="47"/>
    </row>
    <row r="531" spans="1:17" ht="25.5" customHeight="1" x14ac:dyDescent="0.2">
      <c r="A531" s="33">
        <f t="shared" si="48"/>
        <v>522</v>
      </c>
      <c r="B531" s="50" t="s">
        <v>504</v>
      </c>
      <c r="C531" s="50" t="s">
        <v>184</v>
      </c>
      <c r="D531" s="29">
        <v>2506.66</v>
      </c>
      <c r="E531" s="46">
        <v>250</v>
      </c>
      <c r="F531" s="46">
        <v>500</v>
      </c>
      <c r="G531" s="46">
        <v>0</v>
      </c>
      <c r="H531" s="46">
        <v>1851.67</v>
      </c>
      <c r="I531" s="34">
        <v>126.58</v>
      </c>
      <c r="J531" s="34">
        <v>1489.85</v>
      </c>
      <c r="K531" s="34">
        <f t="shared" si="49"/>
        <v>6724.76</v>
      </c>
      <c r="L531" s="34">
        <f t="shared" si="50"/>
        <v>145.221678</v>
      </c>
      <c r="M531" s="34">
        <v>0</v>
      </c>
      <c r="N531" s="34">
        <f t="shared" si="51"/>
        <v>96.989032258064512</v>
      </c>
      <c r="O531" s="29">
        <f t="shared" si="52"/>
        <v>242.21071025806452</v>
      </c>
      <c r="P531" s="34">
        <f t="shared" si="53"/>
        <v>6482.5492897419354</v>
      </c>
      <c r="Q531" s="47"/>
    </row>
    <row r="532" spans="1:17" ht="25.5" customHeight="1" x14ac:dyDescent="0.2">
      <c r="A532" s="33">
        <f t="shared" si="48"/>
        <v>523</v>
      </c>
      <c r="B532" s="50" t="s">
        <v>505</v>
      </c>
      <c r="C532" s="50" t="s">
        <v>184</v>
      </c>
      <c r="D532" s="29">
        <v>2506.66</v>
      </c>
      <c r="E532" s="46">
        <v>250</v>
      </c>
      <c r="F532" s="46">
        <v>500</v>
      </c>
      <c r="G532" s="46">
        <v>0</v>
      </c>
      <c r="H532" s="46">
        <v>1851.67</v>
      </c>
      <c r="I532" s="34">
        <v>126.58</v>
      </c>
      <c r="J532" s="34">
        <v>1489.85</v>
      </c>
      <c r="K532" s="34">
        <f t="shared" si="49"/>
        <v>6724.76</v>
      </c>
      <c r="L532" s="34">
        <f t="shared" si="50"/>
        <v>145.221678</v>
      </c>
      <c r="M532" s="34">
        <v>0</v>
      </c>
      <c r="N532" s="34">
        <f t="shared" si="51"/>
        <v>96.989032258064512</v>
      </c>
      <c r="O532" s="29">
        <f t="shared" si="52"/>
        <v>242.21071025806452</v>
      </c>
      <c r="P532" s="34">
        <f t="shared" si="53"/>
        <v>6482.5492897419354</v>
      </c>
      <c r="Q532" s="47"/>
    </row>
    <row r="533" spans="1:17" ht="25.5" customHeight="1" x14ac:dyDescent="0.2">
      <c r="A533" s="33">
        <f t="shared" si="48"/>
        <v>524</v>
      </c>
      <c r="B533" s="50" t="s">
        <v>475</v>
      </c>
      <c r="C533" s="50" t="s">
        <v>14</v>
      </c>
      <c r="D533" s="29">
        <v>2213.4</v>
      </c>
      <c r="E533" s="46">
        <v>250</v>
      </c>
      <c r="F533" s="46">
        <v>500</v>
      </c>
      <c r="G533" s="46">
        <v>101</v>
      </c>
      <c r="H533" s="46">
        <v>1886.28</v>
      </c>
      <c r="I533" s="34">
        <v>137.53</v>
      </c>
      <c r="J533" s="34">
        <v>1395.3000000000002</v>
      </c>
      <c r="K533" s="34">
        <f t="shared" si="49"/>
        <v>6483.51</v>
      </c>
      <c r="L533" s="34">
        <f t="shared" si="50"/>
        <v>135.93552000000003</v>
      </c>
      <c r="M533" s="34">
        <v>0</v>
      </c>
      <c r="N533" s="34">
        <f t="shared" si="51"/>
        <v>90.787096774193557</v>
      </c>
      <c r="O533" s="29">
        <f t="shared" si="52"/>
        <v>226.72261677419357</v>
      </c>
      <c r="P533" s="34">
        <f t="shared" si="53"/>
        <v>6256.7873832258065</v>
      </c>
      <c r="Q533" s="47"/>
    </row>
    <row r="534" spans="1:17" ht="25.5" customHeight="1" x14ac:dyDescent="0.2">
      <c r="A534" s="33">
        <f t="shared" si="48"/>
        <v>525</v>
      </c>
      <c r="B534" s="50" t="s">
        <v>506</v>
      </c>
      <c r="C534" s="50" t="s">
        <v>184</v>
      </c>
      <c r="D534" s="29">
        <v>2506.66</v>
      </c>
      <c r="E534" s="46">
        <v>250</v>
      </c>
      <c r="F534" s="46">
        <v>500</v>
      </c>
      <c r="G534" s="46">
        <v>0</v>
      </c>
      <c r="H534" s="46">
        <v>1851.67</v>
      </c>
      <c r="I534" s="34">
        <v>126.58</v>
      </c>
      <c r="J534" s="34">
        <v>1489.85</v>
      </c>
      <c r="K534" s="34">
        <f t="shared" si="49"/>
        <v>6724.76</v>
      </c>
      <c r="L534" s="34">
        <f t="shared" si="50"/>
        <v>145.221678</v>
      </c>
      <c r="M534" s="34">
        <v>0</v>
      </c>
      <c r="N534" s="34">
        <f t="shared" si="51"/>
        <v>96.989032258064512</v>
      </c>
      <c r="O534" s="29">
        <f t="shared" si="52"/>
        <v>242.21071025806452</v>
      </c>
      <c r="P534" s="34">
        <f t="shared" si="53"/>
        <v>6482.5492897419354</v>
      </c>
      <c r="Q534" s="47"/>
    </row>
    <row r="535" spans="1:17" ht="25.5" customHeight="1" x14ac:dyDescent="0.2">
      <c r="A535" s="33">
        <f t="shared" si="48"/>
        <v>526</v>
      </c>
      <c r="B535" s="50" t="s">
        <v>507</v>
      </c>
      <c r="C535" s="50" t="s">
        <v>184</v>
      </c>
      <c r="D535" s="29">
        <v>2506.66</v>
      </c>
      <c r="E535" s="46">
        <v>250</v>
      </c>
      <c r="F535" s="46">
        <v>500</v>
      </c>
      <c r="G535" s="46">
        <v>0</v>
      </c>
      <c r="H535" s="46">
        <v>1811.59</v>
      </c>
      <c r="I535" s="34">
        <v>123.84</v>
      </c>
      <c r="J535" s="34">
        <v>1489.8500000000001</v>
      </c>
      <c r="K535" s="34">
        <f t="shared" si="49"/>
        <v>6681.9400000000005</v>
      </c>
      <c r="L535" s="34">
        <f t="shared" si="50"/>
        <v>145.221678</v>
      </c>
      <c r="M535" s="34">
        <v>0</v>
      </c>
      <c r="N535" s="34">
        <f t="shared" si="51"/>
        <v>96.989032258064512</v>
      </c>
      <c r="O535" s="29">
        <f t="shared" si="52"/>
        <v>242.21071025806452</v>
      </c>
      <c r="P535" s="34">
        <f t="shared" si="53"/>
        <v>6439.7292897419356</v>
      </c>
      <c r="Q535" s="47"/>
    </row>
    <row r="536" spans="1:17" ht="25.5" customHeight="1" x14ac:dyDescent="0.2">
      <c r="A536" s="33">
        <f t="shared" si="48"/>
        <v>527</v>
      </c>
      <c r="B536" s="50" t="s">
        <v>508</v>
      </c>
      <c r="C536" s="50" t="s">
        <v>184</v>
      </c>
      <c r="D536" s="29">
        <v>2506.66</v>
      </c>
      <c r="E536" s="46">
        <v>250</v>
      </c>
      <c r="F536" s="46">
        <v>500</v>
      </c>
      <c r="G536" s="46">
        <v>0</v>
      </c>
      <c r="H536" s="46">
        <v>1579.13</v>
      </c>
      <c r="I536" s="34">
        <v>107.95</v>
      </c>
      <c r="J536" s="34">
        <v>1489.86</v>
      </c>
      <c r="K536" s="34">
        <f t="shared" si="49"/>
        <v>6433.5999999999995</v>
      </c>
      <c r="L536" s="34">
        <f t="shared" si="50"/>
        <v>145.221678</v>
      </c>
      <c r="M536" s="34">
        <v>0</v>
      </c>
      <c r="N536" s="34">
        <f t="shared" si="51"/>
        <v>96.989032258064512</v>
      </c>
      <c r="O536" s="29">
        <f t="shared" si="52"/>
        <v>242.21071025806452</v>
      </c>
      <c r="P536" s="34">
        <f t="shared" si="53"/>
        <v>6191.3892897419346</v>
      </c>
      <c r="Q536" s="47"/>
    </row>
    <row r="537" spans="1:17" ht="25.5" customHeight="1" x14ac:dyDescent="0.2">
      <c r="A537" s="33">
        <f t="shared" si="48"/>
        <v>528</v>
      </c>
      <c r="B537" s="50" t="s">
        <v>805</v>
      </c>
      <c r="C537" s="50" t="s">
        <v>184</v>
      </c>
      <c r="D537" s="29">
        <v>2506.66</v>
      </c>
      <c r="E537" s="46">
        <v>250</v>
      </c>
      <c r="F537" s="46">
        <v>500</v>
      </c>
      <c r="G537" s="46">
        <v>0</v>
      </c>
      <c r="H537" s="46">
        <v>1466.91</v>
      </c>
      <c r="I537" s="34">
        <v>100.27</v>
      </c>
      <c r="J537" s="34"/>
      <c r="K537" s="34">
        <f t="shared" si="49"/>
        <v>4823.84</v>
      </c>
      <c r="L537" s="34">
        <f t="shared" si="50"/>
        <v>145.221678</v>
      </c>
      <c r="M537" s="34">
        <v>0</v>
      </c>
      <c r="N537" s="34">
        <f t="shared" si="51"/>
        <v>96.989032258064512</v>
      </c>
      <c r="O537" s="29">
        <f t="shared" si="52"/>
        <v>242.21071025806452</v>
      </c>
      <c r="P537" s="34">
        <f t="shared" si="53"/>
        <v>4581.6292897419353</v>
      </c>
      <c r="Q537" s="47">
        <v>495</v>
      </c>
    </row>
    <row r="538" spans="1:17" ht="25.5" customHeight="1" x14ac:dyDescent="0.2">
      <c r="A538" s="33">
        <f t="shared" si="48"/>
        <v>529</v>
      </c>
      <c r="B538" s="50" t="s">
        <v>1277</v>
      </c>
      <c r="C538" s="50" t="s">
        <v>14</v>
      </c>
      <c r="D538" s="29">
        <v>2213.4</v>
      </c>
      <c r="E538" s="46">
        <v>250</v>
      </c>
      <c r="F538" s="46">
        <v>500</v>
      </c>
      <c r="G538" s="46">
        <v>101</v>
      </c>
      <c r="H538" s="46">
        <v>1375.26</v>
      </c>
      <c r="I538" s="34">
        <v>100.27</v>
      </c>
      <c r="J538" s="34"/>
      <c r="K538" s="34">
        <f t="shared" si="49"/>
        <v>4539.93</v>
      </c>
      <c r="L538" s="34">
        <f t="shared" si="50"/>
        <v>135.93552000000003</v>
      </c>
      <c r="M538" s="34">
        <v>0</v>
      </c>
      <c r="N538" s="34">
        <f t="shared" si="51"/>
        <v>90.787096774193557</v>
      </c>
      <c r="O538" s="29">
        <f t="shared" si="52"/>
        <v>226.72261677419357</v>
      </c>
      <c r="P538" s="34">
        <f t="shared" si="53"/>
        <v>4313.2073832258066</v>
      </c>
      <c r="Q538" s="47"/>
    </row>
    <row r="539" spans="1:17" ht="25.5" customHeight="1" x14ac:dyDescent="0.2">
      <c r="A539" s="33">
        <f t="shared" si="48"/>
        <v>530</v>
      </c>
      <c r="B539" s="50" t="s">
        <v>1278</v>
      </c>
      <c r="C539" s="50" t="s">
        <v>14</v>
      </c>
      <c r="D539" s="29">
        <v>2213.4</v>
      </c>
      <c r="E539" s="46">
        <v>250</v>
      </c>
      <c r="F539" s="46">
        <v>500</v>
      </c>
      <c r="G539" s="46">
        <v>101</v>
      </c>
      <c r="H539" s="46">
        <v>1375.26</v>
      </c>
      <c r="I539" s="34">
        <v>100.27</v>
      </c>
      <c r="J539" s="34"/>
      <c r="K539" s="34">
        <f t="shared" si="49"/>
        <v>4539.93</v>
      </c>
      <c r="L539" s="34">
        <f t="shared" si="50"/>
        <v>135.93552000000003</v>
      </c>
      <c r="M539" s="34">
        <v>0</v>
      </c>
      <c r="N539" s="34">
        <f t="shared" si="51"/>
        <v>90.787096774193557</v>
      </c>
      <c r="O539" s="29">
        <f t="shared" si="52"/>
        <v>226.72261677419357</v>
      </c>
      <c r="P539" s="34">
        <f t="shared" si="53"/>
        <v>4313.2073832258066</v>
      </c>
      <c r="Q539" s="47"/>
    </row>
    <row r="540" spans="1:17" ht="25.5" customHeight="1" x14ac:dyDescent="0.2">
      <c r="A540" s="33">
        <f t="shared" si="48"/>
        <v>531</v>
      </c>
      <c r="B540" s="50" t="s">
        <v>665</v>
      </c>
      <c r="C540" s="50" t="s">
        <v>177</v>
      </c>
      <c r="D540" s="29">
        <v>2213.4</v>
      </c>
      <c r="E540" s="46">
        <v>250</v>
      </c>
      <c r="F540" s="46">
        <v>500</v>
      </c>
      <c r="G540" s="46">
        <v>101</v>
      </c>
      <c r="H540" s="46">
        <v>1382.77</v>
      </c>
      <c r="I540" s="34">
        <v>100.82</v>
      </c>
      <c r="J540" s="34"/>
      <c r="K540" s="34">
        <f t="shared" si="49"/>
        <v>4547.99</v>
      </c>
      <c r="L540" s="34">
        <f t="shared" si="50"/>
        <v>135.93552000000003</v>
      </c>
      <c r="M540" s="34">
        <v>0</v>
      </c>
      <c r="N540" s="34">
        <f t="shared" si="51"/>
        <v>90.787096774193557</v>
      </c>
      <c r="O540" s="29">
        <f t="shared" si="52"/>
        <v>226.72261677419357</v>
      </c>
      <c r="P540" s="34">
        <f t="shared" si="53"/>
        <v>4321.267383225806</v>
      </c>
      <c r="Q540" s="47"/>
    </row>
    <row r="541" spans="1:17" ht="25.5" customHeight="1" x14ac:dyDescent="0.2">
      <c r="A541" s="33">
        <f t="shared" si="48"/>
        <v>532</v>
      </c>
      <c r="B541" s="50" t="s">
        <v>1270</v>
      </c>
      <c r="C541" s="50" t="s">
        <v>184</v>
      </c>
      <c r="D541" s="29">
        <v>2506.66</v>
      </c>
      <c r="E541" s="46">
        <v>250</v>
      </c>
      <c r="F541" s="46">
        <v>500</v>
      </c>
      <c r="G541" s="46">
        <v>0</v>
      </c>
      <c r="H541" s="46">
        <v>1410.8</v>
      </c>
      <c r="I541" s="34">
        <v>96.44</v>
      </c>
      <c r="J541" s="34"/>
      <c r="K541" s="34">
        <f t="shared" si="49"/>
        <v>4763.8999999999996</v>
      </c>
      <c r="L541" s="34">
        <f t="shared" si="50"/>
        <v>145.221678</v>
      </c>
      <c r="M541" s="34">
        <v>0</v>
      </c>
      <c r="N541" s="34">
        <f t="shared" si="51"/>
        <v>96.989032258064512</v>
      </c>
      <c r="O541" s="29">
        <f t="shared" si="52"/>
        <v>242.21071025806452</v>
      </c>
      <c r="P541" s="34">
        <f t="shared" si="53"/>
        <v>4521.6892897419348</v>
      </c>
      <c r="Q541" s="47">
        <v>1420</v>
      </c>
    </row>
    <row r="542" spans="1:17" ht="25.5" customHeight="1" x14ac:dyDescent="0.2">
      <c r="A542" s="33">
        <f t="shared" si="48"/>
        <v>533</v>
      </c>
      <c r="B542" s="50" t="s">
        <v>1360</v>
      </c>
      <c r="C542" s="50" t="s">
        <v>184</v>
      </c>
      <c r="D542" s="29">
        <v>2506.66</v>
      </c>
      <c r="E542" s="46">
        <v>250</v>
      </c>
      <c r="F542" s="46">
        <v>500</v>
      </c>
      <c r="G542" s="46">
        <v>0</v>
      </c>
      <c r="H542" s="46">
        <v>1290.56</v>
      </c>
      <c r="I542" s="34">
        <v>88.22</v>
      </c>
      <c r="J542" s="34"/>
      <c r="K542" s="34">
        <f t="shared" si="49"/>
        <v>4635.4399999999996</v>
      </c>
      <c r="L542" s="34">
        <f t="shared" si="50"/>
        <v>145.221678</v>
      </c>
      <c r="M542" s="34">
        <v>0</v>
      </c>
      <c r="N542" s="34">
        <f t="shared" si="51"/>
        <v>96.989032258064512</v>
      </c>
      <c r="O542" s="29">
        <f t="shared" si="52"/>
        <v>242.21071025806452</v>
      </c>
      <c r="P542" s="34">
        <f t="shared" si="53"/>
        <v>4393.2292897419347</v>
      </c>
      <c r="Q542" s="47"/>
    </row>
    <row r="543" spans="1:17" ht="25.5" customHeight="1" x14ac:dyDescent="0.2">
      <c r="A543" s="33">
        <f t="shared" si="48"/>
        <v>534</v>
      </c>
      <c r="B543" s="50" t="s">
        <v>1361</v>
      </c>
      <c r="C543" s="50" t="s">
        <v>184</v>
      </c>
      <c r="D543" s="29">
        <v>2506.66</v>
      </c>
      <c r="E543" s="46">
        <v>250</v>
      </c>
      <c r="F543" s="46">
        <v>500</v>
      </c>
      <c r="G543" s="46">
        <v>0</v>
      </c>
      <c r="H543" s="46">
        <v>1226.43</v>
      </c>
      <c r="I543" s="34">
        <v>83.84</v>
      </c>
      <c r="J543" s="34"/>
      <c r="K543" s="34">
        <f t="shared" si="49"/>
        <v>4566.93</v>
      </c>
      <c r="L543" s="34">
        <f t="shared" si="50"/>
        <v>145.221678</v>
      </c>
      <c r="M543" s="34">
        <v>0</v>
      </c>
      <c r="N543" s="34">
        <f t="shared" si="51"/>
        <v>96.989032258064512</v>
      </c>
      <c r="O543" s="29">
        <f t="shared" si="52"/>
        <v>242.21071025806452</v>
      </c>
      <c r="P543" s="34">
        <f t="shared" si="53"/>
        <v>4324.7192897419354</v>
      </c>
      <c r="Q543" s="47"/>
    </row>
    <row r="544" spans="1:17" ht="25.5" customHeight="1" x14ac:dyDescent="0.2">
      <c r="A544" s="33">
        <f t="shared" si="48"/>
        <v>535</v>
      </c>
      <c r="B544" s="50" t="s">
        <v>1362</v>
      </c>
      <c r="C544" s="50" t="s">
        <v>177</v>
      </c>
      <c r="D544" s="29">
        <v>2213.4</v>
      </c>
      <c r="E544" s="46">
        <v>250</v>
      </c>
      <c r="F544" s="46">
        <v>500</v>
      </c>
      <c r="G544" s="46">
        <v>101</v>
      </c>
      <c r="H544" s="46">
        <v>1149.81</v>
      </c>
      <c r="I544" s="34">
        <v>83.84</v>
      </c>
      <c r="J544" s="34"/>
      <c r="K544" s="34">
        <f t="shared" si="49"/>
        <v>4298.05</v>
      </c>
      <c r="L544" s="34">
        <f t="shared" si="50"/>
        <v>135.93552000000003</v>
      </c>
      <c r="M544" s="34">
        <v>0</v>
      </c>
      <c r="N544" s="34">
        <f t="shared" si="51"/>
        <v>90.787096774193557</v>
      </c>
      <c r="O544" s="29">
        <f t="shared" si="52"/>
        <v>226.72261677419357</v>
      </c>
      <c r="P544" s="34">
        <f t="shared" si="53"/>
        <v>4071.3273832258064</v>
      </c>
      <c r="Q544" s="47"/>
    </row>
    <row r="545" spans="1:17" ht="25.5" customHeight="1" x14ac:dyDescent="0.2">
      <c r="A545" s="33">
        <f t="shared" si="48"/>
        <v>536</v>
      </c>
      <c r="B545" s="50" t="s">
        <v>1269</v>
      </c>
      <c r="C545" s="50" t="s">
        <v>184</v>
      </c>
      <c r="D545" s="29">
        <v>2506.66</v>
      </c>
      <c r="E545" s="46">
        <v>250</v>
      </c>
      <c r="F545" s="46">
        <v>500</v>
      </c>
      <c r="G545" s="46">
        <v>0</v>
      </c>
      <c r="H545" s="46">
        <v>1106.19</v>
      </c>
      <c r="I545" s="34">
        <v>75.62</v>
      </c>
      <c r="J545" s="34"/>
      <c r="K545" s="34">
        <f t="shared" si="49"/>
        <v>4438.47</v>
      </c>
      <c r="L545" s="34">
        <f t="shared" si="50"/>
        <v>145.221678</v>
      </c>
      <c r="M545" s="34">
        <v>0</v>
      </c>
      <c r="N545" s="34">
        <f t="shared" si="51"/>
        <v>96.989032258064512</v>
      </c>
      <c r="O545" s="29">
        <f t="shared" si="52"/>
        <v>242.21071025806452</v>
      </c>
      <c r="P545" s="34">
        <f t="shared" si="53"/>
        <v>4196.2592897419354</v>
      </c>
      <c r="Q545" s="47"/>
    </row>
    <row r="546" spans="1:17" ht="25.5" customHeight="1" x14ac:dyDescent="0.2">
      <c r="A546" s="33">
        <f t="shared" si="48"/>
        <v>537</v>
      </c>
      <c r="B546" s="50" t="s">
        <v>1363</v>
      </c>
      <c r="C546" s="50" t="s">
        <v>337</v>
      </c>
      <c r="D546" s="29">
        <v>2281.29</v>
      </c>
      <c r="E546" s="46">
        <v>250</v>
      </c>
      <c r="F546" s="46">
        <v>500</v>
      </c>
      <c r="G546" s="46">
        <v>70</v>
      </c>
      <c r="H546" s="46">
        <v>1050.2</v>
      </c>
      <c r="I546" s="34">
        <v>75.62</v>
      </c>
      <c r="J546" s="34"/>
      <c r="K546" s="34">
        <f t="shared" si="49"/>
        <v>4227.1099999999997</v>
      </c>
      <c r="L546" s="34">
        <f t="shared" si="50"/>
        <v>137.71730700000001</v>
      </c>
      <c r="M546" s="34">
        <v>0</v>
      </c>
      <c r="N546" s="34">
        <f t="shared" si="51"/>
        <v>91.977096774193541</v>
      </c>
      <c r="O546" s="29">
        <f t="shared" si="52"/>
        <v>229.69440377419355</v>
      </c>
      <c r="P546" s="34">
        <f t="shared" si="53"/>
        <v>3997.415596225806</v>
      </c>
      <c r="Q546" s="47">
        <v>11970</v>
      </c>
    </row>
    <row r="547" spans="1:17" ht="25.5" customHeight="1" x14ac:dyDescent="0.2">
      <c r="A547" s="33">
        <f t="shared" si="48"/>
        <v>538</v>
      </c>
      <c r="B547" s="50" t="s">
        <v>484</v>
      </c>
      <c r="C547" s="50" t="s">
        <v>184</v>
      </c>
      <c r="D547" s="29">
        <v>2506.66</v>
      </c>
      <c r="E547" s="46">
        <v>250</v>
      </c>
      <c r="F547" s="46">
        <v>500</v>
      </c>
      <c r="G547" s="46">
        <v>0</v>
      </c>
      <c r="H547" s="46">
        <v>977.94</v>
      </c>
      <c r="I547" s="34">
        <v>66.849999999999994</v>
      </c>
      <c r="J547" s="34"/>
      <c r="K547" s="34">
        <f t="shared" si="49"/>
        <v>4301.4500000000007</v>
      </c>
      <c r="L547" s="34">
        <f t="shared" si="50"/>
        <v>145.221678</v>
      </c>
      <c r="M547" s="34">
        <v>0</v>
      </c>
      <c r="N547" s="34">
        <f t="shared" si="51"/>
        <v>96.989032258064512</v>
      </c>
      <c r="O547" s="29">
        <f t="shared" si="52"/>
        <v>242.21071025806452</v>
      </c>
      <c r="P547" s="34">
        <f t="shared" si="53"/>
        <v>4059.2392897419363</v>
      </c>
      <c r="Q547" s="47"/>
    </row>
    <row r="548" spans="1:17" ht="25.5" customHeight="1" x14ac:dyDescent="0.2">
      <c r="A548" s="33">
        <f t="shared" si="48"/>
        <v>539</v>
      </c>
      <c r="B548" s="50" t="s">
        <v>454</v>
      </c>
      <c r="C548" s="50" t="s">
        <v>184</v>
      </c>
      <c r="D548" s="29">
        <v>2506.66</v>
      </c>
      <c r="E548" s="46">
        <v>250</v>
      </c>
      <c r="F548" s="46">
        <v>500</v>
      </c>
      <c r="G548" s="46">
        <v>0</v>
      </c>
      <c r="H548" s="46">
        <v>977.94</v>
      </c>
      <c r="I548" s="34">
        <v>66.849999999999994</v>
      </c>
      <c r="J548" s="34"/>
      <c r="K548" s="34">
        <f t="shared" si="49"/>
        <v>4301.4500000000007</v>
      </c>
      <c r="L548" s="34">
        <f t="shared" si="50"/>
        <v>145.221678</v>
      </c>
      <c r="M548" s="34">
        <v>0</v>
      </c>
      <c r="N548" s="34">
        <f t="shared" si="51"/>
        <v>96.989032258064512</v>
      </c>
      <c r="O548" s="29">
        <f t="shared" si="52"/>
        <v>242.21071025806452</v>
      </c>
      <c r="P548" s="34">
        <f t="shared" si="53"/>
        <v>4059.2392897419363</v>
      </c>
      <c r="Q548" s="47"/>
    </row>
    <row r="549" spans="1:17" ht="25.5" customHeight="1" x14ac:dyDescent="0.2">
      <c r="A549" s="33">
        <f t="shared" si="48"/>
        <v>540</v>
      </c>
      <c r="B549" s="50" t="s">
        <v>467</v>
      </c>
      <c r="C549" s="50" t="s">
        <v>184</v>
      </c>
      <c r="D549" s="29">
        <v>2506.66</v>
      </c>
      <c r="E549" s="46">
        <v>250</v>
      </c>
      <c r="F549" s="46">
        <v>500</v>
      </c>
      <c r="G549" s="46">
        <v>0</v>
      </c>
      <c r="H549" s="46">
        <v>977.94</v>
      </c>
      <c r="I549" s="34">
        <v>66.849999999999994</v>
      </c>
      <c r="J549" s="34"/>
      <c r="K549" s="34">
        <f t="shared" si="49"/>
        <v>4301.4500000000007</v>
      </c>
      <c r="L549" s="34">
        <f t="shared" si="50"/>
        <v>145.221678</v>
      </c>
      <c r="M549" s="34">
        <v>0</v>
      </c>
      <c r="N549" s="34">
        <f t="shared" si="51"/>
        <v>96.989032258064512</v>
      </c>
      <c r="O549" s="29">
        <f t="shared" si="52"/>
        <v>242.21071025806452</v>
      </c>
      <c r="P549" s="34">
        <f t="shared" si="53"/>
        <v>4059.2392897419363</v>
      </c>
      <c r="Q549" s="47"/>
    </row>
    <row r="550" spans="1:17" ht="25.5" customHeight="1" x14ac:dyDescent="0.2">
      <c r="A550" s="33">
        <f t="shared" si="48"/>
        <v>541</v>
      </c>
      <c r="B550" s="50" t="s">
        <v>513</v>
      </c>
      <c r="C550" s="50" t="s">
        <v>184</v>
      </c>
      <c r="D550" s="29">
        <v>2506.66</v>
      </c>
      <c r="E550" s="46">
        <v>250</v>
      </c>
      <c r="F550" s="46">
        <v>500</v>
      </c>
      <c r="G550" s="46">
        <v>0</v>
      </c>
      <c r="H550" s="46">
        <v>977.94</v>
      </c>
      <c r="I550" s="34">
        <v>66.849999999999994</v>
      </c>
      <c r="J550" s="34"/>
      <c r="K550" s="34">
        <f t="shared" si="49"/>
        <v>4301.4500000000007</v>
      </c>
      <c r="L550" s="34">
        <f t="shared" si="50"/>
        <v>145.221678</v>
      </c>
      <c r="M550" s="34">
        <v>0</v>
      </c>
      <c r="N550" s="34">
        <f t="shared" si="51"/>
        <v>96.989032258064512</v>
      </c>
      <c r="O550" s="29">
        <f t="shared" si="52"/>
        <v>242.21071025806452</v>
      </c>
      <c r="P550" s="34">
        <f t="shared" si="53"/>
        <v>4059.2392897419363</v>
      </c>
      <c r="Q550" s="47"/>
    </row>
    <row r="551" spans="1:17" ht="25.5" customHeight="1" x14ac:dyDescent="0.2">
      <c r="A551" s="33">
        <f t="shared" si="48"/>
        <v>542</v>
      </c>
      <c r="B551" s="50" t="s">
        <v>470</v>
      </c>
      <c r="C551" s="50" t="s">
        <v>184</v>
      </c>
      <c r="D551" s="29">
        <v>2506.66</v>
      </c>
      <c r="E551" s="46">
        <v>250</v>
      </c>
      <c r="F551" s="46">
        <v>500</v>
      </c>
      <c r="G551" s="46">
        <v>0</v>
      </c>
      <c r="H551" s="46">
        <v>977.94</v>
      </c>
      <c r="I551" s="34">
        <v>66.849999999999994</v>
      </c>
      <c r="J551" s="34"/>
      <c r="K551" s="34">
        <f t="shared" si="49"/>
        <v>4301.4500000000007</v>
      </c>
      <c r="L551" s="34">
        <f t="shared" si="50"/>
        <v>145.221678</v>
      </c>
      <c r="M551" s="34">
        <v>0</v>
      </c>
      <c r="N551" s="34">
        <f t="shared" si="51"/>
        <v>96.989032258064512</v>
      </c>
      <c r="O551" s="29">
        <f t="shared" si="52"/>
        <v>242.21071025806452</v>
      </c>
      <c r="P551" s="34">
        <f t="shared" si="53"/>
        <v>4059.2392897419363</v>
      </c>
      <c r="Q551" s="47"/>
    </row>
    <row r="552" spans="1:17" ht="25.5" customHeight="1" x14ac:dyDescent="0.2">
      <c r="A552" s="33">
        <f t="shared" si="48"/>
        <v>543</v>
      </c>
      <c r="B552" s="50" t="s">
        <v>800</v>
      </c>
      <c r="C552" s="50" t="s">
        <v>184</v>
      </c>
      <c r="D552" s="29">
        <v>2506.66</v>
      </c>
      <c r="E552" s="46">
        <v>250</v>
      </c>
      <c r="F552" s="46">
        <v>500</v>
      </c>
      <c r="G552" s="46">
        <v>0</v>
      </c>
      <c r="H552" s="46">
        <v>977.94</v>
      </c>
      <c r="I552" s="34">
        <v>66.849999999999994</v>
      </c>
      <c r="J552" s="34"/>
      <c r="K552" s="34">
        <f t="shared" si="49"/>
        <v>4301.4500000000007</v>
      </c>
      <c r="L552" s="34">
        <f t="shared" si="50"/>
        <v>145.221678</v>
      </c>
      <c r="M552" s="34">
        <v>0</v>
      </c>
      <c r="N552" s="34">
        <f t="shared" si="51"/>
        <v>96.989032258064512</v>
      </c>
      <c r="O552" s="29">
        <f t="shared" si="52"/>
        <v>242.21071025806452</v>
      </c>
      <c r="P552" s="34">
        <f t="shared" si="53"/>
        <v>4059.2392897419363</v>
      </c>
      <c r="Q552" s="47"/>
    </row>
    <row r="553" spans="1:17" ht="25.5" customHeight="1" x14ac:dyDescent="0.2">
      <c r="A553" s="33">
        <f t="shared" si="48"/>
        <v>544</v>
      </c>
      <c r="B553" s="50" t="s">
        <v>499</v>
      </c>
      <c r="C553" s="50" t="s">
        <v>184</v>
      </c>
      <c r="D553" s="29">
        <v>2506.66</v>
      </c>
      <c r="E553" s="46">
        <v>250</v>
      </c>
      <c r="F553" s="46">
        <v>500</v>
      </c>
      <c r="G553" s="46">
        <v>0</v>
      </c>
      <c r="H553" s="46">
        <v>977.94</v>
      </c>
      <c r="I553" s="34">
        <v>66.849999999999994</v>
      </c>
      <c r="J553" s="34"/>
      <c r="K553" s="34">
        <f t="shared" si="49"/>
        <v>4301.4500000000007</v>
      </c>
      <c r="L553" s="34">
        <f t="shared" si="50"/>
        <v>145.221678</v>
      </c>
      <c r="M553" s="34">
        <v>0</v>
      </c>
      <c r="N553" s="34">
        <f t="shared" si="51"/>
        <v>96.989032258064512</v>
      </c>
      <c r="O553" s="29">
        <f t="shared" si="52"/>
        <v>242.21071025806452</v>
      </c>
      <c r="P553" s="34">
        <f t="shared" si="53"/>
        <v>4059.2392897419363</v>
      </c>
      <c r="Q553" s="47"/>
    </row>
    <row r="554" spans="1:17" ht="25.5" customHeight="1" x14ac:dyDescent="0.2">
      <c r="A554" s="33">
        <f t="shared" si="48"/>
        <v>545</v>
      </c>
      <c r="B554" s="50" t="s">
        <v>452</v>
      </c>
      <c r="C554" s="50" t="s">
        <v>184</v>
      </c>
      <c r="D554" s="29">
        <v>2506.66</v>
      </c>
      <c r="E554" s="46">
        <v>250</v>
      </c>
      <c r="F554" s="46">
        <v>500</v>
      </c>
      <c r="G554" s="46">
        <v>0</v>
      </c>
      <c r="H554" s="46">
        <v>977.94</v>
      </c>
      <c r="I554" s="34">
        <v>66.849999999999994</v>
      </c>
      <c r="J554" s="34"/>
      <c r="K554" s="34">
        <f t="shared" si="49"/>
        <v>4301.4500000000007</v>
      </c>
      <c r="L554" s="34">
        <f t="shared" si="50"/>
        <v>145.221678</v>
      </c>
      <c r="M554" s="34">
        <v>0</v>
      </c>
      <c r="N554" s="34">
        <f t="shared" si="51"/>
        <v>96.989032258064512</v>
      </c>
      <c r="O554" s="29">
        <f t="shared" si="52"/>
        <v>242.21071025806452</v>
      </c>
      <c r="P554" s="34">
        <f t="shared" si="53"/>
        <v>4059.2392897419363</v>
      </c>
      <c r="Q554" s="47"/>
    </row>
    <row r="555" spans="1:17" ht="25.5" customHeight="1" x14ac:dyDescent="0.2">
      <c r="A555" s="33">
        <f t="shared" si="48"/>
        <v>546</v>
      </c>
      <c r="B555" s="50" t="s">
        <v>453</v>
      </c>
      <c r="C555" s="50" t="s">
        <v>184</v>
      </c>
      <c r="D555" s="29">
        <v>2506.66</v>
      </c>
      <c r="E555" s="46">
        <v>250</v>
      </c>
      <c r="F555" s="46">
        <v>500</v>
      </c>
      <c r="G555" s="46">
        <v>0</v>
      </c>
      <c r="H555" s="46">
        <v>977.94</v>
      </c>
      <c r="I555" s="34">
        <v>66.849999999999994</v>
      </c>
      <c r="J555" s="34"/>
      <c r="K555" s="34">
        <f t="shared" si="49"/>
        <v>4301.4500000000007</v>
      </c>
      <c r="L555" s="34">
        <f t="shared" si="50"/>
        <v>145.221678</v>
      </c>
      <c r="M555" s="34">
        <v>0</v>
      </c>
      <c r="N555" s="34">
        <f t="shared" si="51"/>
        <v>96.989032258064512</v>
      </c>
      <c r="O555" s="29">
        <f t="shared" si="52"/>
        <v>242.21071025806452</v>
      </c>
      <c r="P555" s="34">
        <f t="shared" si="53"/>
        <v>4059.2392897419363</v>
      </c>
      <c r="Q555" s="47"/>
    </row>
    <row r="556" spans="1:17" ht="25.5" customHeight="1" x14ac:dyDescent="0.2">
      <c r="A556" s="33">
        <f t="shared" si="48"/>
        <v>547</v>
      </c>
      <c r="B556" s="50" t="s">
        <v>486</v>
      </c>
      <c r="C556" s="50" t="s">
        <v>184</v>
      </c>
      <c r="D556" s="29">
        <v>2506.66</v>
      </c>
      <c r="E556" s="46">
        <v>250</v>
      </c>
      <c r="F556" s="46">
        <v>500</v>
      </c>
      <c r="G556" s="46">
        <v>0</v>
      </c>
      <c r="H556" s="46">
        <v>977.94</v>
      </c>
      <c r="I556" s="34">
        <v>66.849999999999994</v>
      </c>
      <c r="J556" s="34"/>
      <c r="K556" s="34">
        <f t="shared" si="49"/>
        <v>4301.4500000000007</v>
      </c>
      <c r="L556" s="34">
        <f t="shared" si="50"/>
        <v>145.221678</v>
      </c>
      <c r="M556" s="34">
        <v>0</v>
      </c>
      <c r="N556" s="34">
        <f t="shared" si="51"/>
        <v>96.989032258064512</v>
      </c>
      <c r="O556" s="29">
        <f t="shared" si="52"/>
        <v>242.21071025806452</v>
      </c>
      <c r="P556" s="34">
        <f t="shared" si="53"/>
        <v>4059.2392897419363</v>
      </c>
      <c r="Q556" s="47"/>
    </row>
    <row r="557" spans="1:17" ht="25.5" customHeight="1" x14ac:dyDescent="0.2">
      <c r="A557" s="33">
        <f t="shared" si="48"/>
        <v>548</v>
      </c>
      <c r="B557" s="50" t="s">
        <v>784</v>
      </c>
      <c r="C557" s="50" t="s">
        <v>184</v>
      </c>
      <c r="D557" s="29">
        <v>2506.66</v>
      </c>
      <c r="E557" s="46">
        <v>250</v>
      </c>
      <c r="F557" s="46">
        <v>500</v>
      </c>
      <c r="G557" s="46">
        <v>0</v>
      </c>
      <c r="H557" s="46">
        <v>977.94</v>
      </c>
      <c r="I557" s="34">
        <v>66.849999999999994</v>
      </c>
      <c r="J557" s="34"/>
      <c r="K557" s="34">
        <f t="shared" si="49"/>
        <v>4301.4500000000007</v>
      </c>
      <c r="L557" s="34">
        <f t="shared" si="50"/>
        <v>145.221678</v>
      </c>
      <c r="M557" s="34">
        <v>0</v>
      </c>
      <c r="N557" s="34">
        <f t="shared" si="51"/>
        <v>96.989032258064512</v>
      </c>
      <c r="O557" s="29">
        <f t="shared" si="52"/>
        <v>242.21071025806452</v>
      </c>
      <c r="P557" s="34">
        <f t="shared" si="53"/>
        <v>4059.2392897419363</v>
      </c>
      <c r="Q557" s="47"/>
    </row>
    <row r="558" spans="1:17" ht="25.5" customHeight="1" x14ac:dyDescent="0.2">
      <c r="A558" s="33">
        <f t="shared" si="48"/>
        <v>549</v>
      </c>
      <c r="B558" s="50" t="s">
        <v>497</v>
      </c>
      <c r="C558" s="50" t="s">
        <v>184</v>
      </c>
      <c r="D558" s="29">
        <v>2506.66</v>
      </c>
      <c r="E558" s="46">
        <v>250</v>
      </c>
      <c r="F558" s="46">
        <v>500</v>
      </c>
      <c r="G558" s="46">
        <v>0</v>
      </c>
      <c r="H558" s="46">
        <v>977.94</v>
      </c>
      <c r="I558" s="34">
        <v>66.849999999999994</v>
      </c>
      <c r="J558" s="34"/>
      <c r="K558" s="34">
        <f t="shared" si="49"/>
        <v>4301.4500000000007</v>
      </c>
      <c r="L558" s="34">
        <f t="shared" si="50"/>
        <v>145.221678</v>
      </c>
      <c r="M558" s="34">
        <v>0</v>
      </c>
      <c r="N558" s="34">
        <f t="shared" si="51"/>
        <v>96.989032258064512</v>
      </c>
      <c r="O558" s="29">
        <f t="shared" si="52"/>
        <v>242.21071025806452</v>
      </c>
      <c r="P558" s="34">
        <f t="shared" si="53"/>
        <v>4059.2392897419363</v>
      </c>
      <c r="Q558" s="47"/>
    </row>
    <row r="559" spans="1:17" ht="25.5" customHeight="1" x14ac:dyDescent="0.2">
      <c r="A559" s="33">
        <f t="shared" si="48"/>
        <v>550</v>
      </c>
      <c r="B559" s="50" t="s">
        <v>498</v>
      </c>
      <c r="C559" s="50" t="s">
        <v>184</v>
      </c>
      <c r="D559" s="29">
        <v>2506.66</v>
      </c>
      <c r="E559" s="46">
        <v>250</v>
      </c>
      <c r="F559" s="46">
        <v>500</v>
      </c>
      <c r="G559" s="46">
        <v>0</v>
      </c>
      <c r="H559" s="46">
        <v>977.94</v>
      </c>
      <c r="I559" s="34">
        <v>66.849999999999994</v>
      </c>
      <c r="J559" s="34"/>
      <c r="K559" s="34">
        <f t="shared" si="49"/>
        <v>4301.4500000000007</v>
      </c>
      <c r="L559" s="34">
        <f t="shared" si="50"/>
        <v>145.221678</v>
      </c>
      <c r="M559" s="34">
        <v>0</v>
      </c>
      <c r="N559" s="34">
        <f t="shared" si="51"/>
        <v>96.989032258064512</v>
      </c>
      <c r="O559" s="29">
        <f t="shared" si="52"/>
        <v>242.21071025806452</v>
      </c>
      <c r="P559" s="34">
        <f t="shared" si="53"/>
        <v>4059.2392897419363</v>
      </c>
      <c r="Q559" s="47"/>
    </row>
    <row r="560" spans="1:17" ht="25.5" customHeight="1" x14ac:dyDescent="0.2">
      <c r="A560" s="33">
        <f t="shared" si="48"/>
        <v>551</v>
      </c>
      <c r="B560" s="50" t="s">
        <v>515</v>
      </c>
      <c r="C560" s="50" t="s">
        <v>184</v>
      </c>
      <c r="D560" s="29">
        <v>2506.66</v>
      </c>
      <c r="E560" s="46">
        <v>250</v>
      </c>
      <c r="F560" s="46">
        <v>500</v>
      </c>
      <c r="G560" s="46">
        <v>0</v>
      </c>
      <c r="H560" s="46">
        <v>977.94</v>
      </c>
      <c r="I560" s="34">
        <v>66.849999999999994</v>
      </c>
      <c r="J560" s="34"/>
      <c r="K560" s="34">
        <f t="shared" si="49"/>
        <v>4301.4500000000007</v>
      </c>
      <c r="L560" s="34">
        <f t="shared" si="50"/>
        <v>145.221678</v>
      </c>
      <c r="M560" s="34">
        <v>0</v>
      </c>
      <c r="N560" s="34">
        <f t="shared" si="51"/>
        <v>96.989032258064512</v>
      </c>
      <c r="O560" s="29">
        <f t="shared" si="52"/>
        <v>242.21071025806452</v>
      </c>
      <c r="P560" s="34">
        <f t="shared" si="53"/>
        <v>4059.2392897419363</v>
      </c>
      <c r="Q560" s="47"/>
    </row>
    <row r="561" spans="1:17" ht="25.5" customHeight="1" x14ac:dyDescent="0.2">
      <c r="A561" s="33">
        <f t="shared" si="48"/>
        <v>552</v>
      </c>
      <c r="B561" s="50" t="s">
        <v>514</v>
      </c>
      <c r="C561" s="50" t="s">
        <v>184</v>
      </c>
      <c r="D561" s="29">
        <v>2506.66</v>
      </c>
      <c r="E561" s="46">
        <v>250</v>
      </c>
      <c r="F561" s="46">
        <v>500</v>
      </c>
      <c r="G561" s="46">
        <v>0</v>
      </c>
      <c r="H561" s="46">
        <v>977.94</v>
      </c>
      <c r="I561" s="34">
        <v>66.849999999999994</v>
      </c>
      <c r="J561" s="34"/>
      <c r="K561" s="34">
        <f t="shared" si="49"/>
        <v>4301.4500000000007</v>
      </c>
      <c r="L561" s="34">
        <f t="shared" si="50"/>
        <v>145.221678</v>
      </c>
      <c r="M561" s="34">
        <v>0</v>
      </c>
      <c r="N561" s="34">
        <f t="shared" si="51"/>
        <v>96.989032258064512</v>
      </c>
      <c r="O561" s="29">
        <f t="shared" si="52"/>
        <v>242.21071025806452</v>
      </c>
      <c r="P561" s="34">
        <f t="shared" si="53"/>
        <v>4059.2392897419363</v>
      </c>
      <c r="Q561" s="47"/>
    </row>
    <row r="562" spans="1:17" ht="25.5" customHeight="1" x14ac:dyDescent="0.2">
      <c r="A562" s="33">
        <f t="shared" si="48"/>
        <v>553</v>
      </c>
      <c r="B562" s="50" t="s">
        <v>799</v>
      </c>
      <c r="C562" s="50" t="s">
        <v>184</v>
      </c>
      <c r="D562" s="29">
        <v>2506.66</v>
      </c>
      <c r="E562" s="46">
        <v>250</v>
      </c>
      <c r="F562" s="46">
        <v>500</v>
      </c>
      <c r="G562" s="46">
        <v>0</v>
      </c>
      <c r="H562" s="46">
        <v>977.94</v>
      </c>
      <c r="I562" s="34">
        <v>66.849999999999994</v>
      </c>
      <c r="J562" s="34"/>
      <c r="K562" s="34">
        <f t="shared" si="49"/>
        <v>4301.4500000000007</v>
      </c>
      <c r="L562" s="34">
        <f t="shared" si="50"/>
        <v>145.221678</v>
      </c>
      <c r="M562" s="34">
        <v>0</v>
      </c>
      <c r="N562" s="34">
        <f t="shared" si="51"/>
        <v>96.989032258064512</v>
      </c>
      <c r="O562" s="29">
        <f t="shared" si="52"/>
        <v>242.21071025806452</v>
      </c>
      <c r="P562" s="34">
        <f t="shared" si="53"/>
        <v>4059.2392897419363</v>
      </c>
      <c r="Q562" s="47"/>
    </row>
    <row r="563" spans="1:17" ht="25.5" customHeight="1" x14ac:dyDescent="0.2">
      <c r="A563" s="33">
        <f t="shared" si="48"/>
        <v>554</v>
      </c>
      <c r="B563" s="50" t="s">
        <v>487</v>
      </c>
      <c r="C563" s="50" t="s">
        <v>184</v>
      </c>
      <c r="D563" s="29">
        <v>2506.66</v>
      </c>
      <c r="E563" s="46">
        <v>250</v>
      </c>
      <c r="F563" s="46">
        <v>500</v>
      </c>
      <c r="G563" s="46">
        <v>0</v>
      </c>
      <c r="H563" s="46">
        <v>977.94</v>
      </c>
      <c r="I563" s="34">
        <v>66.849999999999994</v>
      </c>
      <c r="J563" s="34"/>
      <c r="K563" s="34">
        <f t="shared" si="49"/>
        <v>4301.4500000000007</v>
      </c>
      <c r="L563" s="34">
        <f t="shared" si="50"/>
        <v>145.221678</v>
      </c>
      <c r="M563" s="34">
        <v>0</v>
      </c>
      <c r="N563" s="34">
        <f t="shared" si="51"/>
        <v>96.989032258064512</v>
      </c>
      <c r="O563" s="29">
        <f t="shared" si="52"/>
        <v>242.21071025806452</v>
      </c>
      <c r="P563" s="34">
        <f t="shared" si="53"/>
        <v>4059.2392897419363</v>
      </c>
      <c r="Q563" s="47"/>
    </row>
    <row r="564" spans="1:17" ht="25.5" customHeight="1" x14ac:dyDescent="0.2">
      <c r="A564" s="33">
        <f t="shared" si="48"/>
        <v>555</v>
      </c>
      <c r="B564" s="50" t="s">
        <v>447</v>
      </c>
      <c r="C564" s="50" t="s">
        <v>184</v>
      </c>
      <c r="D564" s="29">
        <v>2506.66</v>
      </c>
      <c r="E564" s="46">
        <v>250</v>
      </c>
      <c r="F564" s="46">
        <v>500</v>
      </c>
      <c r="G564" s="46">
        <v>0</v>
      </c>
      <c r="H564" s="46">
        <v>977.94</v>
      </c>
      <c r="I564" s="34">
        <v>66.849999999999994</v>
      </c>
      <c r="J564" s="34"/>
      <c r="K564" s="34">
        <f t="shared" si="49"/>
        <v>4301.4500000000007</v>
      </c>
      <c r="L564" s="34">
        <f t="shared" si="50"/>
        <v>145.221678</v>
      </c>
      <c r="M564" s="34">
        <v>0</v>
      </c>
      <c r="N564" s="34">
        <f t="shared" si="51"/>
        <v>96.989032258064512</v>
      </c>
      <c r="O564" s="29">
        <f t="shared" si="52"/>
        <v>242.21071025806452</v>
      </c>
      <c r="P564" s="34">
        <f t="shared" si="53"/>
        <v>4059.2392897419363</v>
      </c>
      <c r="Q564" s="47"/>
    </row>
    <row r="565" spans="1:17" ht="25.5" customHeight="1" x14ac:dyDescent="0.2">
      <c r="A565" s="33">
        <f t="shared" si="48"/>
        <v>556</v>
      </c>
      <c r="B565" s="50" t="s">
        <v>466</v>
      </c>
      <c r="C565" s="50" t="s">
        <v>184</v>
      </c>
      <c r="D565" s="29">
        <v>2506.66</v>
      </c>
      <c r="E565" s="46">
        <v>250</v>
      </c>
      <c r="F565" s="46">
        <v>500</v>
      </c>
      <c r="G565" s="46">
        <v>0</v>
      </c>
      <c r="H565" s="46">
        <v>977.94</v>
      </c>
      <c r="I565" s="34">
        <v>66.849999999999994</v>
      </c>
      <c r="J565" s="34"/>
      <c r="K565" s="34">
        <f t="shared" si="49"/>
        <v>4301.4500000000007</v>
      </c>
      <c r="L565" s="34">
        <f t="shared" si="50"/>
        <v>145.221678</v>
      </c>
      <c r="M565" s="34">
        <v>0</v>
      </c>
      <c r="N565" s="34">
        <f t="shared" si="51"/>
        <v>96.989032258064512</v>
      </c>
      <c r="O565" s="29">
        <f t="shared" si="52"/>
        <v>242.21071025806452</v>
      </c>
      <c r="P565" s="34">
        <f t="shared" si="53"/>
        <v>4059.2392897419363</v>
      </c>
      <c r="Q565" s="47"/>
    </row>
    <row r="566" spans="1:17" ht="25.5" customHeight="1" x14ac:dyDescent="0.2">
      <c r="A566" s="33">
        <f t="shared" si="48"/>
        <v>557</v>
      </c>
      <c r="B566" s="50" t="s">
        <v>785</v>
      </c>
      <c r="C566" s="50" t="s">
        <v>184</v>
      </c>
      <c r="D566" s="29">
        <v>2506.66</v>
      </c>
      <c r="E566" s="46">
        <v>250</v>
      </c>
      <c r="F566" s="46">
        <v>500</v>
      </c>
      <c r="G566" s="46">
        <v>0</v>
      </c>
      <c r="H566" s="46">
        <v>977.94</v>
      </c>
      <c r="I566" s="34">
        <v>66.849999999999994</v>
      </c>
      <c r="J566" s="34"/>
      <c r="K566" s="34">
        <f t="shared" si="49"/>
        <v>4301.4500000000007</v>
      </c>
      <c r="L566" s="34">
        <f t="shared" si="50"/>
        <v>145.221678</v>
      </c>
      <c r="M566" s="34">
        <v>0</v>
      </c>
      <c r="N566" s="34">
        <f t="shared" si="51"/>
        <v>96.989032258064512</v>
      </c>
      <c r="O566" s="29">
        <f t="shared" si="52"/>
        <v>242.21071025806452</v>
      </c>
      <c r="P566" s="34">
        <f t="shared" si="53"/>
        <v>4059.2392897419363</v>
      </c>
      <c r="Q566" s="47"/>
    </row>
    <row r="567" spans="1:17" ht="25.5" customHeight="1" x14ac:dyDescent="0.2">
      <c r="A567" s="33">
        <f t="shared" si="48"/>
        <v>558</v>
      </c>
      <c r="B567" s="50" t="s">
        <v>456</v>
      </c>
      <c r="C567" s="50" t="s">
        <v>184</v>
      </c>
      <c r="D567" s="29">
        <v>2506.66</v>
      </c>
      <c r="E567" s="46">
        <v>250</v>
      </c>
      <c r="F567" s="46">
        <v>500</v>
      </c>
      <c r="G567" s="46">
        <v>0</v>
      </c>
      <c r="H567" s="46">
        <v>977.94</v>
      </c>
      <c r="I567" s="34">
        <v>66.849999999999994</v>
      </c>
      <c r="J567" s="34"/>
      <c r="K567" s="34">
        <f t="shared" si="49"/>
        <v>4301.4500000000007</v>
      </c>
      <c r="L567" s="34">
        <f t="shared" si="50"/>
        <v>145.221678</v>
      </c>
      <c r="M567" s="34">
        <v>0</v>
      </c>
      <c r="N567" s="34">
        <f t="shared" si="51"/>
        <v>96.989032258064512</v>
      </c>
      <c r="O567" s="29">
        <f t="shared" si="52"/>
        <v>242.21071025806452</v>
      </c>
      <c r="P567" s="34">
        <f t="shared" si="53"/>
        <v>4059.2392897419363</v>
      </c>
      <c r="Q567" s="47"/>
    </row>
    <row r="568" spans="1:17" ht="25.5" customHeight="1" x14ac:dyDescent="0.2">
      <c r="A568" s="33">
        <f t="shared" si="48"/>
        <v>559</v>
      </c>
      <c r="B568" s="50" t="s">
        <v>459</v>
      </c>
      <c r="C568" s="50" t="s">
        <v>184</v>
      </c>
      <c r="D568" s="29">
        <v>2506.66</v>
      </c>
      <c r="E568" s="46">
        <v>250</v>
      </c>
      <c r="F568" s="46">
        <v>500</v>
      </c>
      <c r="G568" s="46">
        <v>0</v>
      </c>
      <c r="H568" s="46">
        <v>977.94</v>
      </c>
      <c r="I568" s="34">
        <v>66.849999999999994</v>
      </c>
      <c r="J568" s="34"/>
      <c r="K568" s="34">
        <f t="shared" si="49"/>
        <v>4301.4500000000007</v>
      </c>
      <c r="L568" s="34">
        <f t="shared" si="50"/>
        <v>145.221678</v>
      </c>
      <c r="M568" s="34">
        <v>0</v>
      </c>
      <c r="N568" s="34">
        <f t="shared" si="51"/>
        <v>96.989032258064512</v>
      </c>
      <c r="O568" s="29">
        <f t="shared" si="52"/>
        <v>242.21071025806452</v>
      </c>
      <c r="P568" s="34">
        <f t="shared" si="53"/>
        <v>4059.2392897419363</v>
      </c>
      <c r="Q568" s="47"/>
    </row>
    <row r="569" spans="1:17" ht="25.5" customHeight="1" x14ac:dyDescent="0.2">
      <c r="A569" s="33">
        <f t="shared" si="48"/>
        <v>560</v>
      </c>
      <c r="B569" s="50" t="s">
        <v>460</v>
      </c>
      <c r="C569" s="50" t="s">
        <v>184</v>
      </c>
      <c r="D569" s="29">
        <v>2506.66</v>
      </c>
      <c r="E569" s="46">
        <v>250</v>
      </c>
      <c r="F569" s="46">
        <v>500</v>
      </c>
      <c r="G569" s="46">
        <v>0</v>
      </c>
      <c r="H569" s="46">
        <v>977.94</v>
      </c>
      <c r="I569" s="34">
        <v>66.849999999999994</v>
      </c>
      <c r="J569" s="34"/>
      <c r="K569" s="34">
        <f t="shared" si="49"/>
        <v>4301.4500000000007</v>
      </c>
      <c r="L569" s="34">
        <f t="shared" si="50"/>
        <v>145.221678</v>
      </c>
      <c r="M569" s="34">
        <v>0</v>
      </c>
      <c r="N569" s="34">
        <f t="shared" si="51"/>
        <v>96.989032258064512</v>
      </c>
      <c r="O569" s="29">
        <f t="shared" si="52"/>
        <v>242.21071025806452</v>
      </c>
      <c r="P569" s="34">
        <f t="shared" si="53"/>
        <v>4059.2392897419363</v>
      </c>
      <c r="Q569" s="47"/>
    </row>
    <row r="570" spans="1:17" ht="25.5" customHeight="1" x14ac:dyDescent="0.2">
      <c r="A570" s="33">
        <f t="shared" ref="A570:A644" si="54">1+A569</f>
        <v>561</v>
      </c>
      <c r="B570" s="50" t="s">
        <v>468</v>
      </c>
      <c r="C570" s="50" t="s">
        <v>184</v>
      </c>
      <c r="D570" s="29">
        <v>2506.66</v>
      </c>
      <c r="E570" s="46">
        <v>250</v>
      </c>
      <c r="F570" s="46">
        <v>500</v>
      </c>
      <c r="G570" s="46">
        <v>0</v>
      </c>
      <c r="H570" s="46">
        <v>977.94</v>
      </c>
      <c r="I570" s="34">
        <v>66.849999999999994</v>
      </c>
      <c r="J570" s="34"/>
      <c r="K570" s="34">
        <f t="shared" si="49"/>
        <v>4301.4500000000007</v>
      </c>
      <c r="L570" s="34">
        <f t="shared" si="50"/>
        <v>145.221678</v>
      </c>
      <c r="M570" s="34">
        <v>0</v>
      </c>
      <c r="N570" s="34">
        <f t="shared" si="51"/>
        <v>96.989032258064512</v>
      </c>
      <c r="O570" s="29">
        <f t="shared" si="52"/>
        <v>242.21071025806452</v>
      </c>
      <c r="P570" s="34">
        <f t="shared" si="53"/>
        <v>4059.2392897419363</v>
      </c>
      <c r="Q570" s="47"/>
    </row>
    <row r="571" spans="1:17" ht="25.5" customHeight="1" x14ac:dyDescent="0.2">
      <c r="A571" s="33">
        <f t="shared" si="54"/>
        <v>562</v>
      </c>
      <c r="B571" s="50" t="s">
        <v>489</v>
      </c>
      <c r="C571" s="50" t="s">
        <v>184</v>
      </c>
      <c r="D571" s="29">
        <v>2506.66</v>
      </c>
      <c r="E571" s="46">
        <v>250</v>
      </c>
      <c r="F571" s="46">
        <v>500</v>
      </c>
      <c r="G571" s="46">
        <v>0</v>
      </c>
      <c r="H571" s="46">
        <v>977.94</v>
      </c>
      <c r="I571" s="34">
        <v>66.849999999999994</v>
      </c>
      <c r="J571" s="34"/>
      <c r="K571" s="34">
        <f t="shared" si="49"/>
        <v>4301.4500000000007</v>
      </c>
      <c r="L571" s="34">
        <f t="shared" si="50"/>
        <v>145.221678</v>
      </c>
      <c r="M571" s="34">
        <v>0</v>
      </c>
      <c r="N571" s="34">
        <f t="shared" si="51"/>
        <v>96.989032258064512</v>
      </c>
      <c r="O571" s="29">
        <f t="shared" si="52"/>
        <v>242.21071025806452</v>
      </c>
      <c r="P571" s="34">
        <f t="shared" si="53"/>
        <v>4059.2392897419363</v>
      </c>
      <c r="Q571" s="47"/>
    </row>
    <row r="572" spans="1:17" ht="25.5" customHeight="1" x14ac:dyDescent="0.2">
      <c r="A572" s="33">
        <f t="shared" si="54"/>
        <v>563</v>
      </c>
      <c r="B572" s="50" t="s">
        <v>464</v>
      </c>
      <c r="C572" s="50" t="s">
        <v>184</v>
      </c>
      <c r="D572" s="29">
        <v>2506.66</v>
      </c>
      <c r="E572" s="46">
        <v>250</v>
      </c>
      <c r="F572" s="46">
        <v>500</v>
      </c>
      <c r="G572" s="46">
        <v>0</v>
      </c>
      <c r="H572" s="46">
        <v>977.94</v>
      </c>
      <c r="I572" s="34">
        <v>66.849999999999994</v>
      </c>
      <c r="J572" s="34"/>
      <c r="K572" s="34">
        <f t="shared" si="49"/>
        <v>4301.4500000000007</v>
      </c>
      <c r="L572" s="34">
        <f t="shared" si="50"/>
        <v>145.221678</v>
      </c>
      <c r="M572" s="34">
        <v>0</v>
      </c>
      <c r="N572" s="34">
        <f t="shared" si="51"/>
        <v>96.989032258064512</v>
      </c>
      <c r="O572" s="29">
        <f t="shared" si="52"/>
        <v>242.21071025806452</v>
      </c>
      <c r="P572" s="34">
        <f t="shared" si="53"/>
        <v>4059.2392897419363</v>
      </c>
      <c r="Q572" s="47"/>
    </row>
    <row r="573" spans="1:17" ht="25.5" customHeight="1" x14ac:dyDescent="0.2">
      <c r="A573" s="33">
        <f t="shared" si="54"/>
        <v>564</v>
      </c>
      <c r="B573" s="50" t="s">
        <v>488</v>
      </c>
      <c r="C573" s="50" t="s">
        <v>184</v>
      </c>
      <c r="D573" s="29">
        <v>2506.66</v>
      </c>
      <c r="E573" s="46">
        <v>250</v>
      </c>
      <c r="F573" s="46">
        <v>500</v>
      </c>
      <c r="G573" s="46">
        <v>0</v>
      </c>
      <c r="H573" s="46">
        <v>977.94</v>
      </c>
      <c r="I573" s="34">
        <v>66.849999999999994</v>
      </c>
      <c r="J573" s="34"/>
      <c r="K573" s="34">
        <f t="shared" si="49"/>
        <v>4301.4500000000007</v>
      </c>
      <c r="L573" s="34">
        <f t="shared" si="50"/>
        <v>145.221678</v>
      </c>
      <c r="M573" s="34">
        <v>0</v>
      </c>
      <c r="N573" s="34">
        <f t="shared" si="51"/>
        <v>96.989032258064512</v>
      </c>
      <c r="O573" s="29">
        <f t="shared" si="52"/>
        <v>242.21071025806452</v>
      </c>
      <c r="P573" s="34">
        <f t="shared" si="53"/>
        <v>4059.2392897419363</v>
      </c>
      <c r="Q573" s="47"/>
    </row>
    <row r="574" spans="1:17" ht="25.5" customHeight="1" x14ac:dyDescent="0.2">
      <c r="A574" s="33">
        <f t="shared" si="54"/>
        <v>565</v>
      </c>
      <c r="B574" s="50" t="s">
        <v>783</v>
      </c>
      <c r="C574" s="50" t="s">
        <v>184</v>
      </c>
      <c r="D574" s="29">
        <v>2506.66</v>
      </c>
      <c r="E574" s="46">
        <v>250</v>
      </c>
      <c r="F574" s="46">
        <v>500</v>
      </c>
      <c r="G574" s="46">
        <v>0</v>
      </c>
      <c r="H574" s="46">
        <v>977.94</v>
      </c>
      <c r="I574" s="34">
        <v>66.849999999999994</v>
      </c>
      <c r="J574" s="34"/>
      <c r="K574" s="34">
        <f t="shared" si="49"/>
        <v>4301.4500000000007</v>
      </c>
      <c r="L574" s="34">
        <f t="shared" si="50"/>
        <v>145.221678</v>
      </c>
      <c r="M574" s="34">
        <v>0</v>
      </c>
      <c r="N574" s="34">
        <f t="shared" si="51"/>
        <v>96.989032258064512</v>
      </c>
      <c r="O574" s="29">
        <f t="shared" si="52"/>
        <v>242.21071025806452</v>
      </c>
      <c r="P574" s="34">
        <f t="shared" si="53"/>
        <v>4059.2392897419363</v>
      </c>
      <c r="Q574" s="47"/>
    </row>
    <row r="575" spans="1:17" ht="25.5" customHeight="1" x14ac:dyDescent="0.2">
      <c r="A575" s="33">
        <f t="shared" si="54"/>
        <v>566</v>
      </c>
      <c r="B575" s="50" t="s">
        <v>446</v>
      </c>
      <c r="C575" s="50" t="s">
        <v>184</v>
      </c>
      <c r="D575" s="29">
        <v>2506.66</v>
      </c>
      <c r="E575" s="46">
        <v>250</v>
      </c>
      <c r="F575" s="46">
        <v>500</v>
      </c>
      <c r="G575" s="46">
        <v>0</v>
      </c>
      <c r="H575" s="46">
        <v>977.94</v>
      </c>
      <c r="I575" s="34">
        <v>66.849999999999994</v>
      </c>
      <c r="J575" s="34"/>
      <c r="K575" s="34">
        <f t="shared" si="49"/>
        <v>4301.4500000000007</v>
      </c>
      <c r="L575" s="34">
        <f t="shared" si="50"/>
        <v>145.221678</v>
      </c>
      <c r="M575" s="34">
        <v>0</v>
      </c>
      <c r="N575" s="34">
        <f t="shared" si="51"/>
        <v>96.989032258064512</v>
      </c>
      <c r="O575" s="29">
        <f t="shared" si="52"/>
        <v>242.21071025806452</v>
      </c>
      <c r="P575" s="34">
        <f t="shared" si="53"/>
        <v>4059.2392897419363</v>
      </c>
      <c r="Q575" s="47"/>
    </row>
    <row r="576" spans="1:17" ht="25.5" customHeight="1" x14ac:dyDescent="0.2">
      <c r="A576" s="33">
        <f t="shared" si="54"/>
        <v>567</v>
      </c>
      <c r="B576" s="50" t="s">
        <v>789</v>
      </c>
      <c r="C576" s="50" t="s">
        <v>184</v>
      </c>
      <c r="D576" s="29">
        <v>2506.66</v>
      </c>
      <c r="E576" s="46">
        <v>250</v>
      </c>
      <c r="F576" s="46">
        <v>500</v>
      </c>
      <c r="G576" s="46">
        <v>0</v>
      </c>
      <c r="H576" s="46">
        <v>977.94</v>
      </c>
      <c r="I576" s="34">
        <v>66.849999999999994</v>
      </c>
      <c r="J576" s="34"/>
      <c r="K576" s="34">
        <f t="shared" si="49"/>
        <v>4301.4500000000007</v>
      </c>
      <c r="L576" s="34">
        <f t="shared" si="50"/>
        <v>145.221678</v>
      </c>
      <c r="M576" s="34">
        <v>0</v>
      </c>
      <c r="N576" s="34">
        <f t="shared" si="51"/>
        <v>96.989032258064512</v>
      </c>
      <c r="O576" s="29">
        <f t="shared" si="52"/>
        <v>242.21071025806452</v>
      </c>
      <c r="P576" s="34">
        <f t="shared" si="53"/>
        <v>4059.2392897419363</v>
      </c>
      <c r="Q576" s="47"/>
    </row>
    <row r="577" spans="1:17" ht="25.5" customHeight="1" x14ac:dyDescent="0.2">
      <c r="A577" s="33">
        <f t="shared" si="54"/>
        <v>568</v>
      </c>
      <c r="B577" s="50" t="s">
        <v>471</v>
      </c>
      <c r="C577" s="50" t="s">
        <v>184</v>
      </c>
      <c r="D577" s="29">
        <v>2506.66</v>
      </c>
      <c r="E577" s="46">
        <v>250</v>
      </c>
      <c r="F577" s="46">
        <v>500</v>
      </c>
      <c r="G577" s="46">
        <v>0</v>
      </c>
      <c r="H577" s="46">
        <v>977.94</v>
      </c>
      <c r="I577" s="34">
        <v>66.849999999999994</v>
      </c>
      <c r="J577" s="34"/>
      <c r="K577" s="34">
        <f t="shared" si="49"/>
        <v>4301.4500000000007</v>
      </c>
      <c r="L577" s="34">
        <f t="shared" si="50"/>
        <v>145.221678</v>
      </c>
      <c r="M577" s="34">
        <v>0</v>
      </c>
      <c r="N577" s="34">
        <f t="shared" si="51"/>
        <v>96.989032258064512</v>
      </c>
      <c r="O577" s="29">
        <f t="shared" si="52"/>
        <v>242.21071025806452</v>
      </c>
      <c r="P577" s="34">
        <f t="shared" si="53"/>
        <v>4059.2392897419363</v>
      </c>
      <c r="Q577" s="47"/>
    </row>
    <row r="578" spans="1:17" ht="25.5" customHeight="1" x14ac:dyDescent="0.2">
      <c r="A578" s="33">
        <f t="shared" si="54"/>
        <v>569</v>
      </c>
      <c r="B578" s="50" t="s">
        <v>798</v>
      </c>
      <c r="C578" s="50" t="s">
        <v>184</v>
      </c>
      <c r="D578" s="29">
        <v>2506.66</v>
      </c>
      <c r="E578" s="46">
        <v>250</v>
      </c>
      <c r="F578" s="46">
        <v>500</v>
      </c>
      <c r="G578" s="46">
        <v>0</v>
      </c>
      <c r="H578" s="46">
        <v>977.94</v>
      </c>
      <c r="I578" s="34">
        <v>66.849999999999994</v>
      </c>
      <c r="J578" s="34"/>
      <c r="K578" s="34">
        <f t="shared" si="49"/>
        <v>4301.4500000000007</v>
      </c>
      <c r="L578" s="34">
        <f t="shared" si="50"/>
        <v>145.221678</v>
      </c>
      <c r="M578" s="34">
        <v>0</v>
      </c>
      <c r="N578" s="34">
        <f t="shared" si="51"/>
        <v>96.989032258064512</v>
      </c>
      <c r="O578" s="29">
        <f t="shared" si="52"/>
        <v>242.21071025806452</v>
      </c>
      <c r="P578" s="34">
        <f t="shared" si="53"/>
        <v>4059.2392897419363</v>
      </c>
      <c r="Q578" s="47"/>
    </row>
    <row r="579" spans="1:17" ht="25.5" customHeight="1" x14ac:dyDescent="0.2">
      <c r="A579" s="33">
        <f t="shared" si="54"/>
        <v>570</v>
      </c>
      <c r="B579" s="50" t="s">
        <v>502</v>
      </c>
      <c r="C579" s="50" t="s">
        <v>184</v>
      </c>
      <c r="D579" s="29">
        <v>2506.66</v>
      </c>
      <c r="E579" s="46">
        <v>250</v>
      </c>
      <c r="F579" s="46">
        <v>500</v>
      </c>
      <c r="G579" s="46">
        <v>0</v>
      </c>
      <c r="H579" s="46">
        <v>977.94</v>
      </c>
      <c r="I579" s="34">
        <v>66.849999999999994</v>
      </c>
      <c r="J579" s="34"/>
      <c r="K579" s="34">
        <f t="shared" si="49"/>
        <v>4301.4500000000007</v>
      </c>
      <c r="L579" s="34">
        <f t="shared" si="50"/>
        <v>145.221678</v>
      </c>
      <c r="M579" s="34">
        <v>0</v>
      </c>
      <c r="N579" s="34">
        <f t="shared" si="51"/>
        <v>96.989032258064512</v>
      </c>
      <c r="O579" s="29">
        <f t="shared" si="52"/>
        <v>242.21071025806452</v>
      </c>
      <c r="P579" s="34">
        <f t="shared" si="53"/>
        <v>4059.2392897419363</v>
      </c>
      <c r="Q579" s="47"/>
    </row>
    <row r="580" spans="1:17" ht="25.5" customHeight="1" x14ac:dyDescent="0.2">
      <c r="A580" s="33">
        <f t="shared" si="54"/>
        <v>571</v>
      </c>
      <c r="B580" s="50" t="s">
        <v>510</v>
      </c>
      <c r="C580" s="50" t="s">
        <v>184</v>
      </c>
      <c r="D580" s="29">
        <v>2506.66</v>
      </c>
      <c r="E580" s="46">
        <v>250</v>
      </c>
      <c r="F580" s="46">
        <v>500</v>
      </c>
      <c r="G580" s="46">
        <v>0</v>
      </c>
      <c r="H580" s="46">
        <v>977.94</v>
      </c>
      <c r="I580" s="34">
        <v>66.849999999999994</v>
      </c>
      <c r="J580" s="34"/>
      <c r="K580" s="34">
        <f t="shared" si="49"/>
        <v>4301.4500000000007</v>
      </c>
      <c r="L580" s="34">
        <f t="shared" si="50"/>
        <v>145.221678</v>
      </c>
      <c r="M580" s="34">
        <v>0</v>
      </c>
      <c r="N580" s="34">
        <f t="shared" si="51"/>
        <v>96.989032258064512</v>
      </c>
      <c r="O580" s="29">
        <f t="shared" si="52"/>
        <v>242.21071025806452</v>
      </c>
      <c r="P580" s="34">
        <f t="shared" si="53"/>
        <v>4059.2392897419363</v>
      </c>
      <c r="Q580" s="47"/>
    </row>
    <row r="581" spans="1:17" ht="25.5" customHeight="1" x14ac:dyDescent="0.2">
      <c r="A581" s="33">
        <f t="shared" si="54"/>
        <v>572</v>
      </c>
      <c r="B581" s="50" t="s">
        <v>511</v>
      </c>
      <c r="C581" s="50" t="s">
        <v>184</v>
      </c>
      <c r="D581" s="29">
        <v>2506.66</v>
      </c>
      <c r="E581" s="46">
        <v>250</v>
      </c>
      <c r="F581" s="46">
        <v>500</v>
      </c>
      <c r="G581" s="46">
        <v>0</v>
      </c>
      <c r="H581" s="46">
        <v>977.94</v>
      </c>
      <c r="I581" s="34">
        <v>66.849999999999994</v>
      </c>
      <c r="J581" s="34"/>
      <c r="K581" s="34">
        <f t="shared" si="49"/>
        <v>4301.4500000000007</v>
      </c>
      <c r="L581" s="34">
        <f t="shared" si="50"/>
        <v>145.221678</v>
      </c>
      <c r="M581" s="34">
        <v>0</v>
      </c>
      <c r="N581" s="34">
        <f t="shared" si="51"/>
        <v>96.989032258064512</v>
      </c>
      <c r="O581" s="29">
        <f t="shared" si="52"/>
        <v>242.21071025806452</v>
      </c>
      <c r="P581" s="34">
        <f t="shared" si="53"/>
        <v>4059.2392897419363</v>
      </c>
      <c r="Q581" s="47"/>
    </row>
    <row r="582" spans="1:17" ht="25.5" customHeight="1" x14ac:dyDescent="0.2">
      <c r="A582" s="33">
        <f t="shared" si="54"/>
        <v>573</v>
      </c>
      <c r="B582" s="50" t="s">
        <v>445</v>
      </c>
      <c r="C582" s="50" t="s">
        <v>184</v>
      </c>
      <c r="D582" s="29">
        <v>2506.66</v>
      </c>
      <c r="E582" s="46">
        <v>250</v>
      </c>
      <c r="F582" s="46">
        <v>500</v>
      </c>
      <c r="G582" s="46">
        <v>0</v>
      </c>
      <c r="H582" s="46">
        <v>977.94</v>
      </c>
      <c r="I582" s="34">
        <v>66.849999999999994</v>
      </c>
      <c r="J582" s="34"/>
      <c r="K582" s="34">
        <f t="shared" si="49"/>
        <v>4301.4500000000007</v>
      </c>
      <c r="L582" s="34">
        <f t="shared" si="50"/>
        <v>145.221678</v>
      </c>
      <c r="M582" s="34">
        <v>0</v>
      </c>
      <c r="N582" s="34">
        <f t="shared" si="51"/>
        <v>96.989032258064512</v>
      </c>
      <c r="O582" s="29">
        <f t="shared" si="52"/>
        <v>242.21071025806452</v>
      </c>
      <c r="P582" s="34">
        <f t="shared" si="53"/>
        <v>4059.2392897419363</v>
      </c>
      <c r="Q582" s="47"/>
    </row>
    <row r="583" spans="1:17" ht="25.5" customHeight="1" x14ac:dyDescent="0.2">
      <c r="A583" s="33">
        <f t="shared" si="54"/>
        <v>574</v>
      </c>
      <c r="B583" s="50" t="s">
        <v>786</v>
      </c>
      <c r="C583" s="50" t="s">
        <v>184</v>
      </c>
      <c r="D583" s="29">
        <v>2506.66</v>
      </c>
      <c r="E583" s="46">
        <v>250</v>
      </c>
      <c r="F583" s="46">
        <v>500</v>
      </c>
      <c r="G583" s="46">
        <v>0</v>
      </c>
      <c r="H583" s="46">
        <v>977.94</v>
      </c>
      <c r="I583" s="34">
        <v>66.849999999999994</v>
      </c>
      <c r="J583" s="34"/>
      <c r="K583" s="34">
        <f t="shared" si="49"/>
        <v>4301.4500000000007</v>
      </c>
      <c r="L583" s="34">
        <f t="shared" si="50"/>
        <v>145.221678</v>
      </c>
      <c r="M583" s="34">
        <v>0</v>
      </c>
      <c r="N583" s="34">
        <f t="shared" si="51"/>
        <v>96.989032258064512</v>
      </c>
      <c r="O583" s="29">
        <f t="shared" si="52"/>
        <v>242.21071025806452</v>
      </c>
      <c r="P583" s="34">
        <f t="shared" si="53"/>
        <v>4059.2392897419363</v>
      </c>
      <c r="Q583" s="47"/>
    </row>
    <row r="584" spans="1:17" ht="25.5" customHeight="1" x14ac:dyDescent="0.2">
      <c r="A584" s="33">
        <f t="shared" si="54"/>
        <v>575</v>
      </c>
      <c r="B584" s="50" t="s">
        <v>790</v>
      </c>
      <c r="C584" s="50" t="s">
        <v>184</v>
      </c>
      <c r="D584" s="29">
        <v>2506.66</v>
      </c>
      <c r="E584" s="46">
        <v>250</v>
      </c>
      <c r="F584" s="46">
        <v>500</v>
      </c>
      <c r="G584" s="46">
        <v>0</v>
      </c>
      <c r="H584" s="46">
        <v>977.94</v>
      </c>
      <c r="I584" s="34">
        <v>66.849999999999994</v>
      </c>
      <c r="J584" s="34"/>
      <c r="K584" s="34">
        <f t="shared" si="49"/>
        <v>4301.4500000000007</v>
      </c>
      <c r="L584" s="34">
        <f t="shared" si="50"/>
        <v>145.221678</v>
      </c>
      <c r="M584" s="34">
        <v>0</v>
      </c>
      <c r="N584" s="34">
        <f t="shared" si="51"/>
        <v>96.989032258064512</v>
      </c>
      <c r="O584" s="29">
        <f t="shared" si="52"/>
        <v>242.21071025806452</v>
      </c>
      <c r="P584" s="34">
        <f t="shared" si="53"/>
        <v>4059.2392897419363</v>
      </c>
      <c r="Q584" s="47"/>
    </row>
    <row r="585" spans="1:17" ht="25.5" customHeight="1" x14ac:dyDescent="0.2">
      <c r="A585" s="33">
        <f t="shared" si="54"/>
        <v>576</v>
      </c>
      <c r="B585" s="50" t="s">
        <v>791</v>
      </c>
      <c r="C585" s="50" t="s">
        <v>184</v>
      </c>
      <c r="D585" s="29">
        <v>2506.66</v>
      </c>
      <c r="E585" s="46">
        <v>250</v>
      </c>
      <c r="F585" s="46">
        <v>500</v>
      </c>
      <c r="G585" s="46">
        <v>0</v>
      </c>
      <c r="H585" s="46">
        <v>977.94</v>
      </c>
      <c r="I585" s="34">
        <v>66.849999999999994</v>
      </c>
      <c r="J585" s="34"/>
      <c r="K585" s="34">
        <f t="shared" si="49"/>
        <v>4301.4500000000007</v>
      </c>
      <c r="L585" s="34">
        <f t="shared" si="50"/>
        <v>145.221678</v>
      </c>
      <c r="M585" s="34">
        <v>0</v>
      </c>
      <c r="N585" s="34">
        <f t="shared" si="51"/>
        <v>96.989032258064512</v>
      </c>
      <c r="O585" s="29">
        <f t="shared" si="52"/>
        <v>242.21071025806452</v>
      </c>
      <c r="P585" s="34">
        <f t="shared" si="53"/>
        <v>4059.2392897419363</v>
      </c>
      <c r="Q585" s="47"/>
    </row>
    <row r="586" spans="1:17" ht="25.5" customHeight="1" x14ac:dyDescent="0.2">
      <c r="A586" s="33">
        <f t="shared" si="54"/>
        <v>577</v>
      </c>
      <c r="B586" s="50" t="s">
        <v>793</v>
      </c>
      <c r="C586" s="50" t="s">
        <v>184</v>
      </c>
      <c r="D586" s="29">
        <v>2506.66</v>
      </c>
      <c r="E586" s="46">
        <v>250</v>
      </c>
      <c r="F586" s="46">
        <v>500</v>
      </c>
      <c r="G586" s="46">
        <v>0</v>
      </c>
      <c r="H586" s="46">
        <v>977.94</v>
      </c>
      <c r="I586" s="34">
        <v>66.849999999999994</v>
      </c>
      <c r="J586" s="34"/>
      <c r="K586" s="34">
        <f t="shared" ref="K586:K649" si="55">SUM(D586:J586)</f>
        <v>4301.4500000000007</v>
      </c>
      <c r="L586" s="34">
        <f t="shared" ref="L586:L649" si="56">(D586+F586+G586)*4.83%</f>
        <v>145.221678</v>
      </c>
      <c r="M586" s="34">
        <v>0</v>
      </c>
      <c r="N586" s="34">
        <f t="shared" ref="N586:N649" si="57">(D586+F586+G586)/31</f>
        <v>96.989032258064512</v>
      </c>
      <c r="O586" s="29">
        <f t="shared" ref="O586:O649" si="58">SUM(L586:N586)</f>
        <v>242.21071025806452</v>
      </c>
      <c r="P586" s="34">
        <f t="shared" ref="P586:P649" si="59">K586-O586</f>
        <v>4059.2392897419363</v>
      </c>
      <c r="Q586" s="47"/>
    </row>
    <row r="587" spans="1:17" ht="25.5" customHeight="1" x14ac:dyDescent="0.2">
      <c r="A587" s="33">
        <f t="shared" si="54"/>
        <v>578</v>
      </c>
      <c r="B587" s="50" t="s">
        <v>455</v>
      </c>
      <c r="C587" s="50" t="s">
        <v>184</v>
      </c>
      <c r="D587" s="29">
        <v>2506.66</v>
      </c>
      <c r="E587" s="46">
        <v>250</v>
      </c>
      <c r="F587" s="46">
        <v>500</v>
      </c>
      <c r="G587" s="46">
        <v>0</v>
      </c>
      <c r="H587" s="46">
        <v>977.94</v>
      </c>
      <c r="I587" s="34">
        <v>66.849999999999994</v>
      </c>
      <c r="J587" s="34"/>
      <c r="K587" s="34">
        <f t="shared" si="55"/>
        <v>4301.4500000000007</v>
      </c>
      <c r="L587" s="34">
        <f t="shared" si="56"/>
        <v>145.221678</v>
      </c>
      <c r="M587" s="34">
        <v>0</v>
      </c>
      <c r="N587" s="34">
        <f t="shared" si="57"/>
        <v>96.989032258064512</v>
      </c>
      <c r="O587" s="29">
        <f t="shared" si="58"/>
        <v>242.21071025806452</v>
      </c>
      <c r="P587" s="34">
        <f t="shared" si="59"/>
        <v>4059.2392897419363</v>
      </c>
      <c r="Q587" s="47"/>
    </row>
    <row r="588" spans="1:17" ht="25.5" customHeight="1" x14ac:dyDescent="0.2">
      <c r="A588" s="33">
        <f t="shared" si="54"/>
        <v>579</v>
      </c>
      <c r="B588" s="50" t="s">
        <v>457</v>
      </c>
      <c r="C588" s="50" t="s">
        <v>184</v>
      </c>
      <c r="D588" s="29">
        <v>2506.66</v>
      </c>
      <c r="E588" s="46">
        <v>250</v>
      </c>
      <c r="F588" s="46">
        <v>500</v>
      </c>
      <c r="G588" s="46">
        <v>0</v>
      </c>
      <c r="H588" s="46">
        <v>977.94</v>
      </c>
      <c r="I588" s="34">
        <v>66.849999999999994</v>
      </c>
      <c r="J588" s="34"/>
      <c r="K588" s="34">
        <f t="shared" si="55"/>
        <v>4301.4500000000007</v>
      </c>
      <c r="L588" s="34">
        <f t="shared" si="56"/>
        <v>145.221678</v>
      </c>
      <c r="M588" s="34">
        <v>0</v>
      </c>
      <c r="N588" s="34">
        <f t="shared" si="57"/>
        <v>96.989032258064512</v>
      </c>
      <c r="O588" s="29">
        <f t="shared" si="58"/>
        <v>242.21071025806452</v>
      </c>
      <c r="P588" s="34">
        <f t="shared" si="59"/>
        <v>4059.2392897419363</v>
      </c>
      <c r="Q588" s="47"/>
    </row>
    <row r="589" spans="1:17" ht="25.5" customHeight="1" x14ac:dyDescent="0.2">
      <c r="A589" s="33">
        <f t="shared" si="54"/>
        <v>580</v>
      </c>
      <c r="B589" s="50" t="s">
        <v>465</v>
      </c>
      <c r="C589" s="50" t="s">
        <v>184</v>
      </c>
      <c r="D589" s="29">
        <v>2506.66</v>
      </c>
      <c r="E589" s="46">
        <v>250</v>
      </c>
      <c r="F589" s="46">
        <v>500</v>
      </c>
      <c r="G589" s="46">
        <v>0</v>
      </c>
      <c r="H589" s="46">
        <v>977.94</v>
      </c>
      <c r="I589" s="34">
        <v>66.849999999999994</v>
      </c>
      <c r="J589" s="34"/>
      <c r="K589" s="34">
        <f t="shared" si="55"/>
        <v>4301.4500000000007</v>
      </c>
      <c r="L589" s="34">
        <f t="shared" si="56"/>
        <v>145.221678</v>
      </c>
      <c r="M589" s="34">
        <v>0</v>
      </c>
      <c r="N589" s="34">
        <f t="shared" si="57"/>
        <v>96.989032258064512</v>
      </c>
      <c r="O589" s="29">
        <f t="shared" si="58"/>
        <v>242.21071025806452</v>
      </c>
      <c r="P589" s="34">
        <f t="shared" si="59"/>
        <v>4059.2392897419363</v>
      </c>
      <c r="Q589" s="47"/>
    </row>
    <row r="590" spans="1:17" ht="25.5" customHeight="1" x14ac:dyDescent="0.2">
      <c r="A590" s="33">
        <f t="shared" si="54"/>
        <v>581</v>
      </c>
      <c r="B590" s="50" t="s">
        <v>501</v>
      </c>
      <c r="C590" s="50" t="s">
        <v>184</v>
      </c>
      <c r="D590" s="29">
        <v>2506.66</v>
      </c>
      <c r="E590" s="46">
        <v>250</v>
      </c>
      <c r="F590" s="46">
        <v>500</v>
      </c>
      <c r="G590" s="46">
        <v>0</v>
      </c>
      <c r="H590" s="46">
        <v>977.94</v>
      </c>
      <c r="I590" s="34">
        <v>66.849999999999994</v>
      </c>
      <c r="J590" s="34"/>
      <c r="K590" s="34">
        <f t="shared" si="55"/>
        <v>4301.4500000000007</v>
      </c>
      <c r="L590" s="34">
        <f t="shared" si="56"/>
        <v>145.221678</v>
      </c>
      <c r="M590" s="34">
        <v>0</v>
      </c>
      <c r="N590" s="34">
        <f t="shared" si="57"/>
        <v>96.989032258064512</v>
      </c>
      <c r="O590" s="29">
        <f t="shared" si="58"/>
        <v>242.21071025806452</v>
      </c>
      <c r="P590" s="34">
        <f t="shared" si="59"/>
        <v>4059.2392897419363</v>
      </c>
      <c r="Q590" s="47"/>
    </row>
    <row r="591" spans="1:17" ht="25.5" customHeight="1" x14ac:dyDescent="0.2">
      <c r="A591" s="33">
        <f t="shared" si="54"/>
        <v>582</v>
      </c>
      <c r="B591" s="50" t="s">
        <v>463</v>
      </c>
      <c r="C591" s="50" t="s">
        <v>184</v>
      </c>
      <c r="D591" s="29">
        <v>2506.66</v>
      </c>
      <c r="E591" s="46">
        <v>250</v>
      </c>
      <c r="F591" s="46">
        <v>500</v>
      </c>
      <c r="G591" s="46">
        <v>0</v>
      </c>
      <c r="H591" s="46">
        <v>977.94</v>
      </c>
      <c r="I591" s="34">
        <v>66.849999999999994</v>
      </c>
      <c r="J591" s="34"/>
      <c r="K591" s="34">
        <f t="shared" si="55"/>
        <v>4301.4500000000007</v>
      </c>
      <c r="L591" s="34">
        <f t="shared" si="56"/>
        <v>145.221678</v>
      </c>
      <c r="M591" s="34">
        <v>0</v>
      </c>
      <c r="N591" s="34">
        <f t="shared" si="57"/>
        <v>96.989032258064512</v>
      </c>
      <c r="O591" s="29">
        <f t="shared" si="58"/>
        <v>242.21071025806452</v>
      </c>
      <c r="P591" s="34">
        <f t="shared" si="59"/>
        <v>4059.2392897419363</v>
      </c>
      <c r="Q591" s="47"/>
    </row>
    <row r="592" spans="1:17" ht="25.5" customHeight="1" x14ac:dyDescent="0.2">
      <c r="A592" s="33">
        <f t="shared" si="54"/>
        <v>583</v>
      </c>
      <c r="B592" s="50" t="s">
        <v>472</v>
      </c>
      <c r="C592" s="50" t="s">
        <v>184</v>
      </c>
      <c r="D592" s="29">
        <v>2506.66</v>
      </c>
      <c r="E592" s="46">
        <v>250</v>
      </c>
      <c r="F592" s="46">
        <v>500</v>
      </c>
      <c r="G592" s="46">
        <v>0</v>
      </c>
      <c r="H592" s="46">
        <v>977.94</v>
      </c>
      <c r="I592" s="34">
        <v>66.849999999999994</v>
      </c>
      <c r="J592" s="34"/>
      <c r="K592" s="34">
        <f t="shared" si="55"/>
        <v>4301.4500000000007</v>
      </c>
      <c r="L592" s="34">
        <f t="shared" si="56"/>
        <v>145.221678</v>
      </c>
      <c r="M592" s="34">
        <v>0</v>
      </c>
      <c r="N592" s="34">
        <f t="shared" si="57"/>
        <v>96.989032258064512</v>
      </c>
      <c r="O592" s="29">
        <f t="shared" si="58"/>
        <v>242.21071025806452</v>
      </c>
      <c r="P592" s="34">
        <f t="shared" si="59"/>
        <v>4059.2392897419363</v>
      </c>
      <c r="Q592" s="47"/>
    </row>
    <row r="593" spans="1:17" ht="25.5" customHeight="1" x14ac:dyDescent="0.2">
      <c r="A593" s="33">
        <f t="shared" si="54"/>
        <v>584</v>
      </c>
      <c r="B593" s="50" t="s">
        <v>792</v>
      </c>
      <c r="C593" s="50" t="s">
        <v>184</v>
      </c>
      <c r="D593" s="29">
        <v>2506.66</v>
      </c>
      <c r="E593" s="46">
        <v>250</v>
      </c>
      <c r="F593" s="46">
        <v>500</v>
      </c>
      <c r="G593" s="46">
        <v>0</v>
      </c>
      <c r="H593" s="46">
        <v>977.94</v>
      </c>
      <c r="I593" s="34">
        <v>66.849999999999994</v>
      </c>
      <c r="J593" s="34"/>
      <c r="K593" s="34">
        <f t="shared" si="55"/>
        <v>4301.4500000000007</v>
      </c>
      <c r="L593" s="34">
        <f t="shared" si="56"/>
        <v>145.221678</v>
      </c>
      <c r="M593" s="34">
        <v>0</v>
      </c>
      <c r="N593" s="34">
        <f t="shared" si="57"/>
        <v>96.989032258064512</v>
      </c>
      <c r="O593" s="29">
        <f t="shared" si="58"/>
        <v>242.21071025806452</v>
      </c>
      <c r="P593" s="34">
        <f t="shared" si="59"/>
        <v>4059.2392897419363</v>
      </c>
      <c r="Q593" s="47"/>
    </row>
    <row r="594" spans="1:17" ht="25.5" customHeight="1" x14ac:dyDescent="0.2">
      <c r="A594" s="33">
        <f t="shared" si="54"/>
        <v>585</v>
      </c>
      <c r="B594" s="50" t="s">
        <v>485</v>
      </c>
      <c r="C594" s="50" t="s">
        <v>184</v>
      </c>
      <c r="D594" s="29">
        <v>2506.66</v>
      </c>
      <c r="E594" s="46">
        <v>250</v>
      </c>
      <c r="F594" s="46">
        <v>500</v>
      </c>
      <c r="G594" s="46">
        <v>0</v>
      </c>
      <c r="H594" s="46">
        <v>977.94</v>
      </c>
      <c r="I594" s="34">
        <v>66.849999999999994</v>
      </c>
      <c r="J594" s="34"/>
      <c r="K594" s="34">
        <f t="shared" si="55"/>
        <v>4301.4500000000007</v>
      </c>
      <c r="L594" s="34">
        <f t="shared" si="56"/>
        <v>145.221678</v>
      </c>
      <c r="M594" s="34">
        <v>0</v>
      </c>
      <c r="N594" s="34">
        <f t="shared" si="57"/>
        <v>96.989032258064512</v>
      </c>
      <c r="O594" s="29">
        <f t="shared" si="58"/>
        <v>242.21071025806452</v>
      </c>
      <c r="P594" s="34">
        <f t="shared" si="59"/>
        <v>4059.2392897419363</v>
      </c>
      <c r="Q594" s="47"/>
    </row>
    <row r="595" spans="1:17" ht="25.5" customHeight="1" x14ac:dyDescent="0.2">
      <c r="A595" s="33">
        <f t="shared" si="54"/>
        <v>586</v>
      </c>
      <c r="B595" s="50" t="s">
        <v>1364</v>
      </c>
      <c r="C595" s="50" t="s">
        <v>184</v>
      </c>
      <c r="D595" s="29">
        <v>2506.66</v>
      </c>
      <c r="E595" s="46">
        <v>250</v>
      </c>
      <c r="F595" s="46">
        <v>500</v>
      </c>
      <c r="G595" s="46">
        <v>0</v>
      </c>
      <c r="H595" s="46">
        <v>977.94</v>
      </c>
      <c r="I595" s="34">
        <v>66.849999999999994</v>
      </c>
      <c r="J595" s="34"/>
      <c r="K595" s="34">
        <f t="shared" si="55"/>
        <v>4301.4500000000007</v>
      </c>
      <c r="L595" s="34">
        <f t="shared" si="56"/>
        <v>145.221678</v>
      </c>
      <c r="M595" s="34">
        <v>0</v>
      </c>
      <c r="N595" s="34">
        <f t="shared" si="57"/>
        <v>96.989032258064512</v>
      </c>
      <c r="O595" s="29">
        <f t="shared" si="58"/>
        <v>242.21071025806452</v>
      </c>
      <c r="P595" s="34">
        <f t="shared" si="59"/>
        <v>4059.2392897419363</v>
      </c>
      <c r="Q595" s="47"/>
    </row>
    <row r="596" spans="1:17" ht="25.5" customHeight="1" x14ac:dyDescent="0.2">
      <c r="A596" s="33">
        <f t="shared" si="54"/>
        <v>587</v>
      </c>
      <c r="B596" s="50" t="s">
        <v>797</v>
      </c>
      <c r="C596" s="50" t="s">
        <v>184</v>
      </c>
      <c r="D596" s="29">
        <v>2506.66</v>
      </c>
      <c r="E596" s="46">
        <v>250</v>
      </c>
      <c r="F596" s="46">
        <v>500</v>
      </c>
      <c r="G596" s="46">
        <v>0</v>
      </c>
      <c r="H596" s="46">
        <v>977.94</v>
      </c>
      <c r="I596" s="34">
        <v>66.849999999999994</v>
      </c>
      <c r="J596" s="34"/>
      <c r="K596" s="34">
        <f t="shared" si="55"/>
        <v>4301.4500000000007</v>
      </c>
      <c r="L596" s="34">
        <f t="shared" si="56"/>
        <v>145.221678</v>
      </c>
      <c r="M596" s="34">
        <v>0</v>
      </c>
      <c r="N596" s="34">
        <f t="shared" si="57"/>
        <v>96.989032258064512</v>
      </c>
      <c r="O596" s="29">
        <f t="shared" si="58"/>
        <v>242.21071025806452</v>
      </c>
      <c r="P596" s="34">
        <f t="shared" si="59"/>
        <v>4059.2392897419363</v>
      </c>
      <c r="Q596" s="47"/>
    </row>
    <row r="597" spans="1:17" ht="25.5" customHeight="1" x14ac:dyDescent="0.2">
      <c r="A597" s="33">
        <f t="shared" si="54"/>
        <v>588</v>
      </c>
      <c r="B597" s="50" t="s">
        <v>512</v>
      </c>
      <c r="C597" s="50" t="s">
        <v>184</v>
      </c>
      <c r="D597" s="29">
        <v>2506.66</v>
      </c>
      <c r="E597" s="46">
        <v>250</v>
      </c>
      <c r="F597" s="46">
        <v>500</v>
      </c>
      <c r="G597" s="46">
        <v>0</v>
      </c>
      <c r="H597" s="46">
        <v>977.94</v>
      </c>
      <c r="I597" s="34">
        <v>66.849999999999994</v>
      </c>
      <c r="J597" s="34"/>
      <c r="K597" s="34">
        <f t="shared" si="55"/>
        <v>4301.4500000000007</v>
      </c>
      <c r="L597" s="34">
        <f t="shared" si="56"/>
        <v>145.221678</v>
      </c>
      <c r="M597" s="34">
        <v>0</v>
      </c>
      <c r="N597" s="34">
        <f t="shared" si="57"/>
        <v>96.989032258064512</v>
      </c>
      <c r="O597" s="29">
        <f t="shared" si="58"/>
        <v>242.21071025806452</v>
      </c>
      <c r="P597" s="34">
        <f t="shared" si="59"/>
        <v>4059.2392897419363</v>
      </c>
      <c r="Q597" s="47"/>
    </row>
    <row r="598" spans="1:17" ht="25.5" customHeight="1" x14ac:dyDescent="0.2">
      <c r="A598" s="33">
        <f t="shared" si="54"/>
        <v>589</v>
      </c>
      <c r="B598" s="50" t="s">
        <v>1365</v>
      </c>
      <c r="C598" s="50" t="s">
        <v>527</v>
      </c>
      <c r="D598" s="29">
        <v>2344.84</v>
      </c>
      <c r="E598" s="46">
        <v>250</v>
      </c>
      <c r="F598" s="46">
        <v>500</v>
      </c>
      <c r="G598" s="46">
        <v>0</v>
      </c>
      <c r="H598" s="46">
        <v>918.01</v>
      </c>
      <c r="I598" s="34">
        <v>66.3</v>
      </c>
      <c r="J598" s="34"/>
      <c r="K598" s="34">
        <f t="shared" si="55"/>
        <v>4079.1500000000005</v>
      </c>
      <c r="L598" s="34">
        <f t="shared" si="56"/>
        <v>137.40577200000001</v>
      </c>
      <c r="M598" s="34">
        <v>0</v>
      </c>
      <c r="N598" s="34">
        <f t="shared" si="57"/>
        <v>91.769032258064527</v>
      </c>
      <c r="O598" s="29">
        <f t="shared" si="58"/>
        <v>229.17480425806454</v>
      </c>
      <c r="P598" s="34">
        <f t="shared" si="59"/>
        <v>3849.9751957419362</v>
      </c>
      <c r="Q598" s="47"/>
    </row>
    <row r="599" spans="1:17" ht="25.5" customHeight="1" x14ac:dyDescent="0.2">
      <c r="A599" s="33">
        <f t="shared" si="54"/>
        <v>590</v>
      </c>
      <c r="B599" s="50" t="s">
        <v>1366</v>
      </c>
      <c r="C599" s="50" t="s">
        <v>527</v>
      </c>
      <c r="D599" s="29">
        <v>2344.84</v>
      </c>
      <c r="E599" s="46">
        <v>250</v>
      </c>
      <c r="F599" s="46">
        <v>500</v>
      </c>
      <c r="G599" s="46">
        <v>0</v>
      </c>
      <c r="H599" s="46">
        <v>918.01</v>
      </c>
      <c r="I599" s="34">
        <v>66.3</v>
      </c>
      <c r="J599" s="34"/>
      <c r="K599" s="34">
        <f t="shared" si="55"/>
        <v>4079.1500000000005</v>
      </c>
      <c r="L599" s="34">
        <f t="shared" si="56"/>
        <v>137.40577200000001</v>
      </c>
      <c r="M599" s="34">
        <v>0</v>
      </c>
      <c r="N599" s="34">
        <f t="shared" si="57"/>
        <v>91.769032258064527</v>
      </c>
      <c r="O599" s="29">
        <f t="shared" si="58"/>
        <v>229.17480425806454</v>
      </c>
      <c r="P599" s="34">
        <f t="shared" si="59"/>
        <v>3849.9751957419362</v>
      </c>
      <c r="Q599" s="47"/>
    </row>
    <row r="600" spans="1:17" ht="25.5" customHeight="1" x14ac:dyDescent="0.2">
      <c r="A600" s="33">
        <f t="shared" si="54"/>
        <v>591</v>
      </c>
      <c r="B600" s="50" t="s">
        <v>1367</v>
      </c>
      <c r="C600" s="50" t="s">
        <v>527</v>
      </c>
      <c r="D600" s="29">
        <v>2344.84</v>
      </c>
      <c r="E600" s="46">
        <v>250</v>
      </c>
      <c r="F600" s="46">
        <v>500</v>
      </c>
      <c r="G600" s="46">
        <v>0</v>
      </c>
      <c r="H600" s="46">
        <v>918.01</v>
      </c>
      <c r="I600" s="34">
        <v>66.3</v>
      </c>
      <c r="J600" s="34"/>
      <c r="K600" s="34">
        <f t="shared" si="55"/>
        <v>4079.1500000000005</v>
      </c>
      <c r="L600" s="34">
        <f t="shared" si="56"/>
        <v>137.40577200000001</v>
      </c>
      <c r="M600" s="34">
        <v>0</v>
      </c>
      <c r="N600" s="34">
        <f t="shared" si="57"/>
        <v>91.769032258064527</v>
      </c>
      <c r="O600" s="29">
        <f t="shared" si="58"/>
        <v>229.17480425806454</v>
      </c>
      <c r="P600" s="34">
        <f t="shared" si="59"/>
        <v>3849.9751957419362</v>
      </c>
      <c r="Q600" s="47"/>
    </row>
    <row r="601" spans="1:17" ht="25.5" customHeight="1" x14ac:dyDescent="0.2">
      <c r="A601" s="33">
        <f t="shared" si="54"/>
        <v>592</v>
      </c>
      <c r="B601" s="50" t="s">
        <v>1368</v>
      </c>
      <c r="C601" s="50" t="s">
        <v>527</v>
      </c>
      <c r="D601" s="29">
        <v>2344.84</v>
      </c>
      <c r="E601" s="46">
        <v>250</v>
      </c>
      <c r="F601" s="46">
        <v>500</v>
      </c>
      <c r="G601" s="46">
        <v>0</v>
      </c>
      <c r="H601" s="46">
        <v>918.01</v>
      </c>
      <c r="I601" s="34">
        <v>66.3</v>
      </c>
      <c r="J601" s="34"/>
      <c r="K601" s="34">
        <f t="shared" si="55"/>
        <v>4079.1500000000005</v>
      </c>
      <c r="L601" s="34">
        <f t="shared" si="56"/>
        <v>137.40577200000001</v>
      </c>
      <c r="M601" s="34">
        <v>0</v>
      </c>
      <c r="N601" s="34">
        <f t="shared" si="57"/>
        <v>91.769032258064527</v>
      </c>
      <c r="O601" s="29">
        <f t="shared" si="58"/>
        <v>229.17480425806454</v>
      </c>
      <c r="P601" s="34">
        <f t="shared" si="59"/>
        <v>3849.9751957419362</v>
      </c>
      <c r="Q601" s="47"/>
    </row>
    <row r="602" spans="1:17" ht="25.5" customHeight="1" x14ac:dyDescent="0.2">
      <c r="A602" s="33">
        <f t="shared" si="54"/>
        <v>593</v>
      </c>
      <c r="B602" s="50" t="s">
        <v>1369</v>
      </c>
      <c r="C602" s="50" t="s">
        <v>527</v>
      </c>
      <c r="D602" s="29">
        <v>2344.84</v>
      </c>
      <c r="E602" s="46">
        <v>250</v>
      </c>
      <c r="F602" s="46">
        <v>500</v>
      </c>
      <c r="G602" s="46">
        <v>0</v>
      </c>
      <c r="H602" s="46">
        <v>918.01</v>
      </c>
      <c r="I602" s="34">
        <v>66.3</v>
      </c>
      <c r="J602" s="34"/>
      <c r="K602" s="34">
        <f t="shared" si="55"/>
        <v>4079.1500000000005</v>
      </c>
      <c r="L602" s="34">
        <f t="shared" si="56"/>
        <v>137.40577200000001</v>
      </c>
      <c r="M602" s="34">
        <v>0</v>
      </c>
      <c r="N602" s="34">
        <f t="shared" si="57"/>
        <v>91.769032258064527</v>
      </c>
      <c r="O602" s="29">
        <f t="shared" si="58"/>
        <v>229.17480425806454</v>
      </c>
      <c r="P602" s="34">
        <f t="shared" si="59"/>
        <v>3849.9751957419362</v>
      </c>
      <c r="Q602" s="47"/>
    </row>
    <row r="603" spans="1:17" ht="25.5" customHeight="1" x14ac:dyDescent="0.2">
      <c r="A603" s="33">
        <f t="shared" si="54"/>
        <v>594</v>
      </c>
      <c r="B603" s="50" t="s">
        <v>1276</v>
      </c>
      <c r="C603" s="50" t="s">
        <v>527</v>
      </c>
      <c r="D603" s="29">
        <v>2344.84</v>
      </c>
      <c r="E603" s="46">
        <v>250</v>
      </c>
      <c r="F603" s="46">
        <v>500</v>
      </c>
      <c r="G603" s="46">
        <v>0</v>
      </c>
      <c r="H603" s="46">
        <v>918.01</v>
      </c>
      <c r="I603" s="34">
        <v>66.3</v>
      </c>
      <c r="J603" s="34"/>
      <c r="K603" s="34">
        <f t="shared" si="55"/>
        <v>4079.1500000000005</v>
      </c>
      <c r="L603" s="34">
        <f t="shared" si="56"/>
        <v>137.40577200000001</v>
      </c>
      <c r="M603" s="34">
        <v>0</v>
      </c>
      <c r="N603" s="34">
        <f t="shared" si="57"/>
        <v>91.769032258064527</v>
      </c>
      <c r="O603" s="29">
        <f t="shared" si="58"/>
        <v>229.17480425806454</v>
      </c>
      <c r="P603" s="34">
        <f t="shared" si="59"/>
        <v>3849.9751957419362</v>
      </c>
      <c r="Q603" s="47"/>
    </row>
    <row r="604" spans="1:17" ht="25.5" customHeight="1" x14ac:dyDescent="0.2">
      <c r="A604" s="33">
        <f t="shared" si="54"/>
        <v>595</v>
      </c>
      <c r="B604" s="50" t="s">
        <v>1370</v>
      </c>
      <c r="C604" s="50" t="s">
        <v>184</v>
      </c>
      <c r="D604" s="29">
        <v>2506.66</v>
      </c>
      <c r="E604" s="46">
        <v>250</v>
      </c>
      <c r="F604" s="46">
        <v>500</v>
      </c>
      <c r="G604" s="46">
        <v>0</v>
      </c>
      <c r="H604" s="46">
        <v>969.92</v>
      </c>
      <c r="I604" s="34">
        <v>66.3</v>
      </c>
      <c r="J604" s="34"/>
      <c r="K604" s="34">
        <f t="shared" si="55"/>
        <v>4292.88</v>
      </c>
      <c r="L604" s="34">
        <f t="shared" si="56"/>
        <v>145.221678</v>
      </c>
      <c r="M604" s="34">
        <v>0</v>
      </c>
      <c r="N604" s="34">
        <f t="shared" si="57"/>
        <v>96.989032258064512</v>
      </c>
      <c r="O604" s="29">
        <f t="shared" si="58"/>
        <v>242.21071025806452</v>
      </c>
      <c r="P604" s="34">
        <f t="shared" si="59"/>
        <v>4050.6692897419357</v>
      </c>
      <c r="Q604" s="47"/>
    </row>
    <row r="605" spans="1:17" ht="25.5" customHeight="1" x14ac:dyDescent="0.2">
      <c r="A605" s="33">
        <f t="shared" si="54"/>
        <v>596</v>
      </c>
      <c r="B605" s="50" t="s">
        <v>1371</v>
      </c>
      <c r="C605" s="50" t="s">
        <v>184</v>
      </c>
      <c r="D605" s="29">
        <v>2506.66</v>
      </c>
      <c r="E605" s="46">
        <v>250</v>
      </c>
      <c r="F605" s="46">
        <v>500</v>
      </c>
      <c r="G605" s="46">
        <v>0</v>
      </c>
      <c r="H605" s="46">
        <v>969.92</v>
      </c>
      <c r="I605" s="34">
        <v>66.3</v>
      </c>
      <c r="J605" s="34"/>
      <c r="K605" s="34">
        <f t="shared" si="55"/>
        <v>4292.88</v>
      </c>
      <c r="L605" s="34">
        <f t="shared" si="56"/>
        <v>145.221678</v>
      </c>
      <c r="M605" s="34">
        <v>0</v>
      </c>
      <c r="N605" s="34">
        <f t="shared" si="57"/>
        <v>96.989032258064512</v>
      </c>
      <c r="O605" s="29">
        <f t="shared" si="58"/>
        <v>242.21071025806452</v>
      </c>
      <c r="P605" s="34">
        <f t="shared" si="59"/>
        <v>4050.6692897419357</v>
      </c>
      <c r="Q605" s="47"/>
    </row>
    <row r="606" spans="1:17" ht="25.5" customHeight="1" x14ac:dyDescent="0.2">
      <c r="A606" s="33">
        <f t="shared" si="54"/>
        <v>597</v>
      </c>
      <c r="B606" s="50" t="s">
        <v>1303</v>
      </c>
      <c r="C606" s="50" t="s">
        <v>527</v>
      </c>
      <c r="D606" s="29">
        <v>2344.84</v>
      </c>
      <c r="E606" s="46">
        <v>250</v>
      </c>
      <c r="F606" s="46">
        <v>500</v>
      </c>
      <c r="G606" s="46">
        <v>0</v>
      </c>
      <c r="H606" s="46">
        <v>918.01</v>
      </c>
      <c r="I606" s="34">
        <v>66.3</v>
      </c>
      <c r="J606" s="34"/>
      <c r="K606" s="34">
        <f t="shared" si="55"/>
        <v>4079.1500000000005</v>
      </c>
      <c r="L606" s="34">
        <f t="shared" si="56"/>
        <v>137.40577200000001</v>
      </c>
      <c r="M606" s="34">
        <v>0</v>
      </c>
      <c r="N606" s="34">
        <f t="shared" si="57"/>
        <v>91.769032258064527</v>
      </c>
      <c r="O606" s="29">
        <f t="shared" si="58"/>
        <v>229.17480425806454</v>
      </c>
      <c r="P606" s="34">
        <f t="shared" si="59"/>
        <v>3849.9751957419362</v>
      </c>
      <c r="Q606" s="47"/>
    </row>
    <row r="607" spans="1:17" ht="25.5" customHeight="1" x14ac:dyDescent="0.2">
      <c r="A607" s="33">
        <f t="shared" si="54"/>
        <v>598</v>
      </c>
      <c r="B607" s="50" t="s">
        <v>1275</v>
      </c>
      <c r="C607" s="50" t="s">
        <v>527</v>
      </c>
      <c r="D607" s="29">
        <v>2344.84</v>
      </c>
      <c r="E607" s="46">
        <v>250</v>
      </c>
      <c r="F607" s="46">
        <v>500</v>
      </c>
      <c r="G607" s="46">
        <v>0</v>
      </c>
      <c r="H607" s="46">
        <v>918.01</v>
      </c>
      <c r="I607" s="34">
        <v>66.3</v>
      </c>
      <c r="J607" s="34"/>
      <c r="K607" s="34">
        <f t="shared" si="55"/>
        <v>4079.1500000000005</v>
      </c>
      <c r="L607" s="34">
        <f t="shared" si="56"/>
        <v>137.40577200000001</v>
      </c>
      <c r="M607" s="34">
        <v>0</v>
      </c>
      <c r="N607" s="34">
        <f t="shared" si="57"/>
        <v>91.769032258064527</v>
      </c>
      <c r="O607" s="29">
        <f t="shared" si="58"/>
        <v>229.17480425806454</v>
      </c>
      <c r="P607" s="34">
        <f t="shared" si="59"/>
        <v>3849.9751957419362</v>
      </c>
      <c r="Q607" s="47"/>
    </row>
    <row r="608" spans="1:17" ht="25.5" customHeight="1" x14ac:dyDescent="0.2">
      <c r="A608" s="33">
        <f t="shared" si="54"/>
        <v>599</v>
      </c>
      <c r="B608" s="50" t="s">
        <v>1372</v>
      </c>
      <c r="C608" s="50" t="s">
        <v>527</v>
      </c>
      <c r="D608" s="29">
        <v>2344.84</v>
      </c>
      <c r="E608" s="46">
        <v>250</v>
      </c>
      <c r="F608" s="46">
        <v>500</v>
      </c>
      <c r="G608" s="46">
        <v>0</v>
      </c>
      <c r="H608" s="46">
        <v>811.79</v>
      </c>
      <c r="I608" s="34">
        <v>58.63</v>
      </c>
      <c r="J608" s="34"/>
      <c r="K608" s="34">
        <f t="shared" si="55"/>
        <v>3965.26</v>
      </c>
      <c r="L608" s="34">
        <f t="shared" si="56"/>
        <v>137.40577200000001</v>
      </c>
      <c r="M608" s="34">
        <v>0</v>
      </c>
      <c r="N608" s="34">
        <f t="shared" si="57"/>
        <v>91.769032258064527</v>
      </c>
      <c r="O608" s="29">
        <f t="shared" si="58"/>
        <v>229.17480425806454</v>
      </c>
      <c r="P608" s="34">
        <f t="shared" si="59"/>
        <v>3736.0851957419359</v>
      </c>
      <c r="Q608" s="47"/>
    </row>
    <row r="609" spans="1:17" ht="25.5" customHeight="1" x14ac:dyDescent="0.2">
      <c r="A609" s="33">
        <f t="shared" si="54"/>
        <v>600</v>
      </c>
      <c r="B609" s="50" t="s">
        <v>1373</v>
      </c>
      <c r="C609" s="50" t="s">
        <v>184</v>
      </c>
      <c r="D609" s="29">
        <v>2506.66</v>
      </c>
      <c r="E609" s="46">
        <v>250</v>
      </c>
      <c r="F609" s="46">
        <v>500</v>
      </c>
      <c r="G609" s="46">
        <v>0</v>
      </c>
      <c r="H609" s="46">
        <v>857.7</v>
      </c>
      <c r="I609" s="34">
        <v>58.63</v>
      </c>
      <c r="J609" s="34"/>
      <c r="K609" s="34">
        <f t="shared" si="55"/>
        <v>4172.99</v>
      </c>
      <c r="L609" s="34">
        <f t="shared" si="56"/>
        <v>145.221678</v>
      </c>
      <c r="M609" s="34">
        <v>0</v>
      </c>
      <c r="N609" s="34">
        <f t="shared" si="57"/>
        <v>96.989032258064512</v>
      </c>
      <c r="O609" s="29">
        <f t="shared" si="58"/>
        <v>242.21071025806452</v>
      </c>
      <c r="P609" s="34">
        <f t="shared" si="59"/>
        <v>3930.7792897419354</v>
      </c>
      <c r="Q609" s="47"/>
    </row>
    <row r="610" spans="1:17" ht="25.5" customHeight="1" x14ac:dyDescent="0.2">
      <c r="A610" s="33">
        <f t="shared" si="54"/>
        <v>601</v>
      </c>
      <c r="B610" s="50" t="s">
        <v>1374</v>
      </c>
      <c r="C610" s="50" t="s">
        <v>527</v>
      </c>
      <c r="D610" s="29">
        <v>2344.84</v>
      </c>
      <c r="E610" s="46">
        <v>250</v>
      </c>
      <c r="F610" s="46">
        <v>500</v>
      </c>
      <c r="G610" s="46">
        <v>0</v>
      </c>
      <c r="H610" s="46">
        <v>811.79</v>
      </c>
      <c r="I610" s="34">
        <v>58.63</v>
      </c>
      <c r="J610" s="34"/>
      <c r="K610" s="34">
        <f t="shared" si="55"/>
        <v>3965.26</v>
      </c>
      <c r="L610" s="34">
        <f t="shared" si="56"/>
        <v>137.40577200000001</v>
      </c>
      <c r="M610" s="34">
        <v>0</v>
      </c>
      <c r="N610" s="34">
        <f t="shared" si="57"/>
        <v>91.769032258064527</v>
      </c>
      <c r="O610" s="29">
        <f t="shared" si="58"/>
        <v>229.17480425806454</v>
      </c>
      <c r="P610" s="34">
        <f t="shared" si="59"/>
        <v>3736.0851957419359</v>
      </c>
      <c r="Q610" s="47"/>
    </row>
    <row r="611" spans="1:17" ht="25.5" customHeight="1" x14ac:dyDescent="0.2">
      <c r="A611" s="33">
        <f t="shared" si="54"/>
        <v>602</v>
      </c>
      <c r="B611" s="50" t="s">
        <v>1375</v>
      </c>
      <c r="C611" s="50" t="s">
        <v>527</v>
      </c>
      <c r="D611" s="29">
        <v>2344.84</v>
      </c>
      <c r="E611" s="46">
        <v>250</v>
      </c>
      <c r="F611" s="46">
        <v>500</v>
      </c>
      <c r="G611" s="46">
        <v>0</v>
      </c>
      <c r="H611" s="46">
        <v>811.79</v>
      </c>
      <c r="I611" s="34">
        <v>58.63</v>
      </c>
      <c r="J611" s="34"/>
      <c r="K611" s="34">
        <f t="shared" si="55"/>
        <v>3965.26</v>
      </c>
      <c r="L611" s="34">
        <f t="shared" si="56"/>
        <v>137.40577200000001</v>
      </c>
      <c r="M611" s="34">
        <v>0</v>
      </c>
      <c r="N611" s="34">
        <f t="shared" si="57"/>
        <v>91.769032258064527</v>
      </c>
      <c r="O611" s="29">
        <f t="shared" si="58"/>
        <v>229.17480425806454</v>
      </c>
      <c r="P611" s="34">
        <f t="shared" si="59"/>
        <v>3736.0851957419359</v>
      </c>
      <c r="Q611" s="47"/>
    </row>
    <row r="612" spans="1:17" ht="25.5" customHeight="1" x14ac:dyDescent="0.2">
      <c r="A612" s="33">
        <f t="shared" si="54"/>
        <v>603</v>
      </c>
      <c r="B612" s="50" t="s">
        <v>1376</v>
      </c>
      <c r="C612" s="50" t="s">
        <v>527</v>
      </c>
      <c r="D612" s="29">
        <v>2344.84</v>
      </c>
      <c r="E612" s="46">
        <v>250</v>
      </c>
      <c r="F612" s="46">
        <v>500</v>
      </c>
      <c r="G612" s="46">
        <v>0</v>
      </c>
      <c r="H612" s="46">
        <v>811.79</v>
      </c>
      <c r="I612" s="34">
        <v>58.63</v>
      </c>
      <c r="J612" s="34"/>
      <c r="K612" s="34">
        <f t="shared" si="55"/>
        <v>3965.26</v>
      </c>
      <c r="L612" s="34">
        <f t="shared" si="56"/>
        <v>137.40577200000001</v>
      </c>
      <c r="M612" s="34">
        <v>0</v>
      </c>
      <c r="N612" s="34">
        <f t="shared" si="57"/>
        <v>91.769032258064527</v>
      </c>
      <c r="O612" s="29">
        <f t="shared" si="58"/>
        <v>229.17480425806454</v>
      </c>
      <c r="P612" s="34">
        <f t="shared" si="59"/>
        <v>3736.0851957419359</v>
      </c>
      <c r="Q612" s="47"/>
    </row>
    <row r="613" spans="1:17" ht="25.5" customHeight="1" x14ac:dyDescent="0.2">
      <c r="A613" s="33">
        <f t="shared" si="54"/>
        <v>604</v>
      </c>
      <c r="B613" s="50" t="s">
        <v>1377</v>
      </c>
      <c r="C613" s="50" t="s">
        <v>527</v>
      </c>
      <c r="D613" s="29">
        <v>2344.84</v>
      </c>
      <c r="E613" s="46">
        <v>250</v>
      </c>
      <c r="F613" s="46">
        <v>500</v>
      </c>
      <c r="G613" s="46">
        <v>0</v>
      </c>
      <c r="H613" s="46">
        <v>811.79</v>
      </c>
      <c r="I613" s="34">
        <v>58.63</v>
      </c>
      <c r="J613" s="34"/>
      <c r="K613" s="34">
        <f t="shared" si="55"/>
        <v>3965.26</v>
      </c>
      <c r="L613" s="34">
        <f t="shared" si="56"/>
        <v>137.40577200000001</v>
      </c>
      <c r="M613" s="34">
        <v>0</v>
      </c>
      <c r="N613" s="34">
        <f t="shared" si="57"/>
        <v>91.769032258064527</v>
      </c>
      <c r="O613" s="29">
        <f t="shared" si="58"/>
        <v>229.17480425806454</v>
      </c>
      <c r="P613" s="34">
        <f t="shared" si="59"/>
        <v>3736.0851957419359</v>
      </c>
      <c r="Q613" s="47"/>
    </row>
    <row r="614" spans="1:17" ht="25.5" customHeight="1" x14ac:dyDescent="0.2">
      <c r="A614" s="33">
        <f t="shared" si="54"/>
        <v>605</v>
      </c>
      <c r="B614" s="50" t="s">
        <v>1378</v>
      </c>
      <c r="C614" s="50" t="s">
        <v>184</v>
      </c>
      <c r="D614" s="29">
        <v>2506.66</v>
      </c>
      <c r="E614" s="46">
        <v>250</v>
      </c>
      <c r="F614" s="46">
        <v>500</v>
      </c>
      <c r="G614" s="46">
        <v>0</v>
      </c>
      <c r="H614" s="46">
        <v>737.46</v>
      </c>
      <c r="I614" s="34">
        <v>50.41</v>
      </c>
      <c r="J614" s="34"/>
      <c r="K614" s="34">
        <f t="shared" si="55"/>
        <v>4044.5299999999997</v>
      </c>
      <c r="L614" s="34">
        <f t="shared" si="56"/>
        <v>145.221678</v>
      </c>
      <c r="M614" s="34">
        <v>0</v>
      </c>
      <c r="N614" s="34">
        <f t="shared" si="57"/>
        <v>96.989032258064512</v>
      </c>
      <c r="O614" s="29">
        <f t="shared" si="58"/>
        <v>242.21071025806452</v>
      </c>
      <c r="P614" s="34">
        <f t="shared" si="59"/>
        <v>3802.3192897419353</v>
      </c>
      <c r="Q614" s="47"/>
    </row>
    <row r="615" spans="1:17" ht="25.5" customHeight="1" x14ac:dyDescent="0.2">
      <c r="A615" s="33">
        <f t="shared" si="54"/>
        <v>606</v>
      </c>
      <c r="B615" s="50" t="s">
        <v>1379</v>
      </c>
      <c r="C615" s="50" t="s">
        <v>184</v>
      </c>
      <c r="D615" s="29">
        <v>2506.66</v>
      </c>
      <c r="E615" s="46">
        <v>250</v>
      </c>
      <c r="F615" s="46">
        <v>500</v>
      </c>
      <c r="G615" s="46">
        <v>0</v>
      </c>
      <c r="H615" s="46">
        <v>737.46</v>
      </c>
      <c r="I615" s="34">
        <v>50.41</v>
      </c>
      <c r="J615" s="34"/>
      <c r="K615" s="34">
        <f t="shared" si="55"/>
        <v>4044.5299999999997</v>
      </c>
      <c r="L615" s="34">
        <f t="shared" si="56"/>
        <v>145.221678</v>
      </c>
      <c r="M615" s="34">
        <v>0</v>
      </c>
      <c r="N615" s="34">
        <f t="shared" si="57"/>
        <v>96.989032258064512</v>
      </c>
      <c r="O615" s="29">
        <f t="shared" si="58"/>
        <v>242.21071025806452</v>
      </c>
      <c r="P615" s="34">
        <f t="shared" si="59"/>
        <v>3802.3192897419353</v>
      </c>
      <c r="Q615" s="47"/>
    </row>
    <row r="616" spans="1:17" ht="25.5" customHeight="1" x14ac:dyDescent="0.2">
      <c r="A616" s="33">
        <f t="shared" si="54"/>
        <v>607</v>
      </c>
      <c r="B616" s="50" t="s">
        <v>1380</v>
      </c>
      <c r="C616" s="50" t="s">
        <v>184</v>
      </c>
      <c r="D616" s="29">
        <v>2506.66</v>
      </c>
      <c r="E616" s="46">
        <v>250</v>
      </c>
      <c r="F616" s="46">
        <v>500</v>
      </c>
      <c r="G616" s="46">
        <v>0</v>
      </c>
      <c r="H616" s="46">
        <v>737.46</v>
      </c>
      <c r="I616" s="34">
        <v>50.41</v>
      </c>
      <c r="J616" s="34"/>
      <c r="K616" s="34">
        <f t="shared" si="55"/>
        <v>4044.5299999999997</v>
      </c>
      <c r="L616" s="34">
        <f t="shared" si="56"/>
        <v>145.221678</v>
      </c>
      <c r="M616" s="34">
        <v>0</v>
      </c>
      <c r="N616" s="34">
        <f t="shared" si="57"/>
        <v>96.989032258064512</v>
      </c>
      <c r="O616" s="29">
        <f t="shared" si="58"/>
        <v>242.21071025806452</v>
      </c>
      <c r="P616" s="34">
        <f t="shared" si="59"/>
        <v>3802.3192897419353</v>
      </c>
      <c r="Q616" s="47"/>
    </row>
    <row r="617" spans="1:17" ht="25.5" customHeight="1" x14ac:dyDescent="0.2">
      <c r="A617" s="33">
        <f t="shared" si="54"/>
        <v>608</v>
      </c>
      <c r="B617" s="50" t="s">
        <v>1381</v>
      </c>
      <c r="C617" s="50" t="s">
        <v>527</v>
      </c>
      <c r="D617" s="29">
        <v>2344.84</v>
      </c>
      <c r="E617" s="46">
        <v>250</v>
      </c>
      <c r="F617" s="46">
        <v>500</v>
      </c>
      <c r="G617" s="46">
        <v>0</v>
      </c>
      <c r="H617" s="46">
        <v>697.99</v>
      </c>
      <c r="I617" s="34">
        <v>50.41</v>
      </c>
      <c r="J617" s="34"/>
      <c r="K617" s="34">
        <f t="shared" si="55"/>
        <v>3843.24</v>
      </c>
      <c r="L617" s="34">
        <f t="shared" si="56"/>
        <v>137.40577200000001</v>
      </c>
      <c r="M617" s="34">
        <v>0</v>
      </c>
      <c r="N617" s="34">
        <f t="shared" si="57"/>
        <v>91.769032258064527</v>
      </c>
      <c r="O617" s="29">
        <f t="shared" si="58"/>
        <v>229.17480425806454</v>
      </c>
      <c r="P617" s="34">
        <f t="shared" si="59"/>
        <v>3614.0651957419354</v>
      </c>
      <c r="Q617" s="47"/>
    </row>
    <row r="618" spans="1:17" ht="25.5" customHeight="1" x14ac:dyDescent="0.2">
      <c r="A618" s="33">
        <f t="shared" si="54"/>
        <v>609</v>
      </c>
      <c r="B618" s="50" t="s">
        <v>1382</v>
      </c>
      <c r="C618" s="50" t="s">
        <v>527</v>
      </c>
      <c r="D618" s="29">
        <v>2344.84</v>
      </c>
      <c r="E618" s="46">
        <v>250</v>
      </c>
      <c r="F618" s="46">
        <v>500</v>
      </c>
      <c r="G618" s="46">
        <v>0</v>
      </c>
      <c r="H618" s="46">
        <v>697.99</v>
      </c>
      <c r="I618" s="34">
        <v>50.41</v>
      </c>
      <c r="J618" s="34"/>
      <c r="K618" s="34">
        <f t="shared" si="55"/>
        <v>3843.24</v>
      </c>
      <c r="L618" s="34">
        <f t="shared" si="56"/>
        <v>137.40577200000001</v>
      </c>
      <c r="M618" s="34">
        <v>0</v>
      </c>
      <c r="N618" s="34">
        <f t="shared" si="57"/>
        <v>91.769032258064527</v>
      </c>
      <c r="O618" s="29">
        <f t="shared" si="58"/>
        <v>229.17480425806454</v>
      </c>
      <c r="P618" s="34">
        <f t="shared" si="59"/>
        <v>3614.0651957419354</v>
      </c>
      <c r="Q618" s="47"/>
    </row>
    <row r="619" spans="1:17" ht="25.5" customHeight="1" x14ac:dyDescent="0.2">
      <c r="A619" s="33">
        <f t="shared" si="54"/>
        <v>610</v>
      </c>
      <c r="B619" s="50" t="s">
        <v>1304</v>
      </c>
      <c r="C619" s="50" t="s">
        <v>527</v>
      </c>
      <c r="D619" s="29">
        <v>2344.84</v>
      </c>
      <c r="E619" s="46">
        <v>250</v>
      </c>
      <c r="F619" s="46">
        <v>500</v>
      </c>
      <c r="G619" s="46">
        <v>0</v>
      </c>
      <c r="H619" s="46">
        <v>697.99</v>
      </c>
      <c r="I619" s="34">
        <v>50.41</v>
      </c>
      <c r="J619" s="34"/>
      <c r="K619" s="34">
        <f t="shared" si="55"/>
        <v>3843.24</v>
      </c>
      <c r="L619" s="34">
        <f t="shared" si="56"/>
        <v>137.40577200000001</v>
      </c>
      <c r="M619" s="34">
        <v>0</v>
      </c>
      <c r="N619" s="34">
        <f t="shared" si="57"/>
        <v>91.769032258064527</v>
      </c>
      <c r="O619" s="29">
        <f t="shared" si="58"/>
        <v>229.17480425806454</v>
      </c>
      <c r="P619" s="34">
        <f t="shared" si="59"/>
        <v>3614.0651957419354</v>
      </c>
      <c r="Q619" s="47"/>
    </row>
    <row r="620" spans="1:17" ht="25.5" customHeight="1" x14ac:dyDescent="0.2">
      <c r="A620" s="33">
        <f t="shared" si="54"/>
        <v>611</v>
      </c>
      <c r="B620" s="50" t="s">
        <v>1383</v>
      </c>
      <c r="C620" s="50" t="s">
        <v>527</v>
      </c>
      <c r="D620" s="29">
        <v>2344.84</v>
      </c>
      <c r="E620" s="46">
        <v>250</v>
      </c>
      <c r="F620" s="46">
        <v>500</v>
      </c>
      <c r="G620" s="46">
        <v>0</v>
      </c>
      <c r="H620" s="46">
        <v>697.99</v>
      </c>
      <c r="I620" s="34">
        <v>50.41</v>
      </c>
      <c r="J620" s="34"/>
      <c r="K620" s="34">
        <f t="shared" si="55"/>
        <v>3843.24</v>
      </c>
      <c r="L620" s="34">
        <f t="shared" si="56"/>
        <v>137.40577200000001</v>
      </c>
      <c r="M620" s="34">
        <v>0</v>
      </c>
      <c r="N620" s="34">
        <f t="shared" si="57"/>
        <v>91.769032258064527</v>
      </c>
      <c r="O620" s="29">
        <f t="shared" si="58"/>
        <v>229.17480425806454</v>
      </c>
      <c r="P620" s="34">
        <f t="shared" si="59"/>
        <v>3614.0651957419354</v>
      </c>
      <c r="Q620" s="47"/>
    </row>
    <row r="621" spans="1:17" ht="25.5" customHeight="1" x14ac:dyDescent="0.2">
      <c r="A621" s="33">
        <f t="shared" si="54"/>
        <v>612</v>
      </c>
      <c r="B621" s="50" t="s">
        <v>1384</v>
      </c>
      <c r="C621" s="50" t="s">
        <v>527</v>
      </c>
      <c r="D621" s="29">
        <v>2344.84</v>
      </c>
      <c r="E621" s="46">
        <v>250</v>
      </c>
      <c r="F621" s="46">
        <v>500</v>
      </c>
      <c r="G621" s="46">
        <v>0</v>
      </c>
      <c r="H621" s="46">
        <v>697.99</v>
      </c>
      <c r="I621" s="34">
        <v>50.41</v>
      </c>
      <c r="J621" s="34"/>
      <c r="K621" s="34">
        <f t="shared" si="55"/>
        <v>3843.24</v>
      </c>
      <c r="L621" s="34">
        <f t="shared" si="56"/>
        <v>137.40577200000001</v>
      </c>
      <c r="M621" s="34">
        <v>0</v>
      </c>
      <c r="N621" s="34">
        <f t="shared" si="57"/>
        <v>91.769032258064527</v>
      </c>
      <c r="O621" s="29">
        <f t="shared" si="58"/>
        <v>229.17480425806454</v>
      </c>
      <c r="P621" s="34">
        <f t="shared" si="59"/>
        <v>3614.0651957419354</v>
      </c>
      <c r="Q621" s="47"/>
    </row>
    <row r="622" spans="1:17" ht="25.5" customHeight="1" x14ac:dyDescent="0.2">
      <c r="A622" s="33">
        <f t="shared" si="54"/>
        <v>613</v>
      </c>
      <c r="B622" s="50" t="s">
        <v>1385</v>
      </c>
      <c r="C622" s="50" t="s">
        <v>527</v>
      </c>
      <c r="D622" s="29">
        <v>2344.84</v>
      </c>
      <c r="E622" s="46">
        <v>250</v>
      </c>
      <c r="F622" s="46">
        <v>500</v>
      </c>
      <c r="G622" s="46">
        <v>0</v>
      </c>
      <c r="H622" s="46">
        <v>697.99</v>
      </c>
      <c r="I622" s="34">
        <v>50.41</v>
      </c>
      <c r="J622" s="34"/>
      <c r="K622" s="34">
        <f t="shared" si="55"/>
        <v>3843.24</v>
      </c>
      <c r="L622" s="34">
        <f t="shared" si="56"/>
        <v>137.40577200000001</v>
      </c>
      <c r="M622" s="34">
        <v>0</v>
      </c>
      <c r="N622" s="34">
        <f t="shared" si="57"/>
        <v>91.769032258064527</v>
      </c>
      <c r="O622" s="29">
        <f t="shared" si="58"/>
        <v>229.17480425806454</v>
      </c>
      <c r="P622" s="34">
        <f t="shared" si="59"/>
        <v>3614.0651957419354</v>
      </c>
      <c r="Q622" s="47"/>
    </row>
    <row r="623" spans="1:17" ht="25.5" customHeight="1" x14ac:dyDescent="0.2">
      <c r="A623" s="33">
        <f t="shared" si="54"/>
        <v>614</v>
      </c>
      <c r="B623" s="50" t="s">
        <v>1386</v>
      </c>
      <c r="C623" s="50" t="s">
        <v>527</v>
      </c>
      <c r="D623" s="29">
        <v>2344.84</v>
      </c>
      <c r="E623" s="46">
        <v>250</v>
      </c>
      <c r="F623" s="46">
        <v>500</v>
      </c>
      <c r="G623" s="46">
        <v>0</v>
      </c>
      <c r="H623" s="46">
        <v>697.99</v>
      </c>
      <c r="I623" s="34">
        <v>50.41</v>
      </c>
      <c r="J623" s="34"/>
      <c r="K623" s="34">
        <f t="shared" si="55"/>
        <v>3843.24</v>
      </c>
      <c r="L623" s="34">
        <f t="shared" si="56"/>
        <v>137.40577200000001</v>
      </c>
      <c r="M623" s="34">
        <v>0</v>
      </c>
      <c r="N623" s="34">
        <f t="shared" si="57"/>
        <v>91.769032258064527</v>
      </c>
      <c r="O623" s="29">
        <f t="shared" si="58"/>
        <v>229.17480425806454</v>
      </c>
      <c r="P623" s="34">
        <f t="shared" si="59"/>
        <v>3614.0651957419354</v>
      </c>
      <c r="Q623" s="47"/>
    </row>
    <row r="624" spans="1:17" ht="25.5" customHeight="1" x14ac:dyDescent="0.2">
      <c r="A624" s="33">
        <f t="shared" si="54"/>
        <v>615</v>
      </c>
      <c r="B624" s="50" t="s">
        <v>1387</v>
      </c>
      <c r="C624" s="50" t="s">
        <v>527</v>
      </c>
      <c r="D624" s="29">
        <v>2344.84</v>
      </c>
      <c r="E624" s="46">
        <v>250</v>
      </c>
      <c r="F624" s="46">
        <v>500</v>
      </c>
      <c r="G624" s="46">
        <v>0</v>
      </c>
      <c r="H624" s="46">
        <v>697.99</v>
      </c>
      <c r="I624" s="34">
        <v>50.41</v>
      </c>
      <c r="J624" s="34"/>
      <c r="K624" s="34">
        <f t="shared" si="55"/>
        <v>3843.24</v>
      </c>
      <c r="L624" s="34">
        <f t="shared" si="56"/>
        <v>137.40577200000001</v>
      </c>
      <c r="M624" s="34">
        <v>0</v>
      </c>
      <c r="N624" s="34">
        <f t="shared" si="57"/>
        <v>91.769032258064527</v>
      </c>
      <c r="O624" s="29">
        <f t="shared" si="58"/>
        <v>229.17480425806454</v>
      </c>
      <c r="P624" s="34">
        <f t="shared" si="59"/>
        <v>3614.0651957419354</v>
      </c>
      <c r="Q624" s="47"/>
    </row>
    <row r="625" spans="1:17" ht="25.5" customHeight="1" x14ac:dyDescent="0.2">
      <c r="A625" s="33">
        <f t="shared" si="54"/>
        <v>616</v>
      </c>
      <c r="B625" s="50" t="s">
        <v>804</v>
      </c>
      <c r="C625" s="50" t="s">
        <v>184</v>
      </c>
      <c r="D625" s="29">
        <v>2506.66</v>
      </c>
      <c r="E625" s="46">
        <v>250</v>
      </c>
      <c r="F625" s="46">
        <v>500</v>
      </c>
      <c r="G625" s="46">
        <v>0</v>
      </c>
      <c r="H625" s="46">
        <v>737.46</v>
      </c>
      <c r="I625" s="34">
        <v>50.41</v>
      </c>
      <c r="J625" s="34"/>
      <c r="K625" s="34">
        <f t="shared" si="55"/>
        <v>4044.5299999999997</v>
      </c>
      <c r="L625" s="34">
        <f t="shared" si="56"/>
        <v>145.221678</v>
      </c>
      <c r="M625" s="34">
        <v>0</v>
      </c>
      <c r="N625" s="34">
        <f t="shared" si="57"/>
        <v>96.989032258064512</v>
      </c>
      <c r="O625" s="29">
        <f t="shared" si="58"/>
        <v>242.21071025806452</v>
      </c>
      <c r="P625" s="34">
        <f t="shared" si="59"/>
        <v>3802.3192897419353</v>
      </c>
      <c r="Q625" s="47"/>
    </row>
    <row r="626" spans="1:17" ht="25.5" customHeight="1" x14ac:dyDescent="0.2">
      <c r="A626" s="33">
        <f t="shared" si="54"/>
        <v>617</v>
      </c>
      <c r="B626" s="50" t="s">
        <v>1272</v>
      </c>
      <c r="C626" s="50" t="s">
        <v>184</v>
      </c>
      <c r="D626" s="29">
        <v>2506.66</v>
      </c>
      <c r="E626" s="46">
        <v>250</v>
      </c>
      <c r="F626" s="46">
        <v>500</v>
      </c>
      <c r="G626" s="46">
        <v>0</v>
      </c>
      <c r="H626" s="46">
        <v>737.46</v>
      </c>
      <c r="I626" s="34">
        <v>50.41</v>
      </c>
      <c r="J626" s="34"/>
      <c r="K626" s="34">
        <f t="shared" si="55"/>
        <v>4044.5299999999997</v>
      </c>
      <c r="L626" s="34">
        <f t="shared" si="56"/>
        <v>145.221678</v>
      </c>
      <c r="M626" s="34">
        <v>0</v>
      </c>
      <c r="N626" s="34">
        <f t="shared" si="57"/>
        <v>96.989032258064512</v>
      </c>
      <c r="O626" s="29">
        <f t="shared" si="58"/>
        <v>242.21071025806452</v>
      </c>
      <c r="P626" s="34">
        <f t="shared" si="59"/>
        <v>3802.3192897419353</v>
      </c>
      <c r="Q626" s="47"/>
    </row>
    <row r="627" spans="1:17" ht="25.5" customHeight="1" x14ac:dyDescent="0.2">
      <c r="A627" s="33">
        <f t="shared" si="54"/>
        <v>618</v>
      </c>
      <c r="B627" s="50" t="s">
        <v>1271</v>
      </c>
      <c r="C627" s="50" t="s">
        <v>184</v>
      </c>
      <c r="D627" s="29">
        <v>2506.66</v>
      </c>
      <c r="E627" s="46">
        <v>250</v>
      </c>
      <c r="F627" s="46">
        <v>500</v>
      </c>
      <c r="G627" s="46">
        <v>0</v>
      </c>
      <c r="H627" s="46">
        <v>737.46</v>
      </c>
      <c r="I627" s="34">
        <v>50.41</v>
      </c>
      <c r="J627" s="34"/>
      <c r="K627" s="34">
        <f t="shared" si="55"/>
        <v>4044.5299999999997</v>
      </c>
      <c r="L627" s="34">
        <f t="shared" si="56"/>
        <v>145.221678</v>
      </c>
      <c r="M627" s="34">
        <v>0</v>
      </c>
      <c r="N627" s="34">
        <f t="shared" si="57"/>
        <v>96.989032258064512</v>
      </c>
      <c r="O627" s="29">
        <f t="shared" si="58"/>
        <v>242.21071025806452</v>
      </c>
      <c r="P627" s="34">
        <f t="shared" si="59"/>
        <v>3802.3192897419353</v>
      </c>
      <c r="Q627" s="47"/>
    </row>
    <row r="628" spans="1:17" ht="25.5" customHeight="1" x14ac:dyDescent="0.2">
      <c r="A628" s="33">
        <f t="shared" si="54"/>
        <v>619</v>
      </c>
      <c r="B628" s="50" t="s">
        <v>1388</v>
      </c>
      <c r="C628" s="50" t="s">
        <v>184</v>
      </c>
      <c r="D628" s="29">
        <v>2506.66</v>
      </c>
      <c r="E628" s="46">
        <v>250</v>
      </c>
      <c r="F628" s="46">
        <v>500</v>
      </c>
      <c r="G628" s="46">
        <v>0</v>
      </c>
      <c r="H628" s="46">
        <v>737.46</v>
      </c>
      <c r="I628" s="34">
        <v>50.41</v>
      </c>
      <c r="J628" s="34"/>
      <c r="K628" s="34">
        <f t="shared" si="55"/>
        <v>4044.5299999999997</v>
      </c>
      <c r="L628" s="34">
        <f t="shared" si="56"/>
        <v>145.221678</v>
      </c>
      <c r="M628" s="34">
        <v>0</v>
      </c>
      <c r="N628" s="34">
        <f t="shared" si="57"/>
        <v>96.989032258064512</v>
      </c>
      <c r="O628" s="29">
        <f t="shared" si="58"/>
        <v>242.21071025806452</v>
      </c>
      <c r="P628" s="34">
        <f t="shared" si="59"/>
        <v>3802.3192897419353</v>
      </c>
      <c r="Q628" s="47"/>
    </row>
    <row r="629" spans="1:17" ht="25.5" customHeight="1" x14ac:dyDescent="0.2">
      <c r="A629" s="33">
        <f t="shared" si="54"/>
        <v>620</v>
      </c>
      <c r="B629" s="50" t="s">
        <v>1389</v>
      </c>
      <c r="C629" s="50" t="s">
        <v>184</v>
      </c>
      <c r="D629" s="29">
        <v>2506.66</v>
      </c>
      <c r="E629" s="46">
        <v>250</v>
      </c>
      <c r="F629" s="46">
        <v>500</v>
      </c>
      <c r="G629" s="46">
        <v>0</v>
      </c>
      <c r="H629" s="46">
        <v>737.46</v>
      </c>
      <c r="I629" s="34">
        <v>50.41</v>
      </c>
      <c r="J629" s="34"/>
      <c r="K629" s="34">
        <f t="shared" si="55"/>
        <v>4044.5299999999997</v>
      </c>
      <c r="L629" s="34">
        <f t="shared" si="56"/>
        <v>145.221678</v>
      </c>
      <c r="M629" s="34">
        <v>0</v>
      </c>
      <c r="N629" s="34">
        <f t="shared" si="57"/>
        <v>96.989032258064512</v>
      </c>
      <c r="O629" s="29">
        <f t="shared" si="58"/>
        <v>242.21071025806452</v>
      </c>
      <c r="P629" s="34">
        <f t="shared" si="59"/>
        <v>3802.3192897419353</v>
      </c>
      <c r="Q629" s="47"/>
    </row>
    <row r="630" spans="1:17" ht="25.5" customHeight="1" x14ac:dyDescent="0.2">
      <c r="A630" s="33">
        <f t="shared" si="54"/>
        <v>621</v>
      </c>
      <c r="B630" s="50" t="s">
        <v>1390</v>
      </c>
      <c r="C630" s="50" t="s">
        <v>184</v>
      </c>
      <c r="D630" s="29">
        <v>2506.66</v>
      </c>
      <c r="E630" s="46">
        <v>250</v>
      </c>
      <c r="F630" s="46">
        <v>500</v>
      </c>
      <c r="G630" s="46">
        <v>0</v>
      </c>
      <c r="H630" s="46">
        <v>737.46</v>
      </c>
      <c r="I630" s="34">
        <v>50.41</v>
      </c>
      <c r="J630" s="34"/>
      <c r="K630" s="34">
        <f t="shared" si="55"/>
        <v>4044.5299999999997</v>
      </c>
      <c r="L630" s="34">
        <f t="shared" si="56"/>
        <v>145.221678</v>
      </c>
      <c r="M630" s="34">
        <v>0</v>
      </c>
      <c r="N630" s="34">
        <f t="shared" si="57"/>
        <v>96.989032258064512</v>
      </c>
      <c r="O630" s="29">
        <f t="shared" si="58"/>
        <v>242.21071025806452</v>
      </c>
      <c r="P630" s="34">
        <f t="shared" si="59"/>
        <v>3802.3192897419353</v>
      </c>
      <c r="Q630" s="47"/>
    </row>
    <row r="631" spans="1:17" ht="25.5" customHeight="1" x14ac:dyDescent="0.2">
      <c r="A631" s="33">
        <f t="shared" si="54"/>
        <v>622</v>
      </c>
      <c r="B631" s="50" t="s">
        <v>1391</v>
      </c>
      <c r="C631" s="50" t="s">
        <v>184</v>
      </c>
      <c r="D631" s="29">
        <v>2506.66</v>
      </c>
      <c r="E631" s="46">
        <v>250</v>
      </c>
      <c r="F631" s="46">
        <v>500</v>
      </c>
      <c r="G631" s="46">
        <v>0</v>
      </c>
      <c r="H631" s="46">
        <v>737.46</v>
      </c>
      <c r="I631" s="34">
        <v>50.41</v>
      </c>
      <c r="J631" s="34"/>
      <c r="K631" s="34">
        <f t="shared" si="55"/>
        <v>4044.5299999999997</v>
      </c>
      <c r="L631" s="34">
        <f t="shared" si="56"/>
        <v>145.221678</v>
      </c>
      <c r="M631" s="34">
        <v>0</v>
      </c>
      <c r="N631" s="34">
        <f t="shared" si="57"/>
        <v>96.989032258064512</v>
      </c>
      <c r="O631" s="29">
        <f t="shared" si="58"/>
        <v>242.21071025806452</v>
      </c>
      <c r="P631" s="34">
        <f t="shared" si="59"/>
        <v>3802.3192897419353</v>
      </c>
      <c r="Q631" s="47"/>
    </row>
    <row r="632" spans="1:17" ht="25.5" customHeight="1" x14ac:dyDescent="0.2">
      <c r="A632" s="33">
        <f t="shared" si="54"/>
        <v>623</v>
      </c>
      <c r="B632" s="50" t="s">
        <v>801</v>
      </c>
      <c r="C632" s="50" t="s">
        <v>184</v>
      </c>
      <c r="D632" s="29">
        <v>2506.66</v>
      </c>
      <c r="E632" s="46">
        <v>250</v>
      </c>
      <c r="F632" s="46">
        <v>500</v>
      </c>
      <c r="G632" s="46">
        <v>0</v>
      </c>
      <c r="H632" s="46">
        <v>737.46</v>
      </c>
      <c r="I632" s="34">
        <v>50.41</v>
      </c>
      <c r="J632" s="34"/>
      <c r="K632" s="34">
        <f t="shared" si="55"/>
        <v>4044.5299999999997</v>
      </c>
      <c r="L632" s="34">
        <f t="shared" si="56"/>
        <v>145.221678</v>
      </c>
      <c r="M632" s="34">
        <v>0</v>
      </c>
      <c r="N632" s="34">
        <f t="shared" si="57"/>
        <v>96.989032258064512</v>
      </c>
      <c r="O632" s="29">
        <f t="shared" si="58"/>
        <v>242.21071025806452</v>
      </c>
      <c r="P632" s="34">
        <f t="shared" si="59"/>
        <v>3802.3192897419353</v>
      </c>
      <c r="Q632" s="47"/>
    </row>
    <row r="633" spans="1:17" ht="25.5" customHeight="1" x14ac:dyDescent="0.2">
      <c r="A633" s="33">
        <f t="shared" si="54"/>
        <v>624</v>
      </c>
      <c r="B633" s="50" t="s">
        <v>802</v>
      </c>
      <c r="C633" s="50" t="s">
        <v>184</v>
      </c>
      <c r="D633" s="29">
        <v>2506.66</v>
      </c>
      <c r="E633" s="46">
        <v>250</v>
      </c>
      <c r="F633" s="46">
        <v>500</v>
      </c>
      <c r="G633" s="46">
        <v>0</v>
      </c>
      <c r="H633" s="46">
        <v>737.46</v>
      </c>
      <c r="I633" s="34">
        <v>50.41</v>
      </c>
      <c r="J633" s="34"/>
      <c r="K633" s="34">
        <f t="shared" si="55"/>
        <v>4044.5299999999997</v>
      </c>
      <c r="L633" s="34">
        <f t="shared" si="56"/>
        <v>145.221678</v>
      </c>
      <c r="M633" s="34">
        <v>0</v>
      </c>
      <c r="N633" s="34">
        <f t="shared" si="57"/>
        <v>96.989032258064512</v>
      </c>
      <c r="O633" s="29">
        <f t="shared" si="58"/>
        <v>242.21071025806452</v>
      </c>
      <c r="P633" s="34">
        <f t="shared" si="59"/>
        <v>3802.3192897419353</v>
      </c>
      <c r="Q633" s="47"/>
    </row>
    <row r="634" spans="1:17" ht="25.5" customHeight="1" x14ac:dyDescent="0.2">
      <c r="A634" s="33">
        <f t="shared" si="54"/>
        <v>625</v>
      </c>
      <c r="B634" s="50" t="s">
        <v>803</v>
      </c>
      <c r="C634" s="50" t="s">
        <v>184</v>
      </c>
      <c r="D634" s="29">
        <v>2506.66</v>
      </c>
      <c r="E634" s="46">
        <v>250</v>
      </c>
      <c r="F634" s="46">
        <v>500</v>
      </c>
      <c r="G634" s="46">
        <v>0</v>
      </c>
      <c r="H634" s="46">
        <v>737.46</v>
      </c>
      <c r="I634" s="34">
        <v>50.41</v>
      </c>
      <c r="J634" s="34"/>
      <c r="K634" s="34">
        <f t="shared" si="55"/>
        <v>4044.5299999999997</v>
      </c>
      <c r="L634" s="34">
        <f t="shared" si="56"/>
        <v>145.221678</v>
      </c>
      <c r="M634" s="34">
        <v>0</v>
      </c>
      <c r="N634" s="34">
        <f t="shared" si="57"/>
        <v>96.989032258064512</v>
      </c>
      <c r="O634" s="29">
        <f t="shared" si="58"/>
        <v>242.21071025806452</v>
      </c>
      <c r="P634" s="34">
        <f t="shared" si="59"/>
        <v>3802.3192897419353</v>
      </c>
      <c r="Q634" s="47"/>
    </row>
    <row r="635" spans="1:17" ht="25.5" customHeight="1" x14ac:dyDescent="0.2">
      <c r="A635" s="33">
        <f t="shared" si="54"/>
        <v>626</v>
      </c>
      <c r="B635" s="50" t="s">
        <v>1392</v>
      </c>
      <c r="C635" s="50" t="s">
        <v>184</v>
      </c>
      <c r="D635" s="29">
        <v>2506.66</v>
      </c>
      <c r="E635" s="46">
        <v>250</v>
      </c>
      <c r="F635" s="46">
        <v>500</v>
      </c>
      <c r="G635" s="46">
        <v>0</v>
      </c>
      <c r="H635" s="46">
        <v>737.46</v>
      </c>
      <c r="I635" s="34">
        <v>50.41</v>
      </c>
      <c r="J635" s="34"/>
      <c r="K635" s="34">
        <f t="shared" si="55"/>
        <v>4044.5299999999997</v>
      </c>
      <c r="L635" s="34">
        <f t="shared" si="56"/>
        <v>145.221678</v>
      </c>
      <c r="M635" s="34">
        <v>0</v>
      </c>
      <c r="N635" s="34">
        <f t="shared" si="57"/>
        <v>96.989032258064512</v>
      </c>
      <c r="O635" s="29">
        <f t="shared" si="58"/>
        <v>242.21071025806452</v>
      </c>
      <c r="P635" s="34">
        <f t="shared" si="59"/>
        <v>3802.3192897419353</v>
      </c>
      <c r="Q635" s="47"/>
    </row>
    <row r="636" spans="1:17" ht="25.5" customHeight="1" x14ac:dyDescent="0.2">
      <c r="A636" s="33">
        <f t="shared" si="54"/>
        <v>627</v>
      </c>
      <c r="B636" s="50" t="s">
        <v>1393</v>
      </c>
      <c r="C636" s="50" t="s">
        <v>184</v>
      </c>
      <c r="D636" s="29">
        <v>2506.66</v>
      </c>
      <c r="E636" s="46">
        <v>250</v>
      </c>
      <c r="F636" s="46">
        <v>500</v>
      </c>
      <c r="G636" s="46">
        <v>0</v>
      </c>
      <c r="H636" s="46">
        <v>737.46</v>
      </c>
      <c r="I636" s="34">
        <v>50.41</v>
      </c>
      <c r="J636" s="34"/>
      <c r="K636" s="34">
        <f t="shared" si="55"/>
        <v>4044.5299999999997</v>
      </c>
      <c r="L636" s="34">
        <f t="shared" si="56"/>
        <v>145.221678</v>
      </c>
      <c r="M636" s="34">
        <v>0</v>
      </c>
      <c r="N636" s="34">
        <f t="shared" si="57"/>
        <v>96.989032258064512</v>
      </c>
      <c r="O636" s="29">
        <f t="shared" si="58"/>
        <v>242.21071025806452</v>
      </c>
      <c r="P636" s="34">
        <f t="shared" si="59"/>
        <v>3802.3192897419353</v>
      </c>
      <c r="Q636" s="47"/>
    </row>
    <row r="637" spans="1:17" ht="25.5" customHeight="1" x14ac:dyDescent="0.2">
      <c r="A637" s="33">
        <f t="shared" si="54"/>
        <v>628</v>
      </c>
      <c r="B637" s="50" t="s">
        <v>1394</v>
      </c>
      <c r="C637" s="50" t="s">
        <v>184</v>
      </c>
      <c r="D637" s="29">
        <v>2506.66</v>
      </c>
      <c r="E637" s="46">
        <v>250</v>
      </c>
      <c r="F637" s="46">
        <v>500</v>
      </c>
      <c r="G637" s="46">
        <v>0</v>
      </c>
      <c r="H637" s="46">
        <v>737.46</v>
      </c>
      <c r="I637" s="34">
        <v>50.41</v>
      </c>
      <c r="J637" s="34"/>
      <c r="K637" s="34">
        <f t="shared" si="55"/>
        <v>4044.5299999999997</v>
      </c>
      <c r="L637" s="34">
        <f t="shared" si="56"/>
        <v>145.221678</v>
      </c>
      <c r="M637" s="34">
        <v>0</v>
      </c>
      <c r="N637" s="34">
        <f t="shared" si="57"/>
        <v>96.989032258064512</v>
      </c>
      <c r="O637" s="29">
        <f t="shared" si="58"/>
        <v>242.21071025806452</v>
      </c>
      <c r="P637" s="34">
        <f t="shared" si="59"/>
        <v>3802.3192897419353</v>
      </c>
      <c r="Q637" s="47"/>
    </row>
    <row r="638" spans="1:17" ht="25.5" customHeight="1" x14ac:dyDescent="0.2">
      <c r="A638" s="33">
        <f t="shared" si="54"/>
        <v>629</v>
      </c>
      <c r="B638" s="50" t="s">
        <v>1395</v>
      </c>
      <c r="C638" s="50" t="s">
        <v>191</v>
      </c>
      <c r="D638" s="29">
        <v>2248.7399999999998</v>
      </c>
      <c r="E638" s="46">
        <v>250</v>
      </c>
      <c r="F638" s="46">
        <v>500</v>
      </c>
      <c r="G638" s="46">
        <v>90</v>
      </c>
      <c r="H638" s="46">
        <v>697.23</v>
      </c>
      <c r="I638" s="34">
        <v>50.41</v>
      </c>
      <c r="J638" s="34"/>
      <c r="K638" s="34">
        <f t="shared" si="55"/>
        <v>3836.3799999999997</v>
      </c>
      <c r="L638" s="34">
        <f t="shared" si="56"/>
        <v>137.111142</v>
      </c>
      <c r="M638" s="34">
        <v>0</v>
      </c>
      <c r="N638" s="34">
        <f t="shared" si="57"/>
        <v>91.57225806451612</v>
      </c>
      <c r="O638" s="29">
        <f t="shared" si="58"/>
        <v>228.68340006451612</v>
      </c>
      <c r="P638" s="34">
        <f t="shared" si="59"/>
        <v>3607.6965999354834</v>
      </c>
      <c r="Q638" s="47"/>
    </row>
    <row r="639" spans="1:17" ht="25.5" customHeight="1" x14ac:dyDescent="0.2">
      <c r="A639" s="33">
        <f t="shared" si="54"/>
        <v>630</v>
      </c>
      <c r="B639" s="50" t="s">
        <v>1396</v>
      </c>
      <c r="C639" s="50" t="s">
        <v>527</v>
      </c>
      <c r="D639" s="29">
        <v>2344.84</v>
      </c>
      <c r="E639" s="46">
        <v>250</v>
      </c>
      <c r="F639" s="46">
        <v>500</v>
      </c>
      <c r="G639" s="46">
        <v>0</v>
      </c>
      <c r="H639" s="46">
        <v>697.99</v>
      </c>
      <c r="I639" s="34">
        <v>50.41</v>
      </c>
      <c r="J639" s="34"/>
      <c r="K639" s="34">
        <f t="shared" si="55"/>
        <v>3843.24</v>
      </c>
      <c r="L639" s="34">
        <f t="shared" si="56"/>
        <v>137.40577200000001</v>
      </c>
      <c r="M639" s="34">
        <v>0</v>
      </c>
      <c r="N639" s="34">
        <f t="shared" si="57"/>
        <v>91.769032258064527</v>
      </c>
      <c r="O639" s="29">
        <f t="shared" si="58"/>
        <v>229.17480425806454</v>
      </c>
      <c r="P639" s="34">
        <f t="shared" si="59"/>
        <v>3614.0651957419354</v>
      </c>
      <c r="Q639" s="47"/>
    </row>
    <row r="640" spans="1:17" ht="25.5" customHeight="1" x14ac:dyDescent="0.2">
      <c r="A640" s="33">
        <f t="shared" si="54"/>
        <v>631</v>
      </c>
      <c r="B640" s="50" t="s">
        <v>1305</v>
      </c>
      <c r="C640" s="50" t="s">
        <v>527</v>
      </c>
      <c r="D640" s="29">
        <v>2344.84</v>
      </c>
      <c r="E640" s="46">
        <v>250</v>
      </c>
      <c r="F640" s="46">
        <v>500</v>
      </c>
      <c r="G640" s="46">
        <v>0</v>
      </c>
      <c r="H640" s="46">
        <v>697.99</v>
      </c>
      <c r="I640" s="34">
        <v>50.41</v>
      </c>
      <c r="J640" s="34"/>
      <c r="K640" s="34">
        <f t="shared" si="55"/>
        <v>3843.24</v>
      </c>
      <c r="L640" s="34">
        <f t="shared" si="56"/>
        <v>137.40577200000001</v>
      </c>
      <c r="M640" s="34">
        <v>0</v>
      </c>
      <c r="N640" s="34">
        <f t="shared" si="57"/>
        <v>91.769032258064527</v>
      </c>
      <c r="O640" s="29">
        <f t="shared" si="58"/>
        <v>229.17480425806454</v>
      </c>
      <c r="P640" s="34">
        <f t="shared" si="59"/>
        <v>3614.0651957419354</v>
      </c>
      <c r="Q640" s="47"/>
    </row>
    <row r="641" spans="1:17" ht="25.5" customHeight="1" x14ac:dyDescent="0.2">
      <c r="A641" s="33">
        <f t="shared" si="54"/>
        <v>632</v>
      </c>
      <c r="B641" s="50" t="s">
        <v>1397</v>
      </c>
      <c r="C641" s="50" t="s">
        <v>527</v>
      </c>
      <c r="D641" s="29">
        <v>2344.84</v>
      </c>
      <c r="E641" s="46">
        <v>250</v>
      </c>
      <c r="F641" s="46">
        <v>500</v>
      </c>
      <c r="G641" s="46">
        <v>0</v>
      </c>
      <c r="H641" s="46">
        <v>697.99</v>
      </c>
      <c r="I641" s="34">
        <v>50.41</v>
      </c>
      <c r="J641" s="34"/>
      <c r="K641" s="34">
        <f t="shared" si="55"/>
        <v>3843.24</v>
      </c>
      <c r="L641" s="34">
        <f t="shared" si="56"/>
        <v>137.40577200000001</v>
      </c>
      <c r="M641" s="34">
        <v>0</v>
      </c>
      <c r="N641" s="34">
        <f t="shared" si="57"/>
        <v>91.769032258064527</v>
      </c>
      <c r="O641" s="29">
        <f t="shared" si="58"/>
        <v>229.17480425806454</v>
      </c>
      <c r="P641" s="34">
        <f t="shared" si="59"/>
        <v>3614.0651957419354</v>
      </c>
      <c r="Q641" s="47"/>
    </row>
    <row r="642" spans="1:17" ht="25.5" customHeight="1" x14ac:dyDescent="0.2">
      <c r="A642" s="33">
        <f t="shared" si="54"/>
        <v>633</v>
      </c>
      <c r="B642" s="50" t="s">
        <v>1302</v>
      </c>
      <c r="C642" s="50" t="s">
        <v>14</v>
      </c>
      <c r="D642" s="29">
        <v>2213.4</v>
      </c>
      <c r="E642" s="46">
        <v>250</v>
      </c>
      <c r="F642" s="46">
        <v>500</v>
      </c>
      <c r="G642" s="46">
        <v>101</v>
      </c>
      <c r="H642" s="46">
        <v>691.39</v>
      </c>
      <c r="I642" s="34">
        <v>50.41</v>
      </c>
      <c r="J642" s="34"/>
      <c r="K642" s="34">
        <f t="shared" si="55"/>
        <v>3806.2</v>
      </c>
      <c r="L642" s="34">
        <f t="shared" si="56"/>
        <v>135.93552000000003</v>
      </c>
      <c r="M642" s="34">
        <v>0</v>
      </c>
      <c r="N642" s="34">
        <f t="shared" si="57"/>
        <v>90.787096774193557</v>
      </c>
      <c r="O642" s="29">
        <f t="shared" si="58"/>
        <v>226.72261677419357</v>
      </c>
      <c r="P642" s="34">
        <f t="shared" si="59"/>
        <v>3579.4773832258061</v>
      </c>
      <c r="Q642" s="47"/>
    </row>
    <row r="643" spans="1:17" ht="25.5" customHeight="1" x14ac:dyDescent="0.2">
      <c r="A643" s="33">
        <f t="shared" si="54"/>
        <v>634</v>
      </c>
      <c r="B643" s="50" t="s">
        <v>1398</v>
      </c>
      <c r="C643" s="50" t="s">
        <v>184</v>
      </c>
      <c r="D643" s="29">
        <v>2506.66</v>
      </c>
      <c r="E643" s="46">
        <v>250</v>
      </c>
      <c r="F643" s="46">
        <v>500</v>
      </c>
      <c r="G643" s="46">
        <v>0</v>
      </c>
      <c r="H643" s="46">
        <v>625.24</v>
      </c>
      <c r="I643" s="34">
        <v>42.74</v>
      </c>
      <c r="J643" s="34"/>
      <c r="K643" s="34">
        <f t="shared" si="55"/>
        <v>3924.6399999999994</v>
      </c>
      <c r="L643" s="34">
        <f t="shared" si="56"/>
        <v>145.221678</v>
      </c>
      <c r="M643" s="34">
        <v>0</v>
      </c>
      <c r="N643" s="34">
        <f t="shared" si="57"/>
        <v>96.989032258064512</v>
      </c>
      <c r="O643" s="29">
        <f t="shared" si="58"/>
        <v>242.21071025806452</v>
      </c>
      <c r="P643" s="34">
        <f t="shared" si="59"/>
        <v>3682.429289741935</v>
      </c>
      <c r="Q643" s="47"/>
    </row>
    <row r="644" spans="1:17" ht="25.5" customHeight="1" x14ac:dyDescent="0.2">
      <c r="A644" s="33">
        <f t="shared" si="54"/>
        <v>635</v>
      </c>
      <c r="B644" s="50" t="s">
        <v>1399</v>
      </c>
      <c r="C644" s="50" t="s">
        <v>184</v>
      </c>
      <c r="D644" s="29">
        <v>2506.66</v>
      </c>
      <c r="E644" s="46">
        <v>250</v>
      </c>
      <c r="F644" s="46">
        <v>500</v>
      </c>
      <c r="G644" s="46">
        <v>0</v>
      </c>
      <c r="H644" s="46">
        <v>625.24</v>
      </c>
      <c r="I644" s="34">
        <v>42.74</v>
      </c>
      <c r="J644" s="34"/>
      <c r="K644" s="34">
        <f t="shared" si="55"/>
        <v>3924.6399999999994</v>
      </c>
      <c r="L644" s="34">
        <f t="shared" si="56"/>
        <v>145.221678</v>
      </c>
      <c r="M644" s="34">
        <v>0</v>
      </c>
      <c r="N644" s="34">
        <f t="shared" si="57"/>
        <v>96.989032258064512</v>
      </c>
      <c r="O644" s="29">
        <f t="shared" si="58"/>
        <v>242.21071025806452</v>
      </c>
      <c r="P644" s="34">
        <f t="shared" si="59"/>
        <v>3682.429289741935</v>
      </c>
      <c r="Q644" s="47"/>
    </row>
    <row r="645" spans="1:17" ht="25.5" customHeight="1" x14ac:dyDescent="0.2">
      <c r="A645" s="33">
        <f t="shared" ref="A645:A664" si="60">1+A644</f>
        <v>636</v>
      </c>
      <c r="B645" s="50" t="s">
        <v>1400</v>
      </c>
      <c r="C645" s="50" t="s">
        <v>184</v>
      </c>
      <c r="D645" s="29">
        <v>2506.66</v>
      </c>
      <c r="E645" s="46">
        <v>250</v>
      </c>
      <c r="F645" s="46">
        <v>500</v>
      </c>
      <c r="G645" s="46">
        <v>0</v>
      </c>
      <c r="H645" s="46">
        <v>625.24</v>
      </c>
      <c r="I645" s="34">
        <v>42.74</v>
      </c>
      <c r="J645" s="34"/>
      <c r="K645" s="34">
        <f t="shared" si="55"/>
        <v>3924.6399999999994</v>
      </c>
      <c r="L645" s="34">
        <f t="shared" si="56"/>
        <v>145.221678</v>
      </c>
      <c r="M645" s="34">
        <v>0</v>
      </c>
      <c r="N645" s="34">
        <f t="shared" si="57"/>
        <v>96.989032258064512</v>
      </c>
      <c r="O645" s="29">
        <f t="shared" si="58"/>
        <v>242.21071025806452</v>
      </c>
      <c r="P645" s="34">
        <f t="shared" si="59"/>
        <v>3682.429289741935</v>
      </c>
      <c r="Q645" s="47"/>
    </row>
    <row r="646" spans="1:17" ht="25.5" customHeight="1" x14ac:dyDescent="0.2">
      <c r="A646" s="33">
        <f t="shared" si="60"/>
        <v>637</v>
      </c>
      <c r="B646" s="50" t="s">
        <v>1401</v>
      </c>
      <c r="C646" s="50" t="s">
        <v>184</v>
      </c>
      <c r="D646" s="29">
        <v>2506.66</v>
      </c>
      <c r="E646" s="46">
        <v>250</v>
      </c>
      <c r="F646" s="46">
        <v>500</v>
      </c>
      <c r="G646" s="46">
        <v>0</v>
      </c>
      <c r="H646" s="46">
        <v>625.24</v>
      </c>
      <c r="I646" s="34">
        <v>42.74</v>
      </c>
      <c r="J646" s="34"/>
      <c r="K646" s="34">
        <f t="shared" si="55"/>
        <v>3924.6399999999994</v>
      </c>
      <c r="L646" s="34">
        <f t="shared" si="56"/>
        <v>145.221678</v>
      </c>
      <c r="M646" s="34">
        <v>0</v>
      </c>
      <c r="N646" s="34">
        <f t="shared" si="57"/>
        <v>96.989032258064512</v>
      </c>
      <c r="O646" s="29">
        <f t="shared" si="58"/>
        <v>242.21071025806452</v>
      </c>
      <c r="P646" s="34">
        <f t="shared" si="59"/>
        <v>3682.429289741935</v>
      </c>
      <c r="Q646" s="47"/>
    </row>
    <row r="647" spans="1:17" ht="25.5" customHeight="1" x14ac:dyDescent="0.2">
      <c r="A647" s="33">
        <f t="shared" si="60"/>
        <v>638</v>
      </c>
      <c r="B647" s="50" t="s">
        <v>1402</v>
      </c>
      <c r="C647" s="50" t="s">
        <v>184</v>
      </c>
      <c r="D647" s="29">
        <v>2506.66</v>
      </c>
      <c r="E647" s="46">
        <v>250</v>
      </c>
      <c r="F647" s="46">
        <v>500</v>
      </c>
      <c r="G647" s="46">
        <v>0</v>
      </c>
      <c r="H647" s="46">
        <v>625.24</v>
      </c>
      <c r="I647" s="34">
        <v>42.74</v>
      </c>
      <c r="J647" s="34"/>
      <c r="K647" s="34">
        <f t="shared" si="55"/>
        <v>3924.6399999999994</v>
      </c>
      <c r="L647" s="34">
        <f t="shared" si="56"/>
        <v>145.221678</v>
      </c>
      <c r="M647" s="34">
        <v>0</v>
      </c>
      <c r="N647" s="34">
        <f t="shared" si="57"/>
        <v>96.989032258064512</v>
      </c>
      <c r="O647" s="29">
        <f t="shared" si="58"/>
        <v>242.21071025806452</v>
      </c>
      <c r="P647" s="34">
        <f t="shared" si="59"/>
        <v>3682.429289741935</v>
      </c>
      <c r="Q647" s="47"/>
    </row>
    <row r="648" spans="1:17" ht="25.5" customHeight="1" x14ac:dyDescent="0.2">
      <c r="A648" s="33">
        <f t="shared" si="60"/>
        <v>639</v>
      </c>
      <c r="B648" s="50" t="s">
        <v>1403</v>
      </c>
      <c r="C648" s="50" t="s">
        <v>184</v>
      </c>
      <c r="D648" s="29">
        <v>2506.66</v>
      </c>
      <c r="E648" s="46">
        <v>250</v>
      </c>
      <c r="F648" s="46">
        <v>500</v>
      </c>
      <c r="G648" s="46">
        <v>0</v>
      </c>
      <c r="H648" s="46">
        <v>625.24</v>
      </c>
      <c r="I648" s="34">
        <v>42.74</v>
      </c>
      <c r="J648" s="34"/>
      <c r="K648" s="34">
        <f t="shared" si="55"/>
        <v>3924.6399999999994</v>
      </c>
      <c r="L648" s="34">
        <f t="shared" si="56"/>
        <v>145.221678</v>
      </c>
      <c r="M648" s="34">
        <v>0</v>
      </c>
      <c r="N648" s="34">
        <f t="shared" si="57"/>
        <v>96.989032258064512</v>
      </c>
      <c r="O648" s="29">
        <f t="shared" si="58"/>
        <v>242.21071025806452</v>
      </c>
      <c r="P648" s="34">
        <f t="shared" si="59"/>
        <v>3682.429289741935</v>
      </c>
      <c r="Q648" s="47"/>
    </row>
    <row r="649" spans="1:17" ht="25.5" customHeight="1" x14ac:dyDescent="0.2">
      <c r="A649" s="33">
        <f t="shared" si="60"/>
        <v>640</v>
      </c>
      <c r="B649" s="50" t="s">
        <v>1404</v>
      </c>
      <c r="C649" s="50" t="s">
        <v>184</v>
      </c>
      <c r="D649" s="29">
        <v>2506.66</v>
      </c>
      <c r="E649" s="46">
        <v>250</v>
      </c>
      <c r="F649" s="46">
        <v>500</v>
      </c>
      <c r="G649" s="46">
        <v>0</v>
      </c>
      <c r="H649" s="46">
        <v>625.24</v>
      </c>
      <c r="I649" s="34">
        <v>42.74</v>
      </c>
      <c r="J649" s="34"/>
      <c r="K649" s="34">
        <f t="shared" si="55"/>
        <v>3924.6399999999994</v>
      </c>
      <c r="L649" s="34">
        <f t="shared" si="56"/>
        <v>145.221678</v>
      </c>
      <c r="M649" s="34">
        <v>0</v>
      </c>
      <c r="N649" s="34">
        <f t="shared" si="57"/>
        <v>96.989032258064512</v>
      </c>
      <c r="O649" s="29">
        <f t="shared" si="58"/>
        <v>242.21071025806452</v>
      </c>
      <c r="P649" s="34">
        <f t="shared" si="59"/>
        <v>3682.429289741935</v>
      </c>
      <c r="Q649" s="47"/>
    </row>
    <row r="650" spans="1:17" ht="25.5" customHeight="1" x14ac:dyDescent="0.2">
      <c r="A650" s="33">
        <f t="shared" si="60"/>
        <v>641</v>
      </c>
      <c r="B650" s="50" t="s">
        <v>1405</v>
      </c>
      <c r="C650" s="50" t="s">
        <v>184</v>
      </c>
      <c r="D650" s="29">
        <v>2506.66</v>
      </c>
      <c r="E650" s="46">
        <v>250</v>
      </c>
      <c r="F650" s="46">
        <v>500</v>
      </c>
      <c r="G650" s="46">
        <v>0</v>
      </c>
      <c r="H650" s="46">
        <v>625.24</v>
      </c>
      <c r="I650" s="34">
        <v>42.74</v>
      </c>
      <c r="J650" s="34"/>
      <c r="K650" s="34">
        <f t="shared" ref="K650:K663" si="61">SUM(D650:J650)</f>
        <v>3924.6399999999994</v>
      </c>
      <c r="L650" s="34">
        <f t="shared" ref="L650:L664" si="62">(D650+F650+G650)*4.83%</f>
        <v>145.221678</v>
      </c>
      <c r="M650" s="34">
        <v>0</v>
      </c>
      <c r="N650" s="34">
        <f t="shared" ref="N650:N664" si="63">(D650+F650+G650)/31</f>
        <v>96.989032258064512</v>
      </c>
      <c r="O650" s="29">
        <f t="shared" ref="O650:O664" si="64">SUM(L650:N650)</f>
        <v>242.21071025806452</v>
      </c>
      <c r="P650" s="34">
        <f t="shared" ref="P650:P664" si="65">K650-O650</f>
        <v>3682.429289741935</v>
      </c>
      <c r="Q650" s="47"/>
    </row>
    <row r="651" spans="1:17" ht="25.5" customHeight="1" x14ac:dyDescent="0.2">
      <c r="A651" s="33">
        <f t="shared" si="60"/>
        <v>642</v>
      </c>
      <c r="B651" s="50" t="s">
        <v>1406</v>
      </c>
      <c r="C651" s="50" t="s">
        <v>527</v>
      </c>
      <c r="D651" s="29">
        <v>2344.84</v>
      </c>
      <c r="E651" s="46">
        <v>250</v>
      </c>
      <c r="F651" s="46">
        <v>500</v>
      </c>
      <c r="G651" s="46">
        <v>0</v>
      </c>
      <c r="H651" s="46">
        <v>591.77</v>
      </c>
      <c r="I651" s="34">
        <v>42.74</v>
      </c>
      <c r="J651" s="34"/>
      <c r="K651" s="34">
        <f t="shared" si="61"/>
        <v>3729.35</v>
      </c>
      <c r="L651" s="34">
        <f t="shared" si="62"/>
        <v>137.40577200000001</v>
      </c>
      <c r="M651" s="34">
        <v>0</v>
      </c>
      <c r="N651" s="34">
        <f t="shared" si="63"/>
        <v>91.769032258064527</v>
      </c>
      <c r="O651" s="29">
        <f t="shared" si="64"/>
        <v>229.17480425806454</v>
      </c>
      <c r="P651" s="34">
        <f t="shared" si="65"/>
        <v>3500.1751957419356</v>
      </c>
      <c r="Q651" s="47"/>
    </row>
    <row r="652" spans="1:17" ht="25.5" customHeight="1" x14ac:dyDescent="0.2">
      <c r="A652" s="33">
        <f t="shared" si="60"/>
        <v>643</v>
      </c>
      <c r="B652" s="50" t="s">
        <v>1407</v>
      </c>
      <c r="C652" s="50" t="s">
        <v>184</v>
      </c>
      <c r="D652" s="29">
        <v>2506.66</v>
      </c>
      <c r="E652" s="46">
        <v>250</v>
      </c>
      <c r="F652" s="46">
        <v>500</v>
      </c>
      <c r="G652" s="46">
        <v>0</v>
      </c>
      <c r="H652" s="46">
        <v>625.24</v>
      </c>
      <c r="I652" s="34">
        <v>42.74</v>
      </c>
      <c r="J652" s="34"/>
      <c r="K652" s="34">
        <f t="shared" si="61"/>
        <v>3924.6399999999994</v>
      </c>
      <c r="L652" s="34">
        <f t="shared" si="62"/>
        <v>145.221678</v>
      </c>
      <c r="M652" s="34">
        <v>0</v>
      </c>
      <c r="N652" s="34">
        <f t="shared" si="63"/>
        <v>96.989032258064512</v>
      </c>
      <c r="O652" s="29">
        <f t="shared" si="64"/>
        <v>242.21071025806452</v>
      </c>
      <c r="P652" s="34">
        <f t="shared" si="65"/>
        <v>3682.429289741935</v>
      </c>
      <c r="Q652" s="47">
        <v>2285</v>
      </c>
    </row>
    <row r="653" spans="1:17" ht="25.5" customHeight="1" x14ac:dyDescent="0.2">
      <c r="A653" s="33">
        <f t="shared" si="60"/>
        <v>644</v>
      </c>
      <c r="B653" s="50" t="s">
        <v>1408</v>
      </c>
      <c r="C653" s="50" t="s">
        <v>184</v>
      </c>
      <c r="D653" s="29">
        <v>2506.66</v>
      </c>
      <c r="E653" s="46">
        <v>250</v>
      </c>
      <c r="F653" s="46">
        <v>500</v>
      </c>
      <c r="G653" s="46">
        <v>0</v>
      </c>
      <c r="H653" s="46">
        <v>464.92</v>
      </c>
      <c r="I653" s="34">
        <v>31.78</v>
      </c>
      <c r="J653" s="34"/>
      <c r="K653" s="34">
        <f t="shared" si="61"/>
        <v>3753.36</v>
      </c>
      <c r="L653" s="34">
        <f t="shared" si="62"/>
        <v>145.221678</v>
      </c>
      <c r="M653" s="34">
        <v>0</v>
      </c>
      <c r="N653" s="34">
        <f t="shared" si="63"/>
        <v>96.989032258064512</v>
      </c>
      <c r="O653" s="29">
        <f t="shared" si="64"/>
        <v>242.21071025806452</v>
      </c>
      <c r="P653" s="34">
        <f t="shared" si="65"/>
        <v>3511.1492897419357</v>
      </c>
      <c r="Q653" s="47"/>
    </row>
    <row r="654" spans="1:17" ht="25.5" customHeight="1" x14ac:dyDescent="0.2">
      <c r="A654" s="33">
        <f t="shared" si="60"/>
        <v>645</v>
      </c>
      <c r="B654" s="50" t="s">
        <v>1409</v>
      </c>
      <c r="C654" s="50" t="s">
        <v>184</v>
      </c>
      <c r="D654" s="29">
        <v>2506.66</v>
      </c>
      <c r="E654" s="46">
        <v>250</v>
      </c>
      <c r="F654" s="46">
        <v>500</v>
      </c>
      <c r="G654" s="46">
        <v>0</v>
      </c>
      <c r="H654" s="46">
        <v>464.92</v>
      </c>
      <c r="I654" s="34">
        <v>31.78</v>
      </c>
      <c r="J654" s="34"/>
      <c r="K654" s="34">
        <f t="shared" si="61"/>
        <v>3753.36</v>
      </c>
      <c r="L654" s="34">
        <f t="shared" si="62"/>
        <v>145.221678</v>
      </c>
      <c r="M654" s="34">
        <v>0</v>
      </c>
      <c r="N654" s="34">
        <f t="shared" si="63"/>
        <v>96.989032258064512</v>
      </c>
      <c r="O654" s="29">
        <f t="shared" si="64"/>
        <v>242.21071025806452</v>
      </c>
      <c r="P654" s="34">
        <f t="shared" si="65"/>
        <v>3511.1492897419357</v>
      </c>
      <c r="Q654" s="47"/>
    </row>
    <row r="655" spans="1:17" ht="25.5" customHeight="1" x14ac:dyDescent="0.2">
      <c r="A655" s="33">
        <f t="shared" si="60"/>
        <v>646</v>
      </c>
      <c r="B655" s="50" t="s">
        <v>1410</v>
      </c>
      <c r="C655" s="50" t="s">
        <v>184</v>
      </c>
      <c r="D655" s="29">
        <v>2506.66</v>
      </c>
      <c r="E655" s="46">
        <v>250</v>
      </c>
      <c r="F655" s="46">
        <v>500</v>
      </c>
      <c r="G655" s="46">
        <v>0</v>
      </c>
      <c r="H655" s="46">
        <v>464.92</v>
      </c>
      <c r="I655" s="34">
        <v>31.78</v>
      </c>
      <c r="J655" s="34"/>
      <c r="K655" s="34">
        <f t="shared" si="61"/>
        <v>3753.36</v>
      </c>
      <c r="L655" s="34">
        <f t="shared" si="62"/>
        <v>145.221678</v>
      </c>
      <c r="M655" s="34">
        <v>0</v>
      </c>
      <c r="N655" s="34">
        <f t="shared" si="63"/>
        <v>96.989032258064512</v>
      </c>
      <c r="O655" s="29">
        <f t="shared" si="64"/>
        <v>242.21071025806452</v>
      </c>
      <c r="P655" s="34">
        <f t="shared" si="65"/>
        <v>3511.1492897419357</v>
      </c>
      <c r="Q655" s="47"/>
    </row>
    <row r="656" spans="1:17" ht="25.5" customHeight="1" x14ac:dyDescent="0.2">
      <c r="A656" s="33">
        <f t="shared" si="60"/>
        <v>647</v>
      </c>
      <c r="B656" s="50" t="s">
        <v>1411</v>
      </c>
      <c r="C656" s="50" t="s">
        <v>184</v>
      </c>
      <c r="D656" s="29">
        <v>2506.66</v>
      </c>
      <c r="E656" s="46">
        <v>250</v>
      </c>
      <c r="F656" s="46">
        <v>500</v>
      </c>
      <c r="G656" s="46">
        <v>0</v>
      </c>
      <c r="H656" s="46">
        <v>464.92</v>
      </c>
      <c r="I656" s="34">
        <v>31.78</v>
      </c>
      <c r="J656" s="34"/>
      <c r="K656" s="34">
        <f t="shared" si="61"/>
        <v>3753.36</v>
      </c>
      <c r="L656" s="34">
        <f t="shared" si="62"/>
        <v>145.221678</v>
      </c>
      <c r="M656" s="34">
        <v>0</v>
      </c>
      <c r="N656" s="34">
        <f t="shared" si="63"/>
        <v>96.989032258064512</v>
      </c>
      <c r="O656" s="29">
        <f t="shared" si="64"/>
        <v>242.21071025806452</v>
      </c>
      <c r="P656" s="34">
        <f t="shared" si="65"/>
        <v>3511.1492897419357</v>
      </c>
      <c r="Q656" s="47"/>
    </row>
    <row r="657" spans="1:17" ht="25.5" customHeight="1" x14ac:dyDescent="0.2">
      <c r="A657" s="33">
        <f t="shared" si="60"/>
        <v>648</v>
      </c>
      <c r="B657" s="50" t="s">
        <v>1412</v>
      </c>
      <c r="C657" s="50" t="s">
        <v>184</v>
      </c>
      <c r="D657" s="29">
        <v>2506.66</v>
      </c>
      <c r="E657" s="46">
        <v>250</v>
      </c>
      <c r="F657" s="46">
        <v>500</v>
      </c>
      <c r="G657" s="46">
        <v>0</v>
      </c>
      <c r="H657" s="46">
        <v>464.92</v>
      </c>
      <c r="I657" s="34">
        <v>31.78</v>
      </c>
      <c r="J657" s="34"/>
      <c r="K657" s="34">
        <f t="shared" si="61"/>
        <v>3753.36</v>
      </c>
      <c r="L657" s="34">
        <f t="shared" si="62"/>
        <v>145.221678</v>
      </c>
      <c r="M657" s="34">
        <v>0</v>
      </c>
      <c r="N657" s="34">
        <f t="shared" si="63"/>
        <v>96.989032258064512</v>
      </c>
      <c r="O657" s="29">
        <f t="shared" si="64"/>
        <v>242.21071025806452</v>
      </c>
      <c r="P657" s="34">
        <f t="shared" si="65"/>
        <v>3511.1492897419357</v>
      </c>
      <c r="Q657" s="47"/>
    </row>
    <row r="658" spans="1:17" ht="25.5" customHeight="1" x14ac:dyDescent="0.2">
      <c r="A658" s="33">
        <f t="shared" si="60"/>
        <v>649</v>
      </c>
      <c r="B658" s="50" t="s">
        <v>1413</v>
      </c>
      <c r="C658" s="50" t="s">
        <v>184</v>
      </c>
      <c r="D658" s="29">
        <v>2506.66</v>
      </c>
      <c r="E658" s="46">
        <v>250</v>
      </c>
      <c r="F658" s="46">
        <v>500</v>
      </c>
      <c r="G658" s="46">
        <v>0</v>
      </c>
      <c r="H658" s="46">
        <v>464.92</v>
      </c>
      <c r="I658" s="34">
        <v>31.78</v>
      </c>
      <c r="J658" s="34"/>
      <c r="K658" s="34">
        <f t="shared" si="61"/>
        <v>3753.36</v>
      </c>
      <c r="L658" s="34">
        <f t="shared" si="62"/>
        <v>145.221678</v>
      </c>
      <c r="M658" s="34">
        <v>0</v>
      </c>
      <c r="N658" s="34">
        <f t="shared" si="63"/>
        <v>96.989032258064512</v>
      </c>
      <c r="O658" s="29">
        <f t="shared" si="64"/>
        <v>242.21071025806452</v>
      </c>
      <c r="P658" s="34">
        <f t="shared" si="65"/>
        <v>3511.1492897419357</v>
      </c>
      <c r="Q658" s="47"/>
    </row>
    <row r="659" spans="1:17" ht="25.5" customHeight="1" x14ac:dyDescent="0.2">
      <c r="A659" s="33">
        <f t="shared" si="60"/>
        <v>650</v>
      </c>
      <c r="B659" s="50" t="s">
        <v>1414</v>
      </c>
      <c r="C659" s="50" t="s">
        <v>527</v>
      </c>
      <c r="D659" s="29">
        <v>2344.84</v>
      </c>
      <c r="E659" s="46">
        <v>250</v>
      </c>
      <c r="F659" s="46">
        <v>500</v>
      </c>
      <c r="G659" s="46">
        <v>0</v>
      </c>
      <c r="H659" s="46">
        <v>440.04</v>
      </c>
      <c r="I659" s="34">
        <v>31.78</v>
      </c>
      <c r="J659" s="34"/>
      <c r="K659" s="34">
        <f t="shared" si="61"/>
        <v>3566.6600000000003</v>
      </c>
      <c r="L659" s="34">
        <f t="shared" si="62"/>
        <v>137.40577200000001</v>
      </c>
      <c r="M659" s="34">
        <v>0</v>
      </c>
      <c r="N659" s="34">
        <f t="shared" si="63"/>
        <v>91.769032258064527</v>
      </c>
      <c r="O659" s="29">
        <f t="shared" si="64"/>
        <v>229.17480425806454</v>
      </c>
      <c r="P659" s="34">
        <f t="shared" si="65"/>
        <v>3337.485195741936</v>
      </c>
      <c r="Q659" s="47"/>
    </row>
    <row r="660" spans="1:17" ht="25.5" customHeight="1" x14ac:dyDescent="0.2">
      <c r="A660" s="33">
        <f t="shared" si="60"/>
        <v>651</v>
      </c>
      <c r="B660" s="50" t="s">
        <v>1415</v>
      </c>
      <c r="C660" s="50" t="s">
        <v>184</v>
      </c>
      <c r="D660" s="29">
        <v>2506.66</v>
      </c>
      <c r="E660" s="46">
        <v>250</v>
      </c>
      <c r="F660" s="46">
        <v>500</v>
      </c>
      <c r="G660" s="46">
        <v>0</v>
      </c>
      <c r="H660" s="46">
        <v>464.92</v>
      </c>
      <c r="I660" s="34">
        <v>31.78</v>
      </c>
      <c r="J660" s="34"/>
      <c r="K660" s="34">
        <f t="shared" si="61"/>
        <v>3753.36</v>
      </c>
      <c r="L660" s="34">
        <f t="shared" si="62"/>
        <v>145.221678</v>
      </c>
      <c r="M660" s="34">
        <v>0</v>
      </c>
      <c r="N660" s="34">
        <f t="shared" si="63"/>
        <v>96.989032258064512</v>
      </c>
      <c r="O660" s="29">
        <f t="shared" si="64"/>
        <v>242.21071025806452</v>
      </c>
      <c r="P660" s="34">
        <f t="shared" si="65"/>
        <v>3511.1492897419357</v>
      </c>
      <c r="Q660" s="47"/>
    </row>
    <row r="661" spans="1:17" ht="25.5" customHeight="1" x14ac:dyDescent="0.2">
      <c r="A661" s="33">
        <f t="shared" si="60"/>
        <v>652</v>
      </c>
      <c r="B661" s="50" t="s">
        <v>1416</v>
      </c>
      <c r="C661" s="50" t="s">
        <v>527</v>
      </c>
      <c r="D661" s="29">
        <v>2344.84</v>
      </c>
      <c r="E661" s="46">
        <v>250</v>
      </c>
      <c r="F661" s="46">
        <v>500</v>
      </c>
      <c r="G661" s="46">
        <v>0</v>
      </c>
      <c r="H661" s="46">
        <v>440.04</v>
      </c>
      <c r="I661" s="34">
        <v>31.78</v>
      </c>
      <c r="J661" s="34"/>
      <c r="K661" s="34">
        <f t="shared" si="61"/>
        <v>3566.6600000000003</v>
      </c>
      <c r="L661" s="34">
        <f t="shared" si="62"/>
        <v>137.40577200000001</v>
      </c>
      <c r="M661" s="34">
        <v>0</v>
      </c>
      <c r="N661" s="34">
        <f t="shared" si="63"/>
        <v>91.769032258064527</v>
      </c>
      <c r="O661" s="29">
        <f t="shared" si="64"/>
        <v>229.17480425806454</v>
      </c>
      <c r="P661" s="34">
        <f t="shared" si="65"/>
        <v>3337.485195741936</v>
      </c>
      <c r="Q661" s="47"/>
    </row>
    <row r="662" spans="1:17" ht="25.5" customHeight="1" x14ac:dyDescent="0.2">
      <c r="A662" s="33">
        <f t="shared" si="60"/>
        <v>653</v>
      </c>
      <c r="B662" s="50" t="s">
        <v>1417</v>
      </c>
      <c r="C662" s="50" t="s">
        <v>14</v>
      </c>
      <c r="D662" s="29">
        <v>2213.4</v>
      </c>
      <c r="E662" s="46">
        <v>250</v>
      </c>
      <c r="F662" s="46">
        <v>500</v>
      </c>
      <c r="G662" s="46">
        <v>101</v>
      </c>
      <c r="H662" s="46">
        <v>435.87</v>
      </c>
      <c r="I662" s="34">
        <v>31.78</v>
      </c>
      <c r="J662" s="34"/>
      <c r="K662" s="34">
        <f t="shared" si="61"/>
        <v>3532.05</v>
      </c>
      <c r="L662" s="34">
        <f t="shared" si="62"/>
        <v>135.93552000000003</v>
      </c>
      <c r="M662" s="34">
        <v>0</v>
      </c>
      <c r="N662" s="34">
        <f t="shared" si="63"/>
        <v>90.787096774193557</v>
      </c>
      <c r="O662" s="29">
        <f t="shared" si="64"/>
        <v>226.72261677419357</v>
      </c>
      <c r="P662" s="34">
        <f t="shared" si="65"/>
        <v>3305.3273832258064</v>
      </c>
      <c r="Q662" s="47"/>
    </row>
    <row r="663" spans="1:17" ht="25.5" customHeight="1" x14ac:dyDescent="0.2">
      <c r="A663" s="33">
        <f t="shared" si="60"/>
        <v>654</v>
      </c>
      <c r="B663" s="50" t="s">
        <v>1418</v>
      </c>
      <c r="C663" s="50" t="s">
        <v>184</v>
      </c>
      <c r="D663" s="29">
        <v>2506.66</v>
      </c>
      <c r="E663" s="46">
        <v>250</v>
      </c>
      <c r="F663" s="46">
        <v>500</v>
      </c>
      <c r="G663" s="46">
        <v>0</v>
      </c>
      <c r="H663" s="46">
        <v>464.92</v>
      </c>
      <c r="I663" s="34">
        <v>31.78</v>
      </c>
      <c r="J663" s="34"/>
      <c r="K663" s="34">
        <f t="shared" si="61"/>
        <v>3753.36</v>
      </c>
      <c r="L663" s="34">
        <f t="shared" si="62"/>
        <v>145.221678</v>
      </c>
      <c r="M663" s="34">
        <v>0</v>
      </c>
      <c r="N663" s="34">
        <f t="shared" si="63"/>
        <v>96.989032258064512</v>
      </c>
      <c r="O663" s="29">
        <f t="shared" si="64"/>
        <v>242.21071025806452</v>
      </c>
      <c r="P663" s="34">
        <f t="shared" si="65"/>
        <v>3511.1492897419357</v>
      </c>
      <c r="Q663" s="47"/>
    </row>
    <row r="664" spans="1:17" ht="25.5" customHeight="1" x14ac:dyDescent="0.2">
      <c r="A664" s="33">
        <f t="shared" si="60"/>
        <v>655</v>
      </c>
      <c r="B664" s="50" t="s">
        <v>1419</v>
      </c>
      <c r="C664" s="50" t="s">
        <v>191</v>
      </c>
      <c r="D664" s="29">
        <v>2248.7399999999998</v>
      </c>
      <c r="E664" s="46">
        <v>250</v>
      </c>
      <c r="F664" s="46">
        <v>500</v>
      </c>
      <c r="G664" s="46">
        <v>90</v>
      </c>
      <c r="H664" s="46">
        <v>280.41000000000003</v>
      </c>
      <c r="I664" s="34">
        <v>20.27</v>
      </c>
      <c r="J664" s="34"/>
      <c r="K664" s="34"/>
      <c r="L664" s="34">
        <f t="shared" si="62"/>
        <v>137.111142</v>
      </c>
      <c r="M664" s="34">
        <v>0</v>
      </c>
      <c r="N664" s="34">
        <f t="shared" si="63"/>
        <v>91.57225806451612</v>
      </c>
      <c r="O664" s="29">
        <f t="shared" si="64"/>
        <v>228.68340006451612</v>
      </c>
      <c r="P664" s="34">
        <f t="shared" si="65"/>
        <v>-228.68340006451612</v>
      </c>
      <c r="Q664" s="47"/>
    </row>
    <row r="65399" spans="11:14" x14ac:dyDescent="0.2">
      <c r="K65399" s="34"/>
      <c r="L65399" s="49"/>
      <c r="M65399" s="49"/>
      <c r="N65399" s="49"/>
    </row>
  </sheetData>
  <protectedRanges>
    <protectedRange sqref="B70" name="Rango1_5_7_7_3_2_1_1_1_1_1_1_1_3_1_1"/>
  </protectedRanges>
  <mergeCells count="7">
    <mergeCell ref="E8:J8"/>
    <mergeCell ref="A1:Q1"/>
    <mergeCell ref="A2:Q2"/>
    <mergeCell ref="A3:Q3"/>
    <mergeCell ref="A4:Q4"/>
    <mergeCell ref="A5:Q5"/>
    <mergeCell ref="A6:Q6"/>
  </mergeCells>
  <phoneticPr fontId="3" type="noConversion"/>
  <printOptions horizontalCentered="1"/>
  <pageMargins left="0.7270833333333333" right="0.86805555555555558" top="0.65486111111111112" bottom="0.3527777777777778" header="0.38958333333333334" footer="0.51180555555555551"/>
  <pageSetup paperSize="5" firstPageNumber="0" orientation="landscape" horizontalDpi="300" verticalDpi="300" r:id="rId1"/>
  <headerFooter alignWithMargins="0">
    <oddHeader>&amp;C&amp;"Times New Roman,Normal"&amp;12&amp;D&amp;R&amp;"Times New Roman,Normal"&amp;12Página 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12"/>
  <sheetViews>
    <sheetView workbookViewId="0">
      <selection activeCell="B18" sqref="B18"/>
    </sheetView>
  </sheetViews>
  <sheetFormatPr baseColWidth="10" defaultRowHeight="12.75" x14ac:dyDescent="0.2"/>
  <cols>
    <col min="1" max="1" width="8.42578125" customWidth="1"/>
    <col min="2" max="2" width="40.42578125" customWidth="1"/>
    <col min="3" max="3" width="27.7109375" bestFit="1" customWidth="1"/>
    <col min="4" max="5" width="14.140625" customWidth="1"/>
    <col min="6" max="6" width="20.28515625" customWidth="1"/>
  </cols>
  <sheetData>
    <row r="1" spans="1:10" ht="19.5" x14ac:dyDescent="0.3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9.5" x14ac:dyDescent="0.3">
      <c r="A2" s="79" t="s">
        <v>1436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5" x14ac:dyDescent="0.25">
      <c r="A3" s="80" t="s">
        <v>1437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x14ac:dyDescent="0.2">
      <c r="A4" s="6"/>
      <c r="B4" s="81" t="s">
        <v>1438</v>
      </c>
      <c r="C4" s="81"/>
      <c r="D4" s="81"/>
      <c r="E4" s="81"/>
      <c r="F4" s="81"/>
      <c r="G4" s="81"/>
      <c r="H4" s="81"/>
      <c r="I4" s="81"/>
      <c r="J4" s="81"/>
    </row>
    <row r="5" spans="1:10" x14ac:dyDescent="0.2">
      <c r="A5" s="6"/>
      <c r="B5" s="81" t="s">
        <v>1439</v>
      </c>
      <c r="C5" s="81"/>
      <c r="D5" s="81"/>
      <c r="E5" s="81"/>
      <c r="F5" s="81"/>
      <c r="G5" s="81"/>
      <c r="H5" s="81"/>
      <c r="I5" s="81"/>
      <c r="J5" s="81"/>
    </row>
    <row r="6" spans="1:10" x14ac:dyDescent="0.2">
      <c r="A6" s="67">
        <v>43830</v>
      </c>
      <c r="B6" s="67"/>
      <c r="C6" s="67"/>
      <c r="D6" s="67"/>
      <c r="E6" s="67"/>
      <c r="F6" s="67"/>
      <c r="G6" s="67"/>
      <c r="H6" s="67"/>
      <c r="I6" s="67"/>
      <c r="J6" s="67"/>
    </row>
    <row r="7" spans="1:10" x14ac:dyDescent="0.2">
      <c r="A7" s="104"/>
      <c r="B7" s="104"/>
      <c r="C7" s="104"/>
      <c r="D7" s="104"/>
      <c r="E7" s="104"/>
      <c r="F7" s="104"/>
    </row>
    <row r="8" spans="1:10" ht="13.5" thickBot="1" x14ac:dyDescent="0.25">
      <c r="A8" s="59"/>
      <c r="B8" s="2"/>
      <c r="C8" s="2"/>
      <c r="D8" s="2"/>
      <c r="E8" s="2"/>
      <c r="F8" s="2"/>
    </row>
    <row r="9" spans="1:10" ht="13.5" thickBot="1" x14ac:dyDescent="0.25">
      <c r="A9" s="105" t="s">
        <v>3</v>
      </c>
      <c r="B9" s="107" t="s">
        <v>1440</v>
      </c>
      <c r="C9" s="109" t="s">
        <v>15</v>
      </c>
      <c r="D9" s="109" t="s">
        <v>1441</v>
      </c>
      <c r="E9" s="109" t="s">
        <v>21</v>
      </c>
      <c r="F9" s="111" t="s">
        <v>22</v>
      </c>
    </row>
    <row r="10" spans="1:10" ht="13.5" thickBot="1" x14ac:dyDescent="0.25">
      <c r="A10" s="106"/>
      <c r="B10" s="108"/>
      <c r="C10" s="110"/>
      <c r="D10" s="110"/>
      <c r="E10" s="110"/>
      <c r="F10" s="112"/>
    </row>
    <row r="11" spans="1:10" ht="14.25" thickTop="1" thickBot="1" x14ac:dyDescent="0.25">
      <c r="A11" s="60"/>
      <c r="B11" s="61"/>
      <c r="C11" s="61"/>
      <c r="D11" s="61"/>
      <c r="E11" s="62"/>
      <c r="F11" s="63"/>
    </row>
    <row r="12" spans="1:10" ht="13.5" thickTop="1" x14ac:dyDescent="0.2"/>
  </sheetData>
  <mergeCells count="19">
    <mergeCell ref="A7:F7"/>
    <mergeCell ref="A9:A10"/>
    <mergeCell ref="B9:B10"/>
    <mergeCell ref="C9:C10"/>
    <mergeCell ref="D9:D10"/>
    <mergeCell ref="E9:E10"/>
    <mergeCell ref="F9:F10"/>
    <mergeCell ref="B4:F4"/>
    <mergeCell ref="G4:J4"/>
    <mergeCell ref="B5:F5"/>
    <mergeCell ref="G5:J5"/>
    <mergeCell ref="A6:F6"/>
    <mergeCell ref="G6:J6"/>
    <mergeCell ref="A1:F1"/>
    <mergeCell ref="G1:J1"/>
    <mergeCell ref="A2:F2"/>
    <mergeCell ref="G2:J2"/>
    <mergeCell ref="A3:F3"/>
    <mergeCell ref="G3:J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RENGLON 011 </vt:lpstr>
      <vt:lpstr>RENGLON 021</vt:lpstr>
      <vt:lpstr>RENGLON 029</vt:lpstr>
      <vt:lpstr>RENGLON 031</vt:lpstr>
      <vt:lpstr>SUBGRUPO 18</vt:lpstr>
      <vt:lpstr>'RENGLON 011 '!Excel_BuiltIn_Print_Titles_1_1</vt:lpstr>
      <vt:lpstr>Excel_BuiltIn_Print_Titles_2_1</vt:lpstr>
      <vt:lpstr>Excel_BuiltIn_Print_Titles_5</vt:lpstr>
      <vt:lpstr>'RENGLON 011 '!Títulos_a_imprimir</vt:lpstr>
      <vt:lpstr>'RENGLON 021'!Títulos_a_imprimir</vt:lpstr>
      <vt:lpstr>'RENGLON 029'!Títulos_a_imprimir</vt:lpstr>
      <vt:lpstr>'RENGLON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Hernandez</dc:creator>
  <cp:lastModifiedBy>Ana Maria Isabel Perez Osorio</cp:lastModifiedBy>
  <cp:lastPrinted>2017-10-25T17:12:31Z</cp:lastPrinted>
  <dcterms:created xsi:type="dcterms:W3CDTF">2013-06-05T19:27:03Z</dcterms:created>
  <dcterms:modified xsi:type="dcterms:W3CDTF">2020-01-15T20:14:14Z</dcterms:modified>
</cp:coreProperties>
</file>