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AÑO-2022-031-ELVIN\"/>
    </mc:Choice>
  </mc:AlternateContent>
  <xr:revisionPtr revIDLastSave="0" documentId="13_ncr:1_{3A451F61-7DF5-49E2-BE66-514D6D3C8586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031-2021" sheetId="1" r:id="rId1"/>
  </sheets>
  <definedNames>
    <definedName name="_xlnm.Print_Titles" localSheetId="0">'031-2021'!$1:$10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G41" i="1"/>
  <c r="H41" i="1"/>
  <c r="G36" i="1"/>
  <c r="G17" i="1" s="1"/>
  <c r="G40" i="1"/>
  <c r="G39" i="1"/>
  <c r="G38" i="1"/>
  <c r="G37" i="1"/>
  <c r="H25" i="1"/>
  <c r="K31" i="1"/>
  <c r="R53" i="1" l="1"/>
  <c r="Q53" i="1"/>
  <c r="P53" i="1"/>
  <c r="O53" i="1"/>
  <c r="N53" i="1"/>
  <c r="M53" i="1"/>
  <c r="L53" i="1"/>
  <c r="K53" i="1"/>
  <c r="J53" i="1"/>
  <c r="I53" i="1"/>
  <c r="H53" i="1"/>
  <c r="R52" i="1"/>
  <c r="Q52" i="1"/>
  <c r="P52" i="1"/>
  <c r="O52" i="1"/>
  <c r="N52" i="1"/>
  <c r="M52" i="1"/>
  <c r="L52" i="1"/>
  <c r="K52" i="1"/>
  <c r="J52" i="1"/>
  <c r="I52" i="1"/>
  <c r="H52" i="1"/>
  <c r="G53" i="1"/>
  <c r="G52" i="1"/>
  <c r="R51" i="1"/>
  <c r="Q51" i="1"/>
  <c r="P51" i="1"/>
  <c r="O51" i="1"/>
  <c r="N51" i="1"/>
  <c r="M51" i="1"/>
  <c r="L51" i="1"/>
  <c r="K51" i="1"/>
  <c r="J51" i="1"/>
  <c r="I51" i="1"/>
  <c r="H51" i="1"/>
  <c r="G51" i="1"/>
  <c r="R50" i="1"/>
  <c r="Q50" i="1"/>
  <c r="P50" i="1"/>
  <c r="O50" i="1"/>
  <c r="N50" i="1"/>
  <c r="M50" i="1"/>
  <c r="L50" i="1"/>
  <c r="K50" i="1"/>
  <c r="J50" i="1"/>
  <c r="I50" i="1"/>
  <c r="H50" i="1"/>
  <c r="G50" i="1"/>
  <c r="R49" i="1"/>
  <c r="Q49" i="1"/>
  <c r="P49" i="1"/>
  <c r="O49" i="1"/>
  <c r="N49" i="1"/>
  <c r="M49" i="1"/>
  <c r="L49" i="1"/>
  <c r="K49" i="1"/>
  <c r="J49" i="1"/>
  <c r="I49" i="1"/>
  <c r="H49" i="1"/>
  <c r="G49" i="1"/>
  <c r="R48" i="1"/>
  <c r="Q48" i="1"/>
  <c r="P48" i="1"/>
  <c r="O48" i="1"/>
  <c r="N48" i="1"/>
  <c r="M48" i="1"/>
  <c r="L48" i="1"/>
  <c r="K48" i="1"/>
  <c r="J48" i="1"/>
  <c r="I48" i="1"/>
  <c r="H48" i="1"/>
  <c r="G48" i="1"/>
  <c r="R47" i="1"/>
  <c r="Q47" i="1"/>
  <c r="P47" i="1"/>
  <c r="O47" i="1"/>
  <c r="N47" i="1"/>
  <c r="M47" i="1"/>
  <c r="L47" i="1"/>
  <c r="K47" i="1"/>
  <c r="J47" i="1"/>
  <c r="I47" i="1"/>
  <c r="H47" i="1"/>
  <c r="R46" i="1"/>
  <c r="Q46" i="1"/>
  <c r="P46" i="1"/>
  <c r="O46" i="1"/>
  <c r="N46" i="1"/>
  <c r="M46" i="1"/>
  <c r="L46" i="1"/>
  <c r="K46" i="1"/>
  <c r="J46" i="1"/>
  <c r="I46" i="1"/>
  <c r="H46" i="1"/>
  <c r="G47" i="1"/>
  <c r="G46" i="1"/>
  <c r="R45" i="1"/>
  <c r="Q45" i="1"/>
  <c r="P45" i="1"/>
  <c r="O45" i="1"/>
  <c r="N45" i="1"/>
  <c r="M45" i="1"/>
  <c r="L45" i="1"/>
  <c r="K45" i="1"/>
  <c r="J45" i="1"/>
  <c r="I45" i="1"/>
  <c r="H45" i="1"/>
  <c r="G45" i="1"/>
  <c r="R44" i="1"/>
  <c r="Q44" i="1"/>
  <c r="P44" i="1"/>
  <c r="O44" i="1"/>
  <c r="N44" i="1"/>
  <c r="M44" i="1"/>
  <c r="L44" i="1"/>
  <c r="K44" i="1"/>
  <c r="J44" i="1"/>
  <c r="I44" i="1"/>
  <c r="H44" i="1"/>
  <c r="G44" i="1"/>
  <c r="R43" i="1"/>
  <c r="Q43" i="1"/>
  <c r="P43" i="1"/>
  <c r="O43" i="1"/>
  <c r="N43" i="1"/>
  <c r="M43" i="1"/>
  <c r="L43" i="1"/>
  <c r="K43" i="1"/>
  <c r="J43" i="1"/>
  <c r="I43" i="1"/>
  <c r="H43" i="1"/>
  <c r="G43" i="1"/>
  <c r="R42" i="1"/>
  <c r="Q42" i="1"/>
  <c r="P42" i="1"/>
  <c r="O42" i="1"/>
  <c r="N42" i="1"/>
  <c r="M42" i="1"/>
  <c r="L42" i="1"/>
  <c r="K42" i="1"/>
  <c r="J42" i="1"/>
  <c r="I42" i="1"/>
  <c r="H42" i="1"/>
  <c r="G42" i="1"/>
  <c r="R41" i="1"/>
  <c r="Q41" i="1"/>
  <c r="P41" i="1"/>
  <c r="O41" i="1"/>
  <c r="N41" i="1"/>
  <c r="M41" i="1"/>
  <c r="L41" i="1"/>
  <c r="K41" i="1"/>
  <c r="J41" i="1"/>
  <c r="R40" i="1"/>
  <c r="Q40" i="1"/>
  <c r="P40" i="1"/>
  <c r="O40" i="1"/>
  <c r="N40" i="1"/>
  <c r="M40" i="1"/>
  <c r="L40" i="1"/>
  <c r="K40" i="1"/>
  <c r="J40" i="1"/>
  <c r="I40" i="1"/>
  <c r="H40" i="1"/>
  <c r="R39" i="1"/>
  <c r="Q39" i="1"/>
  <c r="P39" i="1"/>
  <c r="O39" i="1"/>
  <c r="N39" i="1"/>
  <c r="M39" i="1"/>
  <c r="L39" i="1"/>
  <c r="K39" i="1"/>
  <c r="J39" i="1"/>
  <c r="I39" i="1"/>
  <c r="H39" i="1"/>
  <c r="R38" i="1"/>
  <c r="Q38" i="1"/>
  <c r="P38" i="1"/>
  <c r="O38" i="1"/>
  <c r="N38" i="1"/>
  <c r="M38" i="1"/>
  <c r="L38" i="1"/>
  <c r="K38" i="1"/>
  <c r="J38" i="1"/>
  <c r="I38" i="1"/>
  <c r="H38" i="1"/>
  <c r="R37" i="1"/>
  <c r="Q37" i="1"/>
  <c r="P37" i="1"/>
  <c r="O37" i="1"/>
  <c r="N37" i="1"/>
  <c r="M37" i="1"/>
  <c r="L37" i="1"/>
  <c r="K37" i="1"/>
  <c r="J37" i="1"/>
  <c r="I37" i="1"/>
  <c r="H37" i="1"/>
  <c r="R32" i="1"/>
  <c r="R31" i="1"/>
  <c r="Q32" i="1"/>
  <c r="Q31" i="1"/>
  <c r="P32" i="1"/>
  <c r="P31" i="1"/>
  <c r="O32" i="1"/>
  <c r="O31" i="1"/>
  <c r="N32" i="1"/>
  <c r="N31" i="1"/>
  <c r="M32" i="1"/>
  <c r="M31" i="1"/>
  <c r="L32" i="1"/>
  <c r="L31" i="1"/>
  <c r="K32" i="1"/>
  <c r="J32" i="1"/>
  <c r="J31" i="1"/>
  <c r="I32" i="1"/>
  <c r="I31" i="1"/>
  <c r="H32" i="1"/>
  <c r="H31" i="1"/>
  <c r="G32" i="1"/>
  <c r="G31" i="1"/>
  <c r="R25" i="1" l="1"/>
  <c r="Q25" i="1"/>
  <c r="P25" i="1"/>
  <c r="O26" i="1"/>
  <c r="O25" i="1"/>
  <c r="N25" i="1"/>
  <c r="M25" i="1"/>
  <c r="L25" i="1"/>
  <c r="K25" i="1"/>
  <c r="J25" i="1"/>
  <c r="R26" i="1" l="1"/>
  <c r="R24" i="1"/>
  <c r="R23" i="1"/>
  <c r="Q26" i="1"/>
  <c r="Q24" i="1"/>
  <c r="Q23" i="1"/>
  <c r="P26" i="1"/>
  <c r="P24" i="1"/>
  <c r="P23" i="1"/>
  <c r="O24" i="1"/>
  <c r="O23" i="1"/>
  <c r="N26" i="1"/>
  <c r="N24" i="1"/>
  <c r="N23" i="1"/>
  <c r="M26" i="1"/>
  <c r="M24" i="1"/>
  <c r="M23" i="1"/>
  <c r="L26" i="1"/>
  <c r="L24" i="1"/>
  <c r="L23" i="1"/>
  <c r="K26" i="1"/>
  <c r="K24" i="1"/>
  <c r="K23" i="1"/>
  <c r="J26" i="1"/>
  <c r="J24" i="1"/>
  <c r="J23" i="1"/>
  <c r="I26" i="1"/>
  <c r="I25" i="1"/>
  <c r="I24" i="1"/>
  <c r="I23" i="1"/>
  <c r="H26" i="1"/>
  <c r="H24" i="1"/>
  <c r="H23" i="1"/>
  <c r="G26" i="1"/>
  <c r="G24" i="1"/>
  <c r="G23" i="1"/>
  <c r="G25" i="1"/>
  <c r="E54" i="1" l="1"/>
  <c r="R36" i="1" l="1"/>
  <c r="P36" i="1"/>
  <c r="N36" i="1"/>
  <c r="M36" i="1"/>
  <c r="L36" i="1"/>
  <c r="K36" i="1"/>
  <c r="I36" i="1"/>
  <c r="L30" i="1"/>
  <c r="I30" i="1"/>
  <c r="F38" i="1" l="1"/>
  <c r="F18" i="1"/>
  <c r="F45" i="1"/>
  <c r="F47" i="1"/>
  <c r="J30" i="1"/>
  <c r="H30" i="1"/>
  <c r="F49" i="1" l="1"/>
  <c r="F51" i="1"/>
  <c r="F43" i="1"/>
  <c r="F46" i="1"/>
  <c r="G30" i="1"/>
  <c r="H36" i="1"/>
  <c r="J36" i="1"/>
  <c r="F53" i="1"/>
  <c r="F44" i="1"/>
  <c r="F52" i="1" l="1"/>
  <c r="F50" i="1"/>
  <c r="F48" i="1"/>
  <c r="F42" i="1"/>
  <c r="F41" i="1"/>
  <c r="F39" i="1"/>
  <c r="E36" i="1"/>
  <c r="E33" i="1"/>
  <c r="R30" i="1"/>
  <c r="M30" i="1"/>
  <c r="K30" i="1"/>
  <c r="E30" i="1"/>
  <c r="E27" i="1"/>
  <c r="E55" i="1" s="1"/>
  <c r="E22" i="1"/>
  <c r="F40" i="1" l="1"/>
  <c r="O36" i="1"/>
  <c r="F37" i="1"/>
  <c r="F36" i="1" s="1"/>
  <c r="F35" i="1" s="1"/>
  <c r="Q36" i="1"/>
  <c r="F24" i="1"/>
  <c r="F25" i="1"/>
  <c r="O30" i="1"/>
  <c r="F32" i="1"/>
  <c r="N30" i="1"/>
  <c r="P30" i="1"/>
  <c r="Q30" i="1"/>
  <c r="F31" i="1"/>
  <c r="F30" i="1" s="1"/>
  <c r="F29" i="1" l="1"/>
  <c r="Q22" i="1"/>
  <c r="Q17" i="1" s="1"/>
  <c r="P22" i="1"/>
  <c r="P17" i="1" s="1"/>
  <c r="R22" i="1"/>
  <c r="R17" i="1" s="1"/>
  <c r="O22" i="1"/>
  <c r="O17" i="1" s="1"/>
  <c r="N22" i="1"/>
  <c r="N17" i="1" s="1"/>
  <c r="M22" i="1"/>
  <c r="M17" i="1" s="1"/>
  <c r="L22" i="1"/>
  <c r="L17" i="1" s="1"/>
  <c r="K22" i="1"/>
  <c r="K17" i="1" s="1"/>
  <c r="J22" i="1"/>
  <c r="J17" i="1" s="1"/>
  <c r="F23" i="1"/>
  <c r="H22" i="1"/>
  <c r="H17" i="1" s="1"/>
  <c r="G22" i="1"/>
  <c r="I22" i="1"/>
  <c r="I17" i="1" s="1"/>
  <c r="F26" i="1"/>
  <c r="F22" i="1" s="1"/>
  <c r="F21" i="1" l="1"/>
  <c r="F16" i="1" s="1"/>
  <c r="F15" i="1"/>
  <c r="F17" i="1"/>
  <c r="F14" i="1" l="1"/>
</calcChain>
</file>

<file path=xl/sharedStrings.xml><?xml version="1.0" encoding="utf-8"?>
<sst xmlns="http://schemas.openxmlformats.org/spreadsheetml/2006/main" count="78" uniqueCount="57">
  <si>
    <t>(3) Categoria Programática y Partida Presupuestaria y Naturaleza de los servicios</t>
  </si>
  <si>
    <t>(4) JORNAL DIARIO</t>
  </si>
  <si>
    <t>(5) NÚMERO DE CONTRATOS</t>
  </si>
  <si>
    <t>(6)</t>
  </si>
  <si>
    <t>(7) PROGRAMACION MENSUAL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</si>
  <si>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</si>
  <si>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</si>
  <si>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</si>
  <si>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</si>
  <si>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</si>
  <si>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</si>
  <si>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</si>
  <si>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</si>
  <si>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</si>
  <si>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TECHO TOTAL</t>
  </si>
  <si>
    <t>SALDO PARA EJECUTAR</t>
  </si>
  <si>
    <t xml:space="preserve">TOTAL EJECUTADO </t>
  </si>
  <si>
    <t xml:space="preserve">DIAS </t>
  </si>
  <si>
    <t>PEON VIGILANTE IV</t>
  </si>
  <si>
    <t>PILOTO II VEHICULOS PESADOS</t>
  </si>
  <si>
    <t>PEON VIGIALNTE V</t>
  </si>
  <si>
    <t>CONSERJE</t>
  </si>
  <si>
    <t>SEPTIEMBRE</t>
  </si>
  <si>
    <t>OCTUBRE</t>
  </si>
  <si>
    <t>NOVIEMBRE</t>
  </si>
  <si>
    <t>DICIEMBRE</t>
  </si>
  <si>
    <t xml:space="preserve">PROGRAMACION DE PUESTOS RENGLON 031 "JORNALES" </t>
  </si>
  <si>
    <t>(1) ENTIDAD: MINISTERIO DE CULTURA Y DEPORTES</t>
  </si>
  <si>
    <t xml:space="preserve">(2) FUENTE DE FINANCIAMIENTO: </t>
  </si>
  <si>
    <t>SECCIÓN DE SERVICIOS GENERALES</t>
  </si>
  <si>
    <t>11130015-102-00-0101-0008-02-11-00-000-001-000-031-11</t>
  </si>
  <si>
    <t>PROGRAMACIÓN RENGLÓN 031 "JORNALES"</t>
  </si>
  <si>
    <t>DIFUSIÓN DE LAS ARTES</t>
  </si>
  <si>
    <t>CENTRO CULTURAL DE ESCUINTLA, "ARISTIDES CRESPO VILLEGAS"</t>
  </si>
  <si>
    <t>11130015-102-00-0501-0001-02-11-00-000-004-000-031-11</t>
  </si>
  <si>
    <t>CENTRO CULTURAL MIGUEL ANGEL ASTURIAS</t>
  </si>
  <si>
    <t>11130015-102-00-0101-0037-02-11-00-000-004-000-031-11</t>
  </si>
  <si>
    <t>TRAMOYISTA</t>
  </si>
  <si>
    <t>ENCARGADA II DE OPERACIONES DE MAQUINARIA Y EQUIPO</t>
  </si>
  <si>
    <t>JARDINERO I</t>
  </si>
  <si>
    <t>TRABAJADORA VIVANDERA</t>
  </si>
  <si>
    <t>HERRERO II</t>
  </si>
  <si>
    <t>ELECTRICISTA III</t>
  </si>
  <si>
    <t>HERRERO III</t>
  </si>
  <si>
    <t>ELECTRICISTA II</t>
  </si>
  <si>
    <t>MENSAJERO II</t>
  </si>
  <si>
    <t>JARDINERO II</t>
  </si>
  <si>
    <t>CARPINTERO IV</t>
  </si>
  <si>
    <t>BODEGUERO IV</t>
  </si>
  <si>
    <t>OPERADOR DE EQUIPO</t>
  </si>
  <si>
    <t>DIRECCIÓN Y COORDINACIÓN</t>
  </si>
  <si>
    <t>UNIDAD EJECUTORA 102 DIRECCIÓN GENERAL DE LAS ARTES</t>
  </si>
  <si>
    <t>OBSERVACIONES: EL CUADRO DETALLADO ES DE LOS GASTOS MENSUALES UNICAMENTE DEL RENGLON 031.</t>
  </si>
  <si>
    <t>TOTAL DE PUESTOS</t>
  </si>
  <si>
    <t>EJERCICIO FISCAL 2022</t>
  </si>
  <si>
    <t>PENDIENTE DE PROGRAMAR</t>
  </si>
  <si>
    <t xml:space="preserve">RENGLÓN PRESUPUESTARIO 031 "JORNALES" CUENTA CON 68 PUESTOS OCUPADOS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</si>
</sst>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5" tint="0.59999389629810485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0" fontId="7" fillId="0" borderId="0"/>
  </cellStyleXfs>
  <cellXfs count="92">
    <xf numFmtId="0" fontId="0" fillId="0" borderId="0" xfId="0"/>
    <xf numFmtId="4" fontId="0" fillId="0" borderId="0" xfId="0" applyNumberFormat="1"/>
    <xf numFmtId="0" fontId="5" fillId="0" borderId="0" xfId="2" applyFont="1"/>
    <xf numFmtId="4" fontId="2" fillId="2" borderId="0" xfId="2" applyNumberFormat="1" applyFont="1" applyFill="1" applyBorder="1" applyAlignment="1">
      <alignment vertical="center"/>
    </xf>
    <xf numFmtId="0" fontId="0" fillId="0" borderId="0" xfId="0" applyAlignment="1"/>
    <xf numFmtId="0" fontId="5" fillId="0" borderId="0" xfId="2" applyFont="1" applyAlignment="1">
      <alignment horizontal="left"/>
    </xf>
    <xf numFmtId="0" fontId="2" fillId="0" borderId="0" xfId="2" applyFont="1"/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164" fontId="8" fillId="6" borderId="5" xfId="1" applyNumberFormat="1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 vertical="center"/>
    </xf>
    <xf numFmtId="164" fontId="9" fillId="5" borderId="5" xfId="1" applyNumberFormat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8" fillId="7" borderId="4" xfId="2" applyFont="1" applyFill="1" applyBorder="1" applyAlignment="1">
      <alignment horizontal="center" vertical="center"/>
    </xf>
    <xf numFmtId="0" fontId="11" fillId="7" borderId="5" xfId="1" applyFont="1" applyFill="1" applyBorder="1" applyAlignment="1">
      <alignment horizontal="right" vertical="center" wrapText="1"/>
    </xf>
    <xf numFmtId="0" fontId="10" fillId="7" borderId="5" xfId="2" applyFont="1" applyFill="1" applyBorder="1" applyAlignment="1">
      <alignment horizontal="center" vertical="center" wrapText="1"/>
    </xf>
    <xf numFmtId="1" fontId="8" fillId="7" borderId="5" xfId="2" applyNumberFormat="1" applyFont="1" applyFill="1" applyBorder="1" applyAlignment="1">
      <alignment horizontal="center" vertical="center"/>
    </xf>
    <xf numFmtId="4" fontId="9" fillId="7" borderId="5" xfId="2" applyNumberFormat="1" applyFont="1" applyFill="1" applyBorder="1" applyAlignment="1">
      <alignment vertical="center"/>
    </xf>
    <xf numFmtId="4" fontId="8" fillId="7" borderId="5" xfId="2" applyNumberFormat="1" applyFont="1" applyFill="1" applyBorder="1" applyAlignment="1">
      <alignment vertical="center"/>
    </xf>
    <xf numFmtId="4" fontId="8" fillId="7" borderId="6" xfId="2" applyNumberFormat="1" applyFont="1" applyFill="1" applyBorder="1" applyAlignment="1">
      <alignment vertical="center"/>
    </xf>
    <xf numFmtId="1" fontId="9" fillId="7" borderId="5" xfId="2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44" fontId="14" fillId="0" borderId="8" xfId="0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8" xfId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 wrapText="1"/>
    </xf>
    <xf numFmtId="4" fontId="2" fillId="2" borderId="0" xfId="2" applyNumberFormat="1" applyFont="1" applyFill="1" applyAlignment="1">
      <alignment vertical="center"/>
    </xf>
    <xf numFmtId="44" fontId="8" fillId="0" borderId="5" xfId="1" applyNumberFormat="1" applyFont="1" applyBorder="1"/>
    <xf numFmtId="44" fontId="8" fillId="0" borderId="5" xfId="1" applyNumberFormat="1" applyFont="1" applyBorder="1" applyAlignment="1">
      <alignment horizontal="center"/>
    </xf>
    <xf numFmtId="44" fontId="12" fillId="0" borderId="5" xfId="0" applyNumberFormat="1" applyFont="1" applyBorder="1" applyAlignment="1">
      <alignment horizontal="center"/>
    </xf>
    <xf numFmtId="0" fontId="8" fillId="0" borderId="5" xfId="1" applyFont="1" applyBorder="1" applyAlignment="1">
      <alignment horizont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/>
    </xf>
    <xf numFmtId="44" fontId="14" fillId="0" borderId="5" xfId="0" applyNumberFormat="1" applyFont="1" applyBorder="1" applyAlignment="1">
      <alignment horizontal="center"/>
    </xf>
    <xf numFmtId="164" fontId="0" fillId="0" borderId="0" xfId="0" applyNumberFormat="1"/>
    <xf numFmtId="0" fontId="8" fillId="6" borderId="5" xfId="1" applyFont="1" applyFill="1" applyBorder="1" applyAlignment="1">
      <alignment horizontal="center" wrapText="1"/>
    </xf>
    <xf numFmtId="164" fontId="9" fillId="6" borderId="5" xfId="1" applyNumberFormat="1" applyFont="1" applyFill="1" applyBorder="1" applyAlignment="1">
      <alignment horizontal="center"/>
    </xf>
    <xf numFmtId="44" fontId="9" fillId="0" borderId="5" xfId="1" applyNumberFormat="1" applyFont="1" applyBorder="1" applyAlignment="1">
      <alignment horizontal="center"/>
    </xf>
    <xf numFmtId="49" fontId="9" fillId="5" borderId="5" xfId="1" applyNumberFormat="1" applyFont="1" applyFill="1" applyBorder="1" applyAlignment="1">
      <alignment horizontal="center" vertical="center"/>
    </xf>
    <xf numFmtId="0" fontId="9" fillId="8" borderId="5" xfId="1" applyFont="1" applyFill="1" applyBorder="1" applyAlignment="1">
      <alignment horizontal="center"/>
    </xf>
    <xf numFmtId="0" fontId="9" fillId="9" borderId="5" xfId="1" applyFont="1" applyFill="1" applyBorder="1" applyAlignment="1">
      <alignment horizontal="center"/>
    </xf>
    <xf numFmtId="0" fontId="9" fillId="10" borderId="5" xfId="1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 wrapText="1"/>
    </xf>
    <xf numFmtId="164" fontId="9" fillId="3" borderId="5" xfId="1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/>
    </xf>
    <xf numFmtId="4" fontId="9" fillId="3" borderId="5" xfId="1" applyNumberFormat="1" applyFont="1" applyFill="1" applyBorder="1"/>
    <xf numFmtId="44" fontId="9" fillId="3" borderId="5" xfId="1" applyNumberFormat="1" applyFont="1" applyFill="1" applyBorder="1"/>
    <xf numFmtId="44" fontId="14" fillId="3" borderId="5" xfId="0" applyNumberFormat="1" applyFont="1" applyFill="1" applyBorder="1" applyAlignment="1">
      <alignment horizontal="center"/>
    </xf>
    <xf numFmtId="0" fontId="8" fillId="3" borderId="5" xfId="1" applyFont="1" applyFill="1" applyBorder="1"/>
    <xf numFmtId="0" fontId="9" fillId="8" borderId="6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44" fontId="8" fillId="0" borderId="6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8" xfId="1" applyFont="1" applyBorder="1"/>
    <xf numFmtId="44" fontId="0" fillId="0" borderId="0" xfId="0" applyNumberFormat="1"/>
    <xf numFmtId="0" fontId="0" fillId="0" borderId="0" xfId="0" applyNumberFormat="1"/>
    <xf numFmtId="4" fontId="9" fillId="3" borderId="5" xfId="1" applyNumberFormat="1" applyFont="1" applyFill="1" applyBorder="1" applyAlignment="1">
      <alignment horizontal="center" vertical="center" wrapText="1"/>
    </xf>
    <xf numFmtId="44" fontId="9" fillId="3" borderId="5" xfId="1" applyNumberFormat="1" applyFont="1" applyFill="1" applyBorder="1" applyAlignment="1">
      <alignment horizontal="center"/>
    </xf>
    <xf numFmtId="0" fontId="0" fillId="2" borderId="0" xfId="0" applyFill="1"/>
    <xf numFmtId="44" fontId="9" fillId="2" borderId="5" xfId="1" applyNumberFormat="1" applyFont="1" applyFill="1" applyBorder="1"/>
    <xf numFmtId="44" fontId="17" fillId="3" borderId="5" xfId="1" applyNumberFormat="1" applyFont="1" applyFill="1" applyBorder="1"/>
    <xf numFmtId="44" fontId="0" fillId="0" borderId="0" xfId="0" applyNumberFormat="1" applyBorder="1"/>
    <xf numFmtId="44" fontId="9" fillId="3" borderId="6" xfId="1" applyNumberFormat="1" applyFont="1" applyFill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4" fontId="9" fillId="11" borderId="5" xfId="2" applyNumberFormat="1" applyFont="1" applyFill="1" applyBorder="1" applyAlignment="1">
      <alignment vertical="center"/>
    </xf>
    <xf numFmtId="44" fontId="9" fillId="7" borderId="5" xfId="2" applyNumberFormat="1" applyFont="1" applyFill="1" applyBorder="1" applyAlignment="1">
      <alignment vertical="center"/>
    </xf>
    <xf numFmtId="44" fontId="9" fillId="5" borderId="5" xfId="2" applyNumberFormat="1" applyFont="1" applyFill="1" applyBorder="1" applyAlignment="1">
      <alignment vertical="center"/>
    </xf>
    <xf numFmtId="0" fontId="18" fillId="0" borderId="5" xfId="1" applyFont="1" applyBorder="1" applyAlignment="1">
      <alignment horizontal="center"/>
    </xf>
    <xf numFmtId="4" fontId="9" fillId="12" borderId="5" xfId="2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4" borderId="1" xfId="1" applyFont="1" applyFill="1" applyBorder="1" applyAlignment="1">
      <alignment horizontal="center"/>
    </xf>
    <xf numFmtId="0" fontId="15" fillId="4" borderId="2" xfId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 vertical="center" wrapText="1"/>
    </xf>
    <xf numFmtId="164" fontId="9" fillId="5" borderId="5" xfId="1" applyNumberFormat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wrapText="1"/>
    </xf>
    <xf numFmtId="0" fontId="13" fillId="3" borderId="5" xfId="0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</cellXfs>
  <cellStyles count="10">
    <cellStyle name="Millares 2" xfId="5" xr:uid="{00000000-0005-0000-0000-000000000000}"/>
    <cellStyle name="Moneda 3" xfId="3" xr:uid="{00000000-0005-0000-0000-000001000000}"/>
    <cellStyle name="Normal" xfId="0" builtinId="0"/>
    <cellStyle name="Normal 2" xfId="2" xr:uid="{00000000-0005-0000-0000-000003000000}"/>
    <cellStyle name="Normal 2 2" xfId="6" xr:uid="{00000000-0005-0000-0000-000004000000}"/>
    <cellStyle name="Normal 2 3" xfId="8" xr:uid="{00000000-0005-0000-0000-000005000000}"/>
    <cellStyle name="Normal 3" xfId="9" xr:uid="{00000000-0005-0000-0000-000006000000}"/>
    <cellStyle name="Normal 3 10" xfId="7" xr:uid="{00000000-0005-0000-0000-000007000000}"/>
    <cellStyle name="Normal 4" xfId="1" xr:uid="{00000000-0005-0000-0000-000008000000}"/>
    <cellStyle name="Normal 5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168088</xdr:colOff>
      <xdr:row>0</xdr:row>
      <xdr:rowOff>186378</xdr:rowOff>
    </xdr:from>
    <xdr:to>
      <xdr:col>2</xdr:col>
      <xdr:colOff>1804147</xdr:colOff>
      <xdr:row>4</xdr:row>
      <xdr:rowOff>130956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AF9039-9276-4DF3-951D-B68755535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088" y="186378"/>
          <a:ext cx="2398059" cy="86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55"/>
  <sheetViews>
    <sheetView tabSelected="1" zoomScale="93" zoomScaleNormal="93" workbookViewId="0">
      <selection activeCell="E62" sqref="E62"/>
    </sheetView>
  </sheetViews>
  <sheetFormatPr baseColWidth="10" defaultRowHeight="15" x14ac:dyDescent="0.25"/>
  <cols>
    <col min="1" max="1" width="8.140625" customWidth="1"/>
    <col min="3" max="3" width="28" customWidth="1"/>
    <col min="4" max="4" width="12.42578125" customWidth="1"/>
    <col min="5" max="5" width="12.5703125" customWidth="1"/>
    <col min="6" max="6" width="17.140625" customWidth="1"/>
    <col min="7" max="7" width="14.42578125" bestFit="1" customWidth="1"/>
    <col min="8" max="8" width="13.85546875" customWidth="1"/>
    <col min="9" max="9" width="14.85546875" customWidth="1"/>
    <col min="10" max="10" width="16.42578125" customWidth="1"/>
    <col min="11" max="11" width="15.7109375" customWidth="1"/>
    <col min="12" max="12" width="15.85546875" customWidth="1"/>
    <col min="13" max="13" width="17.85546875" customWidth="1"/>
    <col min="14" max="14" width="14.85546875" customWidth="1"/>
    <col min="15" max="15" width="12.85546875" bestFit="1" customWidth="1"/>
    <col min="16" max="17" width="15" customWidth="1"/>
    <col min="18" max="18" width="14.85546875" customWidth="1"/>
    <col min="19" max="19" width="11.28515625" customWidth="1"/>
    <col min="20" max="20" width="16.5703125" customWidth="1"/>
    <col min="21" max="23" width="11.5703125" customWidth="1"/>
  </cols>
  <sheetData>
    <row r="2" spans="2:20" x14ac:dyDescent="0.25">
      <c r="F2" s="4"/>
      <c r="G2" s="4"/>
      <c r="H2" s="4"/>
      <c r="I2" s="4"/>
      <c r="J2" s="4"/>
      <c r="K2" s="4"/>
      <c r="L2" s="4"/>
      <c r="M2" s="4"/>
      <c r="N2" s="4"/>
      <c r="O2" s="4"/>
    </row>
    <row r="3" spans="2:20" ht="21" x14ac:dyDescent="0.35">
      <c r="B3" s="81" t="s">
        <v>31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2:20" ht="21" x14ac:dyDescent="0.35">
      <c r="B4" s="81" t="s">
        <v>54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2:20" x14ac:dyDescent="0.25">
      <c r="T5" s="59"/>
    </row>
    <row r="6" spans="2:20" ht="15.75" x14ac:dyDescent="0.25">
      <c r="B6" s="5" t="s">
        <v>26</v>
      </c>
      <c r="D6" s="6"/>
      <c r="E6" s="5"/>
      <c r="F6" s="6"/>
      <c r="T6" s="59"/>
    </row>
    <row r="7" spans="2:20" ht="15.75" x14ac:dyDescent="0.25">
      <c r="B7" s="5" t="s">
        <v>54</v>
      </c>
      <c r="D7" s="2"/>
      <c r="E7" s="5"/>
      <c r="F7" s="2"/>
    </row>
    <row r="8" spans="2:20" ht="15.75" x14ac:dyDescent="0.25">
      <c r="B8" s="5" t="s">
        <v>27</v>
      </c>
      <c r="D8" s="2"/>
      <c r="E8" s="5"/>
      <c r="F8" s="2"/>
      <c r="H8" s="1"/>
      <c r="I8" s="1"/>
      <c r="K8" s="1"/>
    </row>
    <row r="9" spans="2:20" ht="15.75" x14ac:dyDescent="0.25">
      <c r="B9" s="5" t="s">
        <v>28</v>
      </c>
      <c r="D9" s="2"/>
      <c r="E9" s="5"/>
      <c r="F9" s="2"/>
      <c r="H9" s="1"/>
      <c r="I9" s="59"/>
    </row>
    <row r="10" spans="2:20" ht="15.75" thickBot="1" x14ac:dyDescent="0.3"/>
    <row r="11" spans="2:20" ht="64.5" customHeight="1" x14ac:dyDescent="0.3">
      <c r="B11" s="83" t="s">
        <v>51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  <c r="T11" s="3"/>
    </row>
    <row r="12" spans="2:20" x14ac:dyDescent="0.25">
      <c r="B12" s="86"/>
      <c r="C12" s="87" t="s">
        <v>0</v>
      </c>
      <c r="D12" s="88" t="s">
        <v>1</v>
      </c>
      <c r="E12" s="87" t="s">
        <v>2</v>
      </c>
      <c r="F12" s="40" t="s">
        <v>3</v>
      </c>
      <c r="G12" s="89" t="s">
        <v>4</v>
      </c>
      <c r="H12" s="89"/>
      <c r="I12" s="89"/>
      <c r="J12" s="89"/>
      <c r="K12" s="89"/>
      <c r="L12" s="89"/>
      <c r="M12" s="89"/>
      <c r="N12" s="89"/>
      <c r="O12" s="90"/>
      <c r="P12" s="90"/>
      <c r="Q12" s="90"/>
      <c r="R12" s="91"/>
      <c r="T12" s="3"/>
    </row>
    <row r="13" spans="2:20" ht="20.25" customHeight="1" x14ac:dyDescent="0.25">
      <c r="B13" s="86"/>
      <c r="C13" s="87"/>
      <c r="D13" s="88"/>
      <c r="E13" s="87"/>
      <c r="F13" s="11" t="s">
        <v>5</v>
      </c>
      <c r="G13" s="12" t="s">
        <v>6</v>
      </c>
      <c r="H13" s="11" t="s">
        <v>7</v>
      </c>
      <c r="I13" s="11" t="s">
        <v>8</v>
      </c>
      <c r="J13" s="11" t="s">
        <v>9</v>
      </c>
      <c r="K13" s="11" t="s">
        <v>10</v>
      </c>
      <c r="L13" s="11" t="s">
        <v>11</v>
      </c>
      <c r="M13" s="11" t="s">
        <v>12</v>
      </c>
      <c r="N13" s="11" t="s">
        <v>13</v>
      </c>
      <c r="O13" s="11" t="s">
        <v>22</v>
      </c>
      <c r="P13" s="11" t="s">
        <v>23</v>
      </c>
      <c r="Q13" s="11" t="s">
        <v>24</v>
      </c>
      <c r="R13" s="13" t="s">
        <v>25</v>
      </c>
      <c r="T13" s="3"/>
    </row>
    <row r="14" spans="2:20" x14ac:dyDescent="0.25">
      <c r="B14" s="14"/>
      <c r="C14" s="15" t="s">
        <v>14</v>
      </c>
      <c r="D14" s="16"/>
      <c r="E14" s="21"/>
      <c r="F14" s="76">
        <f>F15+F16+F20</f>
        <v>2134588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T14" s="3"/>
    </row>
    <row r="15" spans="2:20" x14ac:dyDescent="0.25">
      <c r="B15" s="14"/>
      <c r="C15" s="15" t="s">
        <v>15</v>
      </c>
      <c r="D15" s="16"/>
      <c r="E15" s="17"/>
      <c r="F15" s="66">
        <f>F22+F30+F36</f>
        <v>1771667.7000000002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T15" s="3"/>
    </row>
    <row r="16" spans="2:20" x14ac:dyDescent="0.25">
      <c r="B16" s="14"/>
      <c r="C16" s="15" t="s">
        <v>55</v>
      </c>
      <c r="D16" s="16"/>
      <c r="E16" s="17"/>
      <c r="F16" s="66">
        <f>F35+F29+F21</f>
        <v>337708.29999999976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T16" s="3"/>
    </row>
    <row r="17" spans="2:21" x14ac:dyDescent="0.25">
      <c r="B17" s="14"/>
      <c r="C17" s="15" t="s">
        <v>16</v>
      </c>
      <c r="D17" s="16"/>
      <c r="E17" s="17"/>
      <c r="F17" s="77">
        <f>SUM(G17:R17)</f>
        <v>1771667.6999999997</v>
      </c>
      <c r="G17" s="80">
        <f>G22+G30+G36</f>
        <v>156037.25999999998</v>
      </c>
      <c r="H17" s="80">
        <f>H22+H30+H36</f>
        <v>140936.88</v>
      </c>
      <c r="I17" s="18">
        <f t="shared" ref="I17:Q17" si="0">I22+I30+I36</f>
        <v>156037.25999999998</v>
      </c>
      <c r="J17" s="18">
        <f t="shared" si="0"/>
        <v>146719.79999999999</v>
      </c>
      <c r="K17" s="18">
        <f t="shared" si="0"/>
        <v>151610.46</v>
      </c>
      <c r="L17" s="18">
        <f t="shared" si="0"/>
        <v>146719.79999999999</v>
      </c>
      <c r="M17" s="18">
        <f t="shared" si="0"/>
        <v>147183.65999999997</v>
      </c>
      <c r="N17" s="18">
        <f t="shared" si="0"/>
        <v>147183.65999999997</v>
      </c>
      <c r="O17" s="18">
        <f t="shared" si="0"/>
        <v>142435.79999999999</v>
      </c>
      <c r="P17" s="18">
        <f t="shared" si="0"/>
        <v>147183.65999999997</v>
      </c>
      <c r="Q17" s="18">
        <f t="shared" si="0"/>
        <v>142435.79999999999</v>
      </c>
      <c r="R17" s="18">
        <f>R22+R30+R36</f>
        <v>147183.65999999997</v>
      </c>
      <c r="T17" s="3"/>
    </row>
    <row r="18" spans="2:21" x14ac:dyDescent="0.25">
      <c r="B18" s="7"/>
      <c r="C18" s="8" t="s">
        <v>17</v>
      </c>
      <c r="D18" s="33"/>
      <c r="E18" s="8"/>
      <c r="F18" s="39">
        <f>G18+H18+I18+J18+K18+L18+M18+N18+O18+P18+Q18+R18</f>
        <v>365</v>
      </c>
      <c r="G18" s="41">
        <v>31</v>
      </c>
      <c r="H18" s="42">
        <v>28</v>
      </c>
      <c r="I18" s="41">
        <v>31</v>
      </c>
      <c r="J18" s="43">
        <v>30</v>
      </c>
      <c r="K18" s="41">
        <v>31</v>
      </c>
      <c r="L18" s="43">
        <v>30</v>
      </c>
      <c r="M18" s="41">
        <v>31</v>
      </c>
      <c r="N18" s="41">
        <v>31</v>
      </c>
      <c r="O18" s="44">
        <v>30</v>
      </c>
      <c r="P18" s="41">
        <v>31</v>
      </c>
      <c r="Q18" s="43">
        <v>30</v>
      </c>
      <c r="R18" s="53">
        <v>31</v>
      </c>
      <c r="T18" s="3"/>
    </row>
    <row r="19" spans="2:21" ht="25.5" x14ac:dyDescent="0.25">
      <c r="B19" s="54"/>
      <c r="C19" s="46" t="s">
        <v>50</v>
      </c>
      <c r="D19" s="47"/>
      <c r="E19" s="61"/>
      <c r="F19" s="78"/>
      <c r="G19" s="62"/>
      <c r="H19" s="45"/>
      <c r="I19" s="45"/>
      <c r="J19" s="45"/>
      <c r="K19" s="45"/>
      <c r="L19" s="45"/>
      <c r="M19" s="45"/>
      <c r="N19" s="45"/>
      <c r="O19" s="48"/>
      <c r="P19" s="45"/>
      <c r="Q19" s="45"/>
      <c r="R19" s="55"/>
      <c r="T19" s="3"/>
    </row>
    <row r="20" spans="2:21" x14ac:dyDescent="0.25">
      <c r="B20" s="54"/>
      <c r="C20" s="46" t="s">
        <v>55</v>
      </c>
      <c r="D20" s="47"/>
      <c r="E20" s="61"/>
      <c r="F20" s="78">
        <v>25212</v>
      </c>
      <c r="G20" s="62"/>
      <c r="H20" s="45"/>
      <c r="I20" s="45"/>
      <c r="J20" s="45"/>
      <c r="K20" s="45"/>
      <c r="L20" s="45"/>
      <c r="M20" s="45"/>
      <c r="N20" s="45"/>
      <c r="O20" s="48"/>
      <c r="P20" s="45"/>
      <c r="Q20" s="45"/>
      <c r="R20" s="55"/>
      <c r="T20" s="3"/>
    </row>
    <row r="21" spans="2:21" ht="25.5" customHeight="1" x14ac:dyDescent="0.25">
      <c r="B21" s="54"/>
      <c r="C21" s="46" t="s">
        <v>29</v>
      </c>
      <c r="D21" s="47"/>
      <c r="E21" s="46"/>
      <c r="F21" s="50">
        <f>350797-F22</f>
        <v>66286.450000000012</v>
      </c>
      <c r="G21" s="45"/>
      <c r="H21" s="45"/>
      <c r="I21" s="45"/>
      <c r="J21" s="45"/>
      <c r="K21" s="45"/>
      <c r="L21" s="45"/>
      <c r="M21" s="45"/>
      <c r="N21" s="45"/>
      <c r="O21" s="48"/>
      <c r="P21" s="45"/>
      <c r="Q21" s="48"/>
      <c r="R21" s="55"/>
      <c r="T21" s="28"/>
      <c r="U21" s="59"/>
    </row>
    <row r="22" spans="2:21" ht="25.5" customHeight="1" x14ac:dyDescent="0.25">
      <c r="B22" s="54"/>
      <c r="C22" s="46" t="s">
        <v>30</v>
      </c>
      <c r="D22" s="47"/>
      <c r="E22" s="46">
        <f>SUM(E23:E26)</f>
        <v>12</v>
      </c>
      <c r="F22" s="65">
        <f>SUM(F23:F26)</f>
        <v>284510.55</v>
      </c>
      <c r="G22" s="50">
        <f t="shared" ref="G22:R22" si="1">SUM(G23:G26)</f>
        <v>27499.17</v>
      </c>
      <c r="H22" s="50">
        <f t="shared" si="1"/>
        <v>24837.96</v>
      </c>
      <c r="I22" s="50">
        <f t="shared" si="1"/>
        <v>27499.17</v>
      </c>
      <c r="J22" s="50">
        <f t="shared" si="1"/>
        <v>22328.1</v>
      </c>
      <c r="K22" s="50">
        <f t="shared" si="1"/>
        <v>23072.370000000003</v>
      </c>
      <c r="L22" s="50">
        <f t="shared" si="1"/>
        <v>22328.1</v>
      </c>
      <c r="M22" s="50">
        <f t="shared" si="1"/>
        <v>23072.370000000003</v>
      </c>
      <c r="N22" s="50">
        <f t="shared" si="1"/>
        <v>23072.370000000003</v>
      </c>
      <c r="O22" s="50">
        <f t="shared" si="1"/>
        <v>22328.1</v>
      </c>
      <c r="P22" s="50">
        <f t="shared" si="1"/>
        <v>23072.370000000003</v>
      </c>
      <c r="Q22" s="50">
        <f t="shared" si="1"/>
        <v>22328.1</v>
      </c>
      <c r="R22" s="67">
        <f t="shared" si="1"/>
        <v>23072.370000000003</v>
      </c>
      <c r="T22" s="28"/>
    </row>
    <row r="23" spans="2:21" x14ac:dyDescent="0.25">
      <c r="B23" s="7">
        <v>1</v>
      </c>
      <c r="C23" s="9" t="s">
        <v>18</v>
      </c>
      <c r="D23" s="10">
        <v>74.63</v>
      </c>
      <c r="E23" s="8">
        <v>2</v>
      </c>
      <c r="F23" s="29">
        <f>SUM(G23:R23)</f>
        <v>54479.899999999994</v>
      </c>
      <c r="G23" s="30">
        <f>D23*E23*G18</f>
        <v>4627.0599999999995</v>
      </c>
      <c r="H23" s="30">
        <f>D23*E23*H18</f>
        <v>4179.28</v>
      </c>
      <c r="I23" s="30">
        <f>D23*E23*I18</f>
        <v>4627.0599999999995</v>
      </c>
      <c r="J23" s="30">
        <f>D23*E23*J18</f>
        <v>4477.7999999999993</v>
      </c>
      <c r="K23" s="30">
        <f>D23*E23*K18</f>
        <v>4627.0599999999995</v>
      </c>
      <c r="L23" s="30">
        <f>D23*E23*L18</f>
        <v>4477.7999999999993</v>
      </c>
      <c r="M23" s="30">
        <f>D23*E23*M18</f>
        <v>4627.0599999999995</v>
      </c>
      <c r="N23" s="30">
        <f>D23*E23*N18</f>
        <v>4627.0599999999995</v>
      </c>
      <c r="O23" s="31">
        <f>D23*E23*O18</f>
        <v>4477.7999999999993</v>
      </c>
      <c r="P23" s="30">
        <f>D23*E23*P18</f>
        <v>4627.0599999999995</v>
      </c>
      <c r="Q23" s="31">
        <f>D23*E23*Q18</f>
        <v>4477.7999999999993</v>
      </c>
      <c r="R23" s="56">
        <f>D23*E23*R18</f>
        <v>4627.0599999999995</v>
      </c>
      <c r="T23" s="28"/>
    </row>
    <row r="24" spans="2:21" x14ac:dyDescent="0.25">
      <c r="B24" s="7">
        <v>2</v>
      </c>
      <c r="C24" s="9" t="s">
        <v>20</v>
      </c>
      <c r="D24" s="10">
        <v>75.64</v>
      </c>
      <c r="E24" s="8">
        <v>4</v>
      </c>
      <c r="F24" s="29">
        <f t="shared" ref="F24:F25" si="2">SUM(G24:R24)</f>
        <v>110434.40000000001</v>
      </c>
      <c r="G24" s="30">
        <f>D24*E24*G18</f>
        <v>9379.36</v>
      </c>
      <c r="H24" s="30">
        <f>D24*E24*H18</f>
        <v>8471.68</v>
      </c>
      <c r="I24" s="30">
        <f>D24*E24*I18</f>
        <v>9379.36</v>
      </c>
      <c r="J24" s="30">
        <f>D24*E24*J18</f>
        <v>9076.7999999999993</v>
      </c>
      <c r="K24" s="30">
        <f>D24*E24*K18</f>
        <v>9379.36</v>
      </c>
      <c r="L24" s="30">
        <f>D24*E24*L18</f>
        <v>9076.7999999999993</v>
      </c>
      <c r="M24" s="30">
        <f>D24*E24*M18</f>
        <v>9379.36</v>
      </c>
      <c r="N24" s="30">
        <f>D24*E24*N18</f>
        <v>9379.36</v>
      </c>
      <c r="O24" s="31">
        <f>D24*E24*O18</f>
        <v>9076.7999999999993</v>
      </c>
      <c r="P24" s="30">
        <f>D24*E24*P18</f>
        <v>9379.36</v>
      </c>
      <c r="Q24" s="31">
        <f>D24*E24*Q18</f>
        <v>9076.7999999999993</v>
      </c>
      <c r="R24" s="56">
        <f>D24*E24*R18</f>
        <v>9379.36</v>
      </c>
      <c r="T24" s="28"/>
    </row>
    <row r="25" spans="2:21" x14ac:dyDescent="0.25">
      <c r="B25" s="7">
        <v>3</v>
      </c>
      <c r="C25" s="9" t="s">
        <v>21</v>
      </c>
      <c r="D25" s="10">
        <v>71.400000000000006</v>
      </c>
      <c r="E25" s="8">
        <v>5</v>
      </c>
      <c r="F25" s="29">
        <f t="shared" si="2"/>
        <v>91034.999999999985</v>
      </c>
      <c r="G25" s="30">
        <f>D25*E25*G18</f>
        <v>11067</v>
      </c>
      <c r="H25" s="30">
        <f>D25*E25*H18</f>
        <v>9996</v>
      </c>
      <c r="I25" s="30">
        <f>D25*E25*I18</f>
        <v>11067</v>
      </c>
      <c r="J25" s="30">
        <f>D25*3*J18</f>
        <v>6426.0000000000009</v>
      </c>
      <c r="K25" s="30">
        <f>D25*3*K18</f>
        <v>6640.2000000000007</v>
      </c>
      <c r="L25" s="30">
        <f>D25*3*L18</f>
        <v>6426.0000000000009</v>
      </c>
      <c r="M25" s="30">
        <f>D25*3*M18</f>
        <v>6640.2000000000007</v>
      </c>
      <c r="N25" s="30">
        <f>D25*3*N18</f>
        <v>6640.2000000000007</v>
      </c>
      <c r="O25" s="31">
        <f>D25*3*O18</f>
        <v>6426.0000000000009</v>
      </c>
      <c r="P25" s="30">
        <f>D25*3*P18</f>
        <v>6640.2000000000007</v>
      </c>
      <c r="Q25" s="31">
        <f>D25*3*Q18</f>
        <v>6426.0000000000009</v>
      </c>
      <c r="R25" s="56">
        <f>D25*3*R18</f>
        <v>6640.2000000000007</v>
      </c>
      <c r="T25" s="28"/>
    </row>
    <row r="26" spans="2:21" ht="26.25" x14ac:dyDescent="0.25">
      <c r="B26" s="7">
        <v>4</v>
      </c>
      <c r="C26" s="32" t="s">
        <v>19</v>
      </c>
      <c r="D26" s="10">
        <v>78.25</v>
      </c>
      <c r="E26" s="8">
        <v>1</v>
      </c>
      <c r="F26" s="29">
        <f>SUM(G26:R26)</f>
        <v>28561.25</v>
      </c>
      <c r="G26" s="30">
        <f>D26*E26*G18</f>
        <v>2425.75</v>
      </c>
      <c r="H26" s="30">
        <f>D26*E26*H18</f>
        <v>2191</v>
      </c>
      <c r="I26" s="30">
        <f>D26*E26*I18</f>
        <v>2425.75</v>
      </c>
      <c r="J26" s="30">
        <f>D26*E26*J18</f>
        <v>2347.5</v>
      </c>
      <c r="K26" s="30">
        <f>D26*E26*K18</f>
        <v>2425.75</v>
      </c>
      <c r="L26" s="30">
        <f>D26*E26*L18</f>
        <v>2347.5</v>
      </c>
      <c r="M26" s="30">
        <f>D26*E26*M18</f>
        <v>2425.75</v>
      </c>
      <c r="N26" s="30">
        <f>D26*E26*N18</f>
        <v>2425.75</v>
      </c>
      <c r="O26" s="31">
        <f>D26*E26*O18</f>
        <v>2347.5</v>
      </c>
      <c r="P26" s="30">
        <f>D26*E26*P18</f>
        <v>2425.75</v>
      </c>
      <c r="Q26" s="31">
        <f>D26*E26*Q18</f>
        <v>2347.5</v>
      </c>
      <c r="R26" s="56">
        <f>D26*E26*R18</f>
        <v>2425.75</v>
      </c>
      <c r="T26" s="28"/>
    </row>
    <row r="27" spans="2:21" ht="23.25" customHeight="1" x14ac:dyDescent="0.25">
      <c r="B27" s="7"/>
      <c r="C27" s="8"/>
      <c r="D27" s="33"/>
      <c r="E27" s="8">
        <f>SUM(E23:E26)</f>
        <v>12</v>
      </c>
      <c r="F27" s="29"/>
      <c r="G27" s="34"/>
      <c r="H27" s="34"/>
      <c r="I27" s="34"/>
      <c r="J27" s="34"/>
      <c r="K27" s="34"/>
      <c r="L27" s="34"/>
      <c r="M27" s="34"/>
      <c r="N27" s="34"/>
      <c r="O27" s="35"/>
      <c r="P27" s="34"/>
      <c r="Q27" s="35"/>
      <c r="R27" s="57"/>
      <c r="T27" s="28"/>
    </row>
    <row r="28" spans="2:21" x14ac:dyDescent="0.25">
      <c r="B28" s="54"/>
      <c r="C28" s="46" t="s">
        <v>32</v>
      </c>
      <c r="D28" s="47"/>
      <c r="E28" s="46"/>
      <c r="F28" s="49"/>
      <c r="G28" s="45"/>
      <c r="H28" s="45"/>
      <c r="I28" s="45"/>
      <c r="J28" s="45"/>
      <c r="K28" s="45"/>
      <c r="L28" s="45"/>
      <c r="M28" s="45"/>
      <c r="N28" s="45"/>
      <c r="O28" s="51"/>
      <c r="P28" s="45"/>
      <c r="Q28" s="51"/>
      <c r="R28" s="55"/>
      <c r="T28" s="28"/>
    </row>
    <row r="29" spans="2:21" ht="38.25" x14ac:dyDescent="0.25">
      <c r="B29" s="54"/>
      <c r="C29" s="46" t="s">
        <v>33</v>
      </c>
      <c r="D29" s="47"/>
      <c r="E29" s="46"/>
      <c r="F29" s="50">
        <f>191049-F30</f>
        <v>54480.600000000006</v>
      </c>
      <c r="G29" s="45"/>
      <c r="H29" s="45"/>
      <c r="I29" s="45"/>
      <c r="J29" s="45"/>
      <c r="K29" s="45"/>
      <c r="L29" s="45"/>
      <c r="M29" s="45"/>
      <c r="N29" s="45"/>
      <c r="O29" s="51"/>
      <c r="P29" s="45"/>
      <c r="Q29" s="51"/>
      <c r="R29" s="55"/>
      <c r="T29" s="28"/>
    </row>
    <row r="30" spans="2:21" ht="25.5" x14ac:dyDescent="0.25">
      <c r="B30" s="54"/>
      <c r="C30" s="46" t="s">
        <v>34</v>
      </c>
      <c r="D30" s="47"/>
      <c r="E30" s="46">
        <f>SUM(E31:E32)</f>
        <v>5</v>
      </c>
      <c r="F30" s="65">
        <f>SUM(F31:F32)</f>
        <v>136568.4</v>
      </c>
      <c r="G30" s="50">
        <f t="shared" ref="G30:R30" si="3">SUM(G31:G32)</f>
        <v>11598.96</v>
      </c>
      <c r="H30" s="50">
        <f t="shared" si="3"/>
        <v>10476.48</v>
      </c>
      <c r="I30" s="50">
        <f t="shared" si="3"/>
        <v>11598.96</v>
      </c>
      <c r="J30" s="50">
        <f t="shared" si="3"/>
        <v>11224.8</v>
      </c>
      <c r="K30" s="50">
        <f t="shared" si="3"/>
        <v>11598.96</v>
      </c>
      <c r="L30" s="50">
        <f t="shared" si="3"/>
        <v>11224.8</v>
      </c>
      <c r="M30" s="50">
        <f t="shared" si="3"/>
        <v>11598.96</v>
      </c>
      <c r="N30" s="50">
        <f t="shared" si="3"/>
        <v>11598.96</v>
      </c>
      <c r="O30" s="50">
        <f t="shared" si="3"/>
        <v>11224.8</v>
      </c>
      <c r="P30" s="50">
        <f t="shared" si="3"/>
        <v>11598.96</v>
      </c>
      <c r="Q30" s="50">
        <f t="shared" si="3"/>
        <v>11224.8</v>
      </c>
      <c r="R30" s="67">
        <f t="shared" si="3"/>
        <v>11598.96</v>
      </c>
      <c r="T30" s="28"/>
    </row>
    <row r="31" spans="2:21" x14ac:dyDescent="0.25">
      <c r="B31" s="7">
        <v>1</v>
      </c>
      <c r="C31" s="9" t="s">
        <v>18</v>
      </c>
      <c r="D31" s="10">
        <v>74.63</v>
      </c>
      <c r="E31" s="8">
        <v>4</v>
      </c>
      <c r="F31" s="29">
        <f>SUM(G31:R31)</f>
        <v>108959.79999999999</v>
      </c>
      <c r="G31" s="30">
        <f>D31*E31*G18</f>
        <v>9254.119999999999</v>
      </c>
      <c r="H31" s="30">
        <f>D31*E31*H18</f>
        <v>8358.56</v>
      </c>
      <c r="I31" s="30">
        <f>D31*E31*I18</f>
        <v>9254.119999999999</v>
      </c>
      <c r="J31" s="30">
        <f>D31*E31*J18</f>
        <v>8955.5999999999985</v>
      </c>
      <c r="K31" s="30">
        <f>D31*E31*K18</f>
        <v>9254.119999999999</v>
      </c>
      <c r="L31" s="30">
        <f>D31*E31*L18</f>
        <v>8955.5999999999985</v>
      </c>
      <c r="M31" s="30">
        <f>D31*E31*M18</f>
        <v>9254.119999999999</v>
      </c>
      <c r="N31" s="30">
        <f>D31*E31*N18</f>
        <v>9254.119999999999</v>
      </c>
      <c r="O31" s="31">
        <f>D31*E31*O18</f>
        <v>8955.5999999999985</v>
      </c>
      <c r="P31" s="30">
        <f>D31*E31*P18</f>
        <v>9254.119999999999</v>
      </c>
      <c r="Q31" s="31">
        <f>D31*E31*Q18</f>
        <v>8955.5999999999985</v>
      </c>
      <c r="R31" s="56">
        <f>D31*E31*R18</f>
        <v>9254.119999999999</v>
      </c>
      <c r="T31" s="28"/>
    </row>
    <row r="32" spans="2:21" x14ac:dyDescent="0.25">
      <c r="B32" s="7">
        <v>2</v>
      </c>
      <c r="C32" s="9" t="s">
        <v>20</v>
      </c>
      <c r="D32" s="10">
        <v>75.64</v>
      </c>
      <c r="E32" s="8">
        <v>1</v>
      </c>
      <c r="F32" s="29">
        <f t="shared" ref="F32" si="4">SUM(G32:R32)</f>
        <v>27608.600000000002</v>
      </c>
      <c r="G32" s="30">
        <f>D32*E32*G18</f>
        <v>2344.84</v>
      </c>
      <c r="H32" s="30">
        <f>D32*E32*H18</f>
        <v>2117.92</v>
      </c>
      <c r="I32" s="30">
        <f>D32*E32*I18</f>
        <v>2344.84</v>
      </c>
      <c r="J32" s="30">
        <f>D32*E32*J18</f>
        <v>2269.1999999999998</v>
      </c>
      <c r="K32" s="30">
        <f>D32*E32*K18</f>
        <v>2344.84</v>
      </c>
      <c r="L32" s="30">
        <f>D32*E32*L18</f>
        <v>2269.1999999999998</v>
      </c>
      <c r="M32" s="30">
        <f>D32*E32*M18</f>
        <v>2344.84</v>
      </c>
      <c r="N32" s="30">
        <f>D32*E32*N18</f>
        <v>2344.84</v>
      </c>
      <c r="O32" s="31">
        <f>D32*E32*O18</f>
        <v>2269.1999999999998</v>
      </c>
      <c r="P32" s="30">
        <f>D32*E32*P18</f>
        <v>2344.84</v>
      </c>
      <c r="Q32" s="31">
        <f>D32*E32*Q18</f>
        <v>2269.1999999999998</v>
      </c>
      <c r="R32" s="56">
        <f>D32*E32*R18</f>
        <v>2344.84</v>
      </c>
      <c r="T32" s="28"/>
    </row>
    <row r="33" spans="2:20" x14ac:dyDescent="0.25">
      <c r="B33" s="7"/>
      <c r="C33" s="8"/>
      <c r="D33" s="33"/>
      <c r="E33" s="8">
        <f>SUM(E31:E32)</f>
        <v>5</v>
      </c>
      <c r="F33" s="29"/>
      <c r="G33" s="34"/>
      <c r="H33" s="34"/>
      <c r="I33" s="34"/>
      <c r="J33" s="34"/>
      <c r="K33" s="34"/>
      <c r="L33" s="34"/>
      <c r="M33" s="34"/>
      <c r="N33" s="34"/>
      <c r="O33" s="35"/>
      <c r="P33" s="34"/>
      <c r="Q33" s="35"/>
      <c r="R33" s="57"/>
      <c r="T33" s="28"/>
    </row>
    <row r="34" spans="2:20" x14ac:dyDescent="0.25">
      <c r="B34" s="54"/>
      <c r="C34" s="46" t="s">
        <v>32</v>
      </c>
      <c r="D34" s="47"/>
      <c r="E34" s="46"/>
      <c r="F34" s="52"/>
      <c r="G34" s="45"/>
      <c r="H34" s="45"/>
      <c r="I34" s="45"/>
      <c r="J34" s="45"/>
      <c r="K34" s="45"/>
      <c r="L34" s="45"/>
      <c r="M34" s="45"/>
      <c r="N34" s="45"/>
      <c r="O34" s="51"/>
      <c r="P34" s="45"/>
      <c r="Q34" s="51"/>
      <c r="R34" s="55"/>
      <c r="T34" s="28"/>
    </row>
    <row r="35" spans="2:20" ht="25.5" x14ac:dyDescent="0.25">
      <c r="B35" s="54"/>
      <c r="C35" s="46" t="s">
        <v>35</v>
      </c>
      <c r="D35" s="47"/>
      <c r="E35" s="46"/>
      <c r="F35" s="50">
        <f>1567530-F36</f>
        <v>216941.24999999977</v>
      </c>
      <c r="G35" s="45"/>
      <c r="H35" s="45"/>
      <c r="I35" s="45"/>
      <c r="J35" s="45"/>
      <c r="K35" s="45"/>
      <c r="L35" s="45"/>
      <c r="M35" s="45"/>
      <c r="N35" s="45"/>
      <c r="O35" s="51"/>
      <c r="P35" s="45"/>
      <c r="Q35" s="51"/>
      <c r="R35" s="55"/>
      <c r="T35" s="28"/>
    </row>
    <row r="36" spans="2:20" ht="25.5" x14ac:dyDescent="0.25">
      <c r="B36" s="54"/>
      <c r="C36" s="46" t="s">
        <v>36</v>
      </c>
      <c r="D36" s="47"/>
      <c r="E36" s="46">
        <f>SUM(E37:E53)</f>
        <v>51</v>
      </c>
      <c r="F36" s="65">
        <f>SUM(F37:F53)</f>
        <v>1350588.7500000002</v>
      </c>
      <c r="G36" s="50">
        <f>SUM(G37:G53)</f>
        <v>116939.12999999999</v>
      </c>
      <c r="H36" s="50">
        <f t="shared" ref="H36:R36" si="5">SUM(H37:H53)</f>
        <v>105622.43999999999</v>
      </c>
      <c r="I36" s="50">
        <f t="shared" si="5"/>
        <v>116939.12999999999</v>
      </c>
      <c r="J36" s="50">
        <f t="shared" si="5"/>
        <v>113166.89999999998</v>
      </c>
      <c r="K36" s="50">
        <f t="shared" si="5"/>
        <v>116939.12999999999</v>
      </c>
      <c r="L36" s="50">
        <f t="shared" si="5"/>
        <v>113166.89999999998</v>
      </c>
      <c r="M36" s="50">
        <f t="shared" si="5"/>
        <v>112512.32999999999</v>
      </c>
      <c r="N36" s="50">
        <f t="shared" si="5"/>
        <v>112512.32999999999</v>
      </c>
      <c r="O36" s="50">
        <f t="shared" si="5"/>
        <v>108882.89999999998</v>
      </c>
      <c r="P36" s="50">
        <f t="shared" si="5"/>
        <v>112512.32999999999</v>
      </c>
      <c r="Q36" s="50">
        <f t="shared" si="5"/>
        <v>108882.89999999998</v>
      </c>
      <c r="R36" s="67">
        <f t="shared" si="5"/>
        <v>112512.32999999999</v>
      </c>
      <c r="T36" s="28"/>
    </row>
    <row r="37" spans="2:20" x14ac:dyDescent="0.25">
      <c r="B37" s="7">
        <v>1</v>
      </c>
      <c r="C37" s="9" t="s">
        <v>18</v>
      </c>
      <c r="D37" s="10">
        <v>74.63</v>
      </c>
      <c r="E37" s="8">
        <v>3</v>
      </c>
      <c r="F37" s="29">
        <f>SUM(G37:R37)</f>
        <v>81719.849999999977</v>
      </c>
      <c r="G37" s="30">
        <f>D37*E37*G18</f>
        <v>6940.5899999999992</v>
      </c>
      <c r="H37" s="30">
        <f>D37*E37*H18</f>
        <v>6268.92</v>
      </c>
      <c r="I37" s="30">
        <f>D37*E37*I18</f>
        <v>6940.5899999999992</v>
      </c>
      <c r="J37" s="30">
        <f>D37*E37*J18</f>
        <v>6716.7</v>
      </c>
      <c r="K37" s="30">
        <f>D37*E37*K18</f>
        <v>6940.5899999999992</v>
      </c>
      <c r="L37" s="30">
        <f>D37*E37*L18</f>
        <v>6716.7</v>
      </c>
      <c r="M37" s="30">
        <f>D37*E37*M18</f>
        <v>6940.5899999999992</v>
      </c>
      <c r="N37" s="30">
        <f>D37*E37*N18</f>
        <v>6940.5899999999992</v>
      </c>
      <c r="O37" s="31">
        <f>D37*E37*O18</f>
        <v>6716.7</v>
      </c>
      <c r="P37" s="30">
        <f>D37*E37*P18</f>
        <v>6940.5899999999992</v>
      </c>
      <c r="Q37" s="31">
        <f>D37*E37*Q18</f>
        <v>6716.7</v>
      </c>
      <c r="R37" s="56">
        <f>D37*E37*R18</f>
        <v>6940.5899999999992</v>
      </c>
      <c r="T37" s="28"/>
    </row>
    <row r="38" spans="2:20" ht="26.25" x14ac:dyDescent="0.25">
      <c r="B38" s="7">
        <v>2</v>
      </c>
      <c r="C38" s="32" t="s">
        <v>19</v>
      </c>
      <c r="D38" s="10">
        <v>78.25</v>
      </c>
      <c r="E38" s="8">
        <v>1</v>
      </c>
      <c r="F38" s="29">
        <f t="shared" ref="F38:F53" si="6">SUM(G38:R38)</f>
        <v>28561.25</v>
      </c>
      <c r="G38" s="30">
        <f>D38*E38*G18</f>
        <v>2425.75</v>
      </c>
      <c r="H38" s="30">
        <f>D38*E38*H18</f>
        <v>2191</v>
      </c>
      <c r="I38" s="30">
        <f>D38*E38*I18</f>
        <v>2425.75</v>
      </c>
      <c r="J38" s="30">
        <f>D38*E38*J18</f>
        <v>2347.5</v>
      </c>
      <c r="K38" s="30">
        <f>D38*E38*K18</f>
        <v>2425.75</v>
      </c>
      <c r="L38" s="30">
        <f>D38*E38*L18</f>
        <v>2347.5</v>
      </c>
      <c r="M38" s="30">
        <f>D38*E38*M18</f>
        <v>2425.75</v>
      </c>
      <c r="N38" s="30">
        <f>D38*E38*N18</f>
        <v>2425.75</v>
      </c>
      <c r="O38" s="31">
        <f>D38*E38*O18</f>
        <v>2347.5</v>
      </c>
      <c r="P38" s="30">
        <f>D38*E38*P18</f>
        <v>2425.75</v>
      </c>
      <c r="Q38" s="31">
        <f>D38*E38*Q18</f>
        <v>2347.5</v>
      </c>
      <c r="R38" s="56">
        <f>D38*E38*R18</f>
        <v>2425.75</v>
      </c>
      <c r="T38" s="28"/>
    </row>
    <row r="39" spans="2:20" x14ac:dyDescent="0.25">
      <c r="B39" s="7">
        <v>3</v>
      </c>
      <c r="C39" s="9" t="s">
        <v>20</v>
      </c>
      <c r="D39" s="10">
        <v>75.64</v>
      </c>
      <c r="E39" s="8">
        <v>13</v>
      </c>
      <c r="F39" s="29">
        <f t="shared" si="6"/>
        <v>358911.8</v>
      </c>
      <c r="G39" s="30">
        <f>D39*E39*G18</f>
        <v>30482.920000000002</v>
      </c>
      <c r="H39" s="30">
        <f>D39*E39*H18</f>
        <v>27532.960000000003</v>
      </c>
      <c r="I39" s="30">
        <f>D39*E39*I18</f>
        <v>30482.920000000002</v>
      </c>
      <c r="J39" s="30">
        <f>D39*E39*J18</f>
        <v>29499.600000000002</v>
      </c>
      <c r="K39" s="30">
        <f>D39*E39*K18</f>
        <v>30482.920000000002</v>
      </c>
      <c r="L39" s="30">
        <f>D39*E39*L18</f>
        <v>29499.600000000002</v>
      </c>
      <c r="M39" s="30">
        <f>D39*E39*M18</f>
        <v>30482.920000000002</v>
      </c>
      <c r="N39" s="30">
        <f>D39*E39*N18</f>
        <v>30482.920000000002</v>
      </c>
      <c r="O39" s="31">
        <f>D39*E39*O18</f>
        <v>29499.600000000002</v>
      </c>
      <c r="P39" s="30">
        <f>D39*E39*P18</f>
        <v>30482.920000000002</v>
      </c>
      <c r="Q39" s="31">
        <f>D39*E39*Q18</f>
        <v>29499.600000000002</v>
      </c>
      <c r="R39" s="56">
        <f>D39*E39*R18</f>
        <v>30482.920000000002</v>
      </c>
      <c r="T39" s="28"/>
    </row>
    <row r="40" spans="2:20" x14ac:dyDescent="0.25">
      <c r="B40" s="7">
        <v>4</v>
      </c>
      <c r="C40" s="9" t="s">
        <v>21</v>
      </c>
      <c r="D40" s="10">
        <v>71.400000000000006</v>
      </c>
      <c r="E40" s="8">
        <v>11</v>
      </c>
      <c r="F40" s="29">
        <f t="shared" si="6"/>
        <v>260395.80000000002</v>
      </c>
      <c r="G40" s="30">
        <f>D40*E40*G18</f>
        <v>24347.4</v>
      </c>
      <c r="H40" s="30">
        <f>D40*E40*H18</f>
        <v>21991.200000000004</v>
      </c>
      <c r="I40" s="30">
        <f>D40*E40*I18</f>
        <v>24347.4</v>
      </c>
      <c r="J40" s="30">
        <f>D40*E40*J18</f>
        <v>23562.000000000004</v>
      </c>
      <c r="K40" s="30">
        <f>D40*E40*K18</f>
        <v>24347.4</v>
      </c>
      <c r="L40" s="30">
        <f>D40*E40*L18</f>
        <v>23562.000000000004</v>
      </c>
      <c r="M40" s="30">
        <f>D40*9*M18</f>
        <v>19920.600000000002</v>
      </c>
      <c r="N40" s="30">
        <f>D40*9*N18</f>
        <v>19920.600000000002</v>
      </c>
      <c r="O40" s="31">
        <f>D40*9*O18</f>
        <v>19278</v>
      </c>
      <c r="P40" s="30">
        <f>D40*9*P18</f>
        <v>19920.600000000002</v>
      </c>
      <c r="Q40" s="31">
        <f>D40*9*Q18</f>
        <v>19278</v>
      </c>
      <c r="R40" s="56">
        <f>D40*9*R18</f>
        <v>19920.600000000002</v>
      </c>
      <c r="T40" s="28"/>
    </row>
    <row r="41" spans="2:20" x14ac:dyDescent="0.25">
      <c r="B41" s="7">
        <v>5</v>
      </c>
      <c r="C41" s="79" t="s">
        <v>37</v>
      </c>
      <c r="D41" s="10">
        <v>72.540000000000006</v>
      </c>
      <c r="E41" s="8">
        <v>5</v>
      </c>
      <c r="F41" s="29">
        <f t="shared" si="6"/>
        <v>132385.5</v>
      </c>
      <c r="G41" s="30">
        <f>D41*5*G18</f>
        <v>11243.7</v>
      </c>
      <c r="H41" s="30">
        <f>D41*E41*H18</f>
        <v>10155.600000000002</v>
      </c>
      <c r="I41" s="30">
        <f>D41*E41*I18</f>
        <v>11243.7</v>
      </c>
      <c r="J41" s="30">
        <f>D41*E41*J18</f>
        <v>10881.000000000002</v>
      </c>
      <c r="K41" s="30">
        <f>D41*E41*K18</f>
        <v>11243.7</v>
      </c>
      <c r="L41" s="30">
        <f>D41*E41*L18</f>
        <v>10881.000000000002</v>
      </c>
      <c r="M41" s="30">
        <f>D41*E41*M18</f>
        <v>11243.7</v>
      </c>
      <c r="N41" s="30">
        <f>D41*E41*N18</f>
        <v>11243.7</v>
      </c>
      <c r="O41" s="31">
        <f>D41*E41*O18</f>
        <v>10881.000000000002</v>
      </c>
      <c r="P41" s="30">
        <f>D41*E41*P18</f>
        <v>11243.7</v>
      </c>
      <c r="Q41" s="31">
        <f>D41*E41*Q18</f>
        <v>10881.000000000002</v>
      </c>
      <c r="R41" s="56">
        <f>D41*E41*R18</f>
        <v>11243.7</v>
      </c>
      <c r="T41" s="28"/>
    </row>
    <row r="42" spans="2:20" ht="39" x14ac:dyDescent="0.25">
      <c r="B42" s="7">
        <v>6</v>
      </c>
      <c r="C42" s="37" t="s">
        <v>38</v>
      </c>
      <c r="D42" s="10">
        <v>78.25</v>
      </c>
      <c r="E42" s="8">
        <v>2</v>
      </c>
      <c r="F42" s="29">
        <f t="shared" si="6"/>
        <v>57122.5</v>
      </c>
      <c r="G42" s="30">
        <f>D42*E42*G18</f>
        <v>4851.5</v>
      </c>
      <c r="H42" s="30">
        <f>D42*E42*H18</f>
        <v>4382</v>
      </c>
      <c r="I42" s="30">
        <f>D42*E42*I18</f>
        <v>4851.5</v>
      </c>
      <c r="J42" s="30">
        <f>D42*E42*J18</f>
        <v>4695</v>
      </c>
      <c r="K42" s="30">
        <f>D42*E42*K18</f>
        <v>4851.5</v>
      </c>
      <c r="L42" s="30">
        <f>D42*E42*L18</f>
        <v>4695</v>
      </c>
      <c r="M42" s="30">
        <f>D42*E42*M18</f>
        <v>4851.5</v>
      </c>
      <c r="N42" s="30">
        <f>D42*E42*N18</f>
        <v>4851.5</v>
      </c>
      <c r="O42" s="31">
        <f>D42*E42*O18</f>
        <v>4695</v>
      </c>
      <c r="P42" s="30">
        <f>D42*E42*P18</f>
        <v>4851.5</v>
      </c>
      <c r="Q42" s="31">
        <f>D42*E42*Q18</f>
        <v>4695</v>
      </c>
      <c r="R42" s="56">
        <f>D42*E42*R18</f>
        <v>4851.5</v>
      </c>
      <c r="S42" s="36"/>
      <c r="T42" s="28"/>
    </row>
    <row r="43" spans="2:20" x14ac:dyDescent="0.25">
      <c r="B43" s="7">
        <v>7</v>
      </c>
      <c r="C43" s="9" t="s">
        <v>39</v>
      </c>
      <c r="D43" s="10">
        <v>71.400000000000006</v>
      </c>
      <c r="E43" s="8">
        <v>1</v>
      </c>
      <c r="F43" s="29">
        <f t="shared" si="6"/>
        <v>26061.000000000004</v>
      </c>
      <c r="G43" s="30">
        <f>D43*E43*G18</f>
        <v>2213.4</v>
      </c>
      <c r="H43" s="30">
        <f>D43*E43*H18</f>
        <v>1999.2000000000003</v>
      </c>
      <c r="I43" s="30">
        <f>D43*E43*I18</f>
        <v>2213.4</v>
      </c>
      <c r="J43" s="30">
        <f>D43*E43*J18</f>
        <v>2142</v>
      </c>
      <c r="K43" s="30">
        <f>D43*E43*K18</f>
        <v>2213.4</v>
      </c>
      <c r="L43" s="30">
        <f>D43*E43*L18</f>
        <v>2142</v>
      </c>
      <c r="M43" s="30">
        <f>D43*E43*M18</f>
        <v>2213.4</v>
      </c>
      <c r="N43" s="30">
        <f>D43*E43*N18</f>
        <v>2213.4</v>
      </c>
      <c r="O43" s="31">
        <f>D43*E43*O18</f>
        <v>2142</v>
      </c>
      <c r="P43" s="30">
        <f>D43*E43*P18</f>
        <v>2213.4</v>
      </c>
      <c r="Q43" s="31">
        <f>D43*E43*Q18</f>
        <v>2142</v>
      </c>
      <c r="R43" s="56">
        <f>D43*E43*R18</f>
        <v>2213.4</v>
      </c>
      <c r="T43" s="28"/>
    </row>
    <row r="44" spans="2:20" x14ac:dyDescent="0.25">
      <c r="B44" s="7">
        <v>8</v>
      </c>
      <c r="C44" s="9" t="s">
        <v>40</v>
      </c>
      <c r="D44" s="10">
        <v>72.540000000000006</v>
      </c>
      <c r="E44" s="8">
        <v>1</v>
      </c>
      <c r="F44" s="29">
        <f t="shared" si="6"/>
        <v>26477.100000000006</v>
      </c>
      <c r="G44" s="30">
        <f>D44*E44*G18</f>
        <v>2248.7400000000002</v>
      </c>
      <c r="H44" s="30">
        <f>D44*E44*H18</f>
        <v>2031.1200000000001</v>
      </c>
      <c r="I44" s="30">
        <f>D44*E44*I18</f>
        <v>2248.7400000000002</v>
      </c>
      <c r="J44" s="30">
        <f>D44*E44*J18</f>
        <v>2176.2000000000003</v>
      </c>
      <c r="K44" s="30">
        <f>D44*E44*K18</f>
        <v>2248.7400000000002</v>
      </c>
      <c r="L44" s="30">
        <f>D44*E44*L18</f>
        <v>2176.2000000000003</v>
      </c>
      <c r="M44" s="30">
        <f>D44*E44*M18</f>
        <v>2248.7400000000002</v>
      </c>
      <c r="N44" s="30">
        <f>D44*E44*N18</f>
        <v>2248.7400000000002</v>
      </c>
      <c r="O44" s="31">
        <f>D44*E44*O18</f>
        <v>2176.2000000000003</v>
      </c>
      <c r="P44" s="30">
        <f>D44*E44*P18</f>
        <v>2248.7400000000002</v>
      </c>
      <c r="Q44" s="31">
        <f>D44*E44*Q18</f>
        <v>2176.2000000000003</v>
      </c>
      <c r="R44" s="56">
        <f>D44*E44*R18</f>
        <v>2248.7400000000002</v>
      </c>
      <c r="T44" s="28"/>
    </row>
    <row r="45" spans="2:20" x14ac:dyDescent="0.25">
      <c r="B45" s="7">
        <v>9</v>
      </c>
      <c r="C45" s="9" t="s">
        <v>41</v>
      </c>
      <c r="D45" s="10">
        <v>73.59</v>
      </c>
      <c r="E45" s="8">
        <v>1</v>
      </c>
      <c r="F45" s="29">
        <f t="shared" si="6"/>
        <v>26860.350000000006</v>
      </c>
      <c r="G45" s="30">
        <f>D45*E45*G18</f>
        <v>2281.29</v>
      </c>
      <c r="H45" s="30">
        <f>D45*E45*H18</f>
        <v>2060.52</v>
      </c>
      <c r="I45" s="30">
        <f>D45*E45*I18</f>
        <v>2281.29</v>
      </c>
      <c r="J45" s="30">
        <f>D45*E45*J18</f>
        <v>2207.7000000000003</v>
      </c>
      <c r="K45" s="30">
        <f>D45*E45*K18</f>
        <v>2281.29</v>
      </c>
      <c r="L45" s="30">
        <f>D45*E45*L18</f>
        <v>2207.7000000000003</v>
      </c>
      <c r="M45" s="30">
        <f>D45*E45*M18</f>
        <v>2281.29</v>
      </c>
      <c r="N45" s="30">
        <f>D45*E45*N18</f>
        <v>2281.29</v>
      </c>
      <c r="O45" s="31">
        <f>D45*E45*O18</f>
        <v>2207.7000000000003</v>
      </c>
      <c r="P45" s="30">
        <f>D45*E45*P18</f>
        <v>2281.29</v>
      </c>
      <c r="Q45" s="31">
        <f>D45*E45*Q18</f>
        <v>2207.7000000000003</v>
      </c>
      <c r="R45" s="56">
        <f>D45*E45*R18</f>
        <v>2281.29</v>
      </c>
      <c r="T45" s="28"/>
    </row>
    <row r="46" spans="2:20" x14ac:dyDescent="0.25">
      <c r="B46" s="7">
        <v>10</v>
      </c>
      <c r="C46" s="9" t="s">
        <v>42</v>
      </c>
      <c r="D46" s="10">
        <v>75.64</v>
      </c>
      <c r="E46" s="8">
        <v>1</v>
      </c>
      <c r="F46" s="29">
        <f t="shared" si="6"/>
        <v>27608.600000000002</v>
      </c>
      <c r="G46" s="30">
        <f>D46*E46*G18</f>
        <v>2344.84</v>
      </c>
      <c r="H46" s="30">
        <f>D46*E46*H18</f>
        <v>2117.92</v>
      </c>
      <c r="I46" s="30">
        <f>D46*E46*I18</f>
        <v>2344.84</v>
      </c>
      <c r="J46" s="30">
        <f>D46*E46*J18</f>
        <v>2269.1999999999998</v>
      </c>
      <c r="K46" s="30">
        <f>D46*E46*K18</f>
        <v>2344.84</v>
      </c>
      <c r="L46" s="30">
        <f>D46*E46*L18</f>
        <v>2269.1999999999998</v>
      </c>
      <c r="M46" s="30">
        <f>D46*E46*M18</f>
        <v>2344.84</v>
      </c>
      <c r="N46" s="30">
        <f>D46*E46*N18</f>
        <v>2344.84</v>
      </c>
      <c r="O46" s="31">
        <f>D46*E46*O18</f>
        <v>2269.1999999999998</v>
      </c>
      <c r="P46" s="30">
        <f>D46*E46*P18</f>
        <v>2344.84</v>
      </c>
      <c r="Q46" s="31">
        <f>D46*E46*Q18</f>
        <v>2269.1999999999998</v>
      </c>
      <c r="R46" s="56">
        <f>D46*E46*R18</f>
        <v>2344.84</v>
      </c>
      <c r="T46" s="28"/>
    </row>
    <row r="47" spans="2:20" x14ac:dyDescent="0.25">
      <c r="B47" s="7">
        <v>11</v>
      </c>
      <c r="C47" s="9" t="s">
        <v>43</v>
      </c>
      <c r="D47" s="10">
        <v>74.63</v>
      </c>
      <c r="E47" s="8">
        <v>1</v>
      </c>
      <c r="F47" s="29">
        <f t="shared" si="6"/>
        <v>27239.949999999997</v>
      </c>
      <c r="G47" s="30">
        <f>D47*E47*G18</f>
        <v>2313.5299999999997</v>
      </c>
      <c r="H47" s="30">
        <f>D47*E47*H18</f>
        <v>2089.64</v>
      </c>
      <c r="I47" s="30">
        <f>D47*E47*I18</f>
        <v>2313.5299999999997</v>
      </c>
      <c r="J47" s="30">
        <f>D47*E47*J18</f>
        <v>2238.8999999999996</v>
      </c>
      <c r="K47" s="30">
        <f>D47*E47*K18</f>
        <v>2313.5299999999997</v>
      </c>
      <c r="L47" s="30">
        <f>D47*E47*L18</f>
        <v>2238.8999999999996</v>
      </c>
      <c r="M47" s="30">
        <f>D47*E47*M18</f>
        <v>2313.5299999999997</v>
      </c>
      <c r="N47" s="30">
        <f>D47*E47*N18</f>
        <v>2313.5299999999997</v>
      </c>
      <c r="O47" s="31">
        <f>D47*E47*O18</f>
        <v>2238.8999999999996</v>
      </c>
      <c r="P47" s="30">
        <f>D47*E47*P18</f>
        <v>2313.5299999999997</v>
      </c>
      <c r="Q47" s="31">
        <f>D47*E47*Q18</f>
        <v>2238.8999999999996</v>
      </c>
      <c r="R47" s="56">
        <f>D47*E47*R18</f>
        <v>2313.5299999999997</v>
      </c>
      <c r="T47" s="28"/>
    </row>
    <row r="48" spans="2:20" x14ac:dyDescent="0.25">
      <c r="B48" s="7">
        <v>12</v>
      </c>
      <c r="C48" s="9" t="s">
        <v>44</v>
      </c>
      <c r="D48" s="10">
        <v>74.63</v>
      </c>
      <c r="E48" s="8">
        <v>2</v>
      </c>
      <c r="F48" s="29">
        <f t="shared" si="6"/>
        <v>54479.899999999994</v>
      </c>
      <c r="G48" s="30">
        <f>D48*E48*G18</f>
        <v>4627.0599999999995</v>
      </c>
      <c r="H48" s="30">
        <f>D48*E48*H18</f>
        <v>4179.28</v>
      </c>
      <c r="I48" s="30">
        <f>D48*E48*I18</f>
        <v>4627.0599999999995</v>
      </c>
      <c r="J48" s="30">
        <f>D48*E48*J18</f>
        <v>4477.7999999999993</v>
      </c>
      <c r="K48" s="30">
        <f>D48*E48*K18</f>
        <v>4627.0599999999995</v>
      </c>
      <c r="L48" s="30">
        <f>D48*E48*L18</f>
        <v>4477.7999999999993</v>
      </c>
      <c r="M48" s="30">
        <f>D48*E48*M18</f>
        <v>4627.0599999999995</v>
      </c>
      <c r="N48" s="30">
        <f>D48*E48*N18</f>
        <v>4627.0599999999995</v>
      </c>
      <c r="O48" s="31">
        <f>D48*E48*O18</f>
        <v>4477.7999999999993</v>
      </c>
      <c r="P48" s="30">
        <f>D48*E48*P18</f>
        <v>4627.0599999999995</v>
      </c>
      <c r="Q48" s="31">
        <f>D48*E48*Q18</f>
        <v>4477.7999999999993</v>
      </c>
      <c r="R48" s="56">
        <f>D48*E48*R18</f>
        <v>4627.0599999999995</v>
      </c>
      <c r="T48" s="28"/>
    </row>
    <row r="49" spans="2:20" x14ac:dyDescent="0.25">
      <c r="B49" s="7">
        <v>13</v>
      </c>
      <c r="C49" s="9" t="s">
        <v>45</v>
      </c>
      <c r="D49" s="10">
        <v>73.59</v>
      </c>
      <c r="E49" s="8">
        <v>1</v>
      </c>
      <c r="F49" s="29">
        <f t="shared" si="6"/>
        <v>26860.350000000006</v>
      </c>
      <c r="G49" s="30">
        <f>D49*E49*G18</f>
        <v>2281.29</v>
      </c>
      <c r="H49" s="30">
        <f>D49*E49*H18</f>
        <v>2060.52</v>
      </c>
      <c r="I49" s="30">
        <f>D49*E49*I18</f>
        <v>2281.29</v>
      </c>
      <c r="J49" s="30">
        <f>D49*E49*J18</f>
        <v>2207.7000000000003</v>
      </c>
      <c r="K49" s="30">
        <f>D49*E49*K18</f>
        <v>2281.29</v>
      </c>
      <c r="L49" s="30">
        <f>D49*E49*L18</f>
        <v>2207.7000000000003</v>
      </c>
      <c r="M49" s="30">
        <f>D49*E49*M18</f>
        <v>2281.29</v>
      </c>
      <c r="N49" s="30">
        <f>D49*E49*N18</f>
        <v>2281.29</v>
      </c>
      <c r="O49" s="31">
        <f>D49*E49*O18</f>
        <v>2207.7000000000003</v>
      </c>
      <c r="P49" s="30">
        <f>D49*E49*P18</f>
        <v>2281.29</v>
      </c>
      <c r="Q49" s="31">
        <f>D49*E49*Q18</f>
        <v>2207.7000000000003</v>
      </c>
      <c r="R49" s="56">
        <f>D49*E49*R18</f>
        <v>2281.29</v>
      </c>
      <c r="T49" s="28"/>
    </row>
    <row r="50" spans="2:20" x14ac:dyDescent="0.25">
      <c r="B50" s="7">
        <v>14</v>
      </c>
      <c r="C50" s="9" t="s">
        <v>46</v>
      </c>
      <c r="D50" s="10">
        <v>72.540000000000006</v>
      </c>
      <c r="E50" s="8">
        <v>4</v>
      </c>
      <c r="F50" s="29">
        <f t="shared" si="6"/>
        <v>105908.40000000002</v>
      </c>
      <c r="G50" s="30">
        <f>D50*E50*G18</f>
        <v>8994.9600000000009</v>
      </c>
      <c r="H50" s="30">
        <f>D50*E50*H18</f>
        <v>8124.4800000000005</v>
      </c>
      <c r="I50" s="30">
        <f>D50*E50*I18</f>
        <v>8994.9600000000009</v>
      </c>
      <c r="J50" s="30">
        <f>D50*E50*J18</f>
        <v>8704.8000000000011</v>
      </c>
      <c r="K50" s="30">
        <f>D50*E50*K18</f>
        <v>8994.9600000000009</v>
      </c>
      <c r="L50" s="30">
        <f>D50*E50*L18</f>
        <v>8704.8000000000011</v>
      </c>
      <c r="M50" s="30">
        <f>D50*E50*M18</f>
        <v>8994.9600000000009</v>
      </c>
      <c r="N50" s="30">
        <f>D50*E50*N18</f>
        <v>8994.9600000000009</v>
      </c>
      <c r="O50" s="31">
        <f>D50*E50*O18</f>
        <v>8704.8000000000011</v>
      </c>
      <c r="P50" s="30">
        <f>D50*E50*P18</f>
        <v>8994.9600000000009</v>
      </c>
      <c r="Q50" s="31">
        <f>D50*E50*Q18</f>
        <v>8704.8000000000011</v>
      </c>
      <c r="R50" s="56">
        <f>D50*E50*R18</f>
        <v>8994.9600000000009</v>
      </c>
      <c r="T50" s="28"/>
    </row>
    <row r="51" spans="2:20" x14ac:dyDescent="0.25">
      <c r="B51" s="7">
        <v>15</v>
      </c>
      <c r="C51" s="9" t="s">
        <v>47</v>
      </c>
      <c r="D51" s="10">
        <v>75.64</v>
      </c>
      <c r="E51" s="8">
        <v>1</v>
      </c>
      <c r="F51" s="29">
        <f t="shared" si="6"/>
        <v>27608.600000000002</v>
      </c>
      <c r="G51" s="30">
        <f>D51*E51*G18</f>
        <v>2344.84</v>
      </c>
      <c r="H51" s="30">
        <f>D51*E51*H18</f>
        <v>2117.92</v>
      </c>
      <c r="I51" s="30">
        <f>D51*E51*I18</f>
        <v>2344.84</v>
      </c>
      <c r="J51" s="30">
        <f>D51*E51*J18</f>
        <v>2269.1999999999998</v>
      </c>
      <c r="K51" s="30">
        <f>D51*E51*K18</f>
        <v>2344.84</v>
      </c>
      <c r="L51" s="30">
        <f>D51*E51*L18</f>
        <v>2269.1999999999998</v>
      </c>
      <c r="M51" s="30">
        <f>D51*E51*M18</f>
        <v>2344.84</v>
      </c>
      <c r="N51" s="30">
        <f>D51*E51*N18</f>
        <v>2344.84</v>
      </c>
      <c r="O51" s="31">
        <f>D51*E51*O18</f>
        <v>2269.1999999999998</v>
      </c>
      <c r="P51" s="30">
        <f>D51*E51*P18</f>
        <v>2344.84</v>
      </c>
      <c r="Q51" s="31">
        <f>D51*E51*Q18</f>
        <v>2269.1999999999998</v>
      </c>
      <c r="R51" s="56">
        <f>D51*E51*R18</f>
        <v>2344.84</v>
      </c>
      <c r="T51" s="28"/>
    </row>
    <row r="52" spans="2:20" x14ac:dyDescent="0.25">
      <c r="B52" s="7">
        <v>16</v>
      </c>
      <c r="C52" s="9" t="s">
        <v>48</v>
      </c>
      <c r="D52" s="10">
        <v>76.59</v>
      </c>
      <c r="E52" s="8">
        <v>2</v>
      </c>
      <c r="F52" s="29">
        <f t="shared" si="6"/>
        <v>55910.700000000012</v>
      </c>
      <c r="G52" s="30">
        <f>D52*E52*G18</f>
        <v>4748.58</v>
      </c>
      <c r="H52" s="30">
        <f>D52*E52*H18</f>
        <v>4289.04</v>
      </c>
      <c r="I52" s="30">
        <f>D52*E52*I18</f>
        <v>4748.58</v>
      </c>
      <c r="J52" s="30">
        <f>D52*E52*J18</f>
        <v>4595.4000000000005</v>
      </c>
      <c r="K52" s="30">
        <f>D52*E52*K18</f>
        <v>4748.58</v>
      </c>
      <c r="L52" s="30">
        <f>D52*E52*L18</f>
        <v>4595.4000000000005</v>
      </c>
      <c r="M52" s="30">
        <f>D52*E52*M18</f>
        <v>4748.58</v>
      </c>
      <c r="N52" s="30">
        <f>D52*E52*N18</f>
        <v>4748.58</v>
      </c>
      <c r="O52" s="31">
        <f>D52*E52*O18</f>
        <v>4595.4000000000005</v>
      </c>
      <c r="P52" s="30">
        <f>D52*E52*P18</f>
        <v>4748.58</v>
      </c>
      <c r="Q52" s="31">
        <f>D52*E52*Q18</f>
        <v>4595.4000000000005</v>
      </c>
      <c r="R52" s="56">
        <f>D52*E52*R18</f>
        <v>4748.58</v>
      </c>
      <c r="T52" s="28"/>
    </row>
    <row r="53" spans="2:20" x14ac:dyDescent="0.25">
      <c r="B53" s="7">
        <v>17</v>
      </c>
      <c r="C53" s="9" t="s">
        <v>49</v>
      </c>
      <c r="D53" s="10">
        <v>72.540000000000006</v>
      </c>
      <c r="E53" s="8">
        <v>1</v>
      </c>
      <c r="F53" s="29">
        <f t="shared" si="6"/>
        <v>26477.100000000006</v>
      </c>
      <c r="G53" s="30">
        <f>D53*E53*G18</f>
        <v>2248.7400000000002</v>
      </c>
      <c r="H53" s="30">
        <f>D53*E53*H18</f>
        <v>2031.1200000000001</v>
      </c>
      <c r="I53" s="30">
        <f>D53*E53*I18</f>
        <v>2248.7400000000002</v>
      </c>
      <c r="J53" s="30">
        <f>D53*E53*J18</f>
        <v>2176.2000000000003</v>
      </c>
      <c r="K53" s="30">
        <f>D53*E53*K18</f>
        <v>2248.7400000000002</v>
      </c>
      <c r="L53" s="30">
        <f>D53*E53*L18</f>
        <v>2176.2000000000003</v>
      </c>
      <c r="M53" s="30">
        <f>D53*E53*M18</f>
        <v>2248.7400000000002</v>
      </c>
      <c r="N53" s="30">
        <f>D53*E53*N18</f>
        <v>2248.7400000000002</v>
      </c>
      <c r="O53" s="31">
        <f>D53*E53*O18</f>
        <v>2176.2000000000003</v>
      </c>
      <c r="P53" s="30">
        <f>D53*E53*P18</f>
        <v>2248.7400000000002</v>
      </c>
      <c r="Q53" s="31">
        <f>D53*E53*Q18</f>
        <v>2176.2000000000003</v>
      </c>
      <c r="R53" s="56">
        <f>D53*E53*R18</f>
        <v>2248.7400000000002</v>
      </c>
      <c r="T53" s="28"/>
    </row>
    <row r="54" spans="2:20" x14ac:dyDescent="0.25">
      <c r="B54" s="7"/>
      <c r="C54" s="34"/>
      <c r="D54" s="38"/>
      <c r="E54" s="8">
        <f>SUM(E37:E53)</f>
        <v>51</v>
      </c>
      <c r="F54" s="64"/>
      <c r="G54" s="12" t="s">
        <v>6</v>
      </c>
      <c r="H54" s="11" t="s">
        <v>7</v>
      </c>
      <c r="I54" s="11" t="s">
        <v>8</v>
      </c>
      <c r="J54" s="11" t="s">
        <v>9</v>
      </c>
      <c r="K54" s="11" t="s">
        <v>10</v>
      </c>
      <c r="L54" s="11" t="s">
        <v>11</v>
      </c>
      <c r="M54" s="11" t="s">
        <v>12</v>
      </c>
      <c r="N54" s="11" t="s">
        <v>13</v>
      </c>
      <c r="O54" s="11" t="s">
        <v>22</v>
      </c>
      <c r="P54" s="11" t="s">
        <v>23</v>
      </c>
      <c r="Q54" s="11" t="s">
        <v>24</v>
      </c>
      <c r="R54" s="13" t="s">
        <v>25</v>
      </c>
      <c r="T54" s="28"/>
    </row>
    <row r="55" spans="2:20" ht="15.75" thickBot="1" x14ac:dyDescent="0.3">
      <c r="B55" s="22"/>
      <c r="C55" s="26" t="s">
        <v>53</v>
      </c>
      <c r="D55" s="27"/>
      <c r="E55" s="26">
        <f>E27+E33+E54</f>
        <v>68</v>
      </c>
      <c r="F55" s="58"/>
      <c r="G55" s="23"/>
      <c r="H55" s="23"/>
      <c r="I55" s="23"/>
      <c r="J55" s="23"/>
      <c r="K55" s="23"/>
      <c r="L55" s="23"/>
      <c r="M55" s="23"/>
      <c r="N55" s="23"/>
      <c r="O55" s="24"/>
      <c r="P55" s="23"/>
      <c r="Q55" s="24"/>
      <c r="R55" s="25"/>
      <c r="T55" s="28"/>
    </row>
    <row r="56" spans="2:20" x14ac:dyDescent="0.25"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0"/>
    </row>
    <row r="57" spans="2:20" ht="15.75" x14ac:dyDescent="0.25">
      <c r="B57" s="68"/>
      <c r="C57" s="71" t="s">
        <v>52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70"/>
    </row>
    <row r="58" spans="2:20" ht="15.75" x14ac:dyDescent="0.25">
      <c r="B58" s="68"/>
      <c r="C58" s="72" t="s">
        <v>56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70"/>
    </row>
    <row r="59" spans="2:20" ht="15.75" thickBot="1" x14ac:dyDescent="0.3"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/>
    </row>
    <row r="60" spans="2:20" x14ac:dyDescent="0.25">
      <c r="I60" s="59"/>
      <c r="K60" s="59"/>
    </row>
    <row r="61" spans="2:20" ht="34.5" customHeight="1" x14ac:dyDescent="0.25">
      <c r="C61" s="63"/>
      <c r="K61" s="59"/>
    </row>
    <row r="65" spans="4:6" x14ac:dyDescent="0.25">
      <c r="D65" s="59"/>
      <c r="F65" s="59"/>
    </row>
    <row r="66" spans="4:6" x14ac:dyDescent="0.25">
      <c r="D66" s="60"/>
    </row>
    <row r="67" spans="4:6" ht="35.25" customHeight="1" x14ac:dyDescent="0.25">
      <c r="D67" s="59"/>
    </row>
    <row r="78" spans="4:6" ht="30.75" customHeight="1" x14ac:dyDescent="0.25"/>
    <row r="83" ht="36.75" customHeight="1" x14ac:dyDescent="0.25"/>
    <row r="101" ht="33" customHeight="1" x14ac:dyDescent="0.25"/>
    <row r="112" ht="36" customHeight="1" x14ac:dyDescent="0.25"/>
    <row r="126" ht="63.75" customHeight="1" x14ac:dyDescent="0.25"/>
    <row r="127" ht="51" customHeight="1" x14ac:dyDescent="0.25"/>
    <row r="129" ht="25.5" customHeight="1" x14ac:dyDescent="0.25"/>
    <row r="136" ht="21.75" customHeight="1" x14ac:dyDescent="0.25"/>
    <row r="148" ht="27" customHeight="1" x14ac:dyDescent="0.25"/>
    <row r="155" ht="31.5" customHeight="1" x14ac:dyDescent="0.25"/>
  </sheetData>
  <mergeCells count="8">
    <mergeCell ref="B4:R4"/>
    <mergeCell ref="B3:R3"/>
    <mergeCell ref="B11:R11"/>
    <mergeCell ref="B12:B13"/>
    <mergeCell ref="C12:C13"/>
    <mergeCell ref="D12:D13"/>
    <mergeCell ref="E12:E13"/>
    <mergeCell ref="G12:R12"/>
  </mergeCells>
  <pageMargins left="0.70866141732283472" right="0.70866141732283472" top="0.74803149606299213" bottom="0.74803149606299213" header="0.31496062992125984" footer="0.31496062992125984"/>
  <pageSetup paperSize="281" scale="45" orientation="landscape" r:id="rId1"/>
  <headerFooter>
    <oddHeader>&amp;L&amp;D&amp;R&amp;P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031-2021</vt:lpstr>
      <vt:lpstr>'031-2021'!Títulos_a_imprimir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Josias Izaak Toma Martinez</dc:creator>
  <cp:lastModifiedBy>Artes</cp:lastModifiedBy>
  <cp:lastPrinted>2022-02-28T18:46:28Z</cp:lastPrinted>
  <dcterms:created xsi:type="dcterms:W3CDTF">2020-10-14T15:16:45Z</dcterms:created>
  <dcterms:modified xsi:type="dcterms:W3CDTF">2022-03-02T16:14:44Z</dcterms:modified>
</cp:coreProperties>
</file>