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es\Documents\2023\17 TER 2023\DICIEMBRE 2023\"/>
    </mc:Choice>
  </mc:AlternateContent>
  <xr:revisionPtr revIDLastSave="0" documentId="13_ncr:1_{974AD584-502A-4A48-8E0A-0F9EB9C3999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teral &quot;D&quot;" sheetId="4" r:id="rId1"/>
  </sheets>
  <externalReferences>
    <externalReference r:id="rId2"/>
  </externalReferences>
  <definedNames>
    <definedName name="_xlnm.Print_Area" localSheetId="0">'Literal "D"'!$A$1:$G$17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4" l="1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F17" i="4"/>
  <c r="E17" i="4"/>
  <c r="D17" i="4"/>
  <c r="D14" i="4"/>
  <c r="D40" i="4" s="1"/>
</calcChain>
</file>

<file path=xl/sharedStrings.xml><?xml version="1.0" encoding="utf-8"?>
<sst xmlns="http://schemas.openxmlformats.org/spreadsheetml/2006/main" count="126" uniqueCount="107">
  <si>
    <t>Nombre Completo</t>
  </si>
  <si>
    <t>Fecha de Contrato</t>
  </si>
  <si>
    <t>Final</t>
  </si>
  <si>
    <t>No. De Contrato</t>
  </si>
  <si>
    <t>Monto Total del contrato</t>
  </si>
  <si>
    <t>Datos del Arrendatario</t>
  </si>
  <si>
    <t>NIT</t>
  </si>
  <si>
    <t>Ubicación del Inmueble</t>
  </si>
  <si>
    <t xml:space="preserve">ARTÍCULO 17 TER </t>
  </si>
  <si>
    <t>D) PROGRAMACIONES DE ARRENDAMIENTO DE EDIFICIOS</t>
  </si>
  <si>
    <t>6ta. Calle 4-17 zona 1, del municipio y departamento de Guatemala.</t>
  </si>
  <si>
    <t>Inversiones Inmobiliarias Tikal,S.A.</t>
  </si>
  <si>
    <t xml:space="preserve">Inicial </t>
  </si>
  <si>
    <t>Dependencia: Departamento Administrativo</t>
  </si>
  <si>
    <t>Dirección General de las Artes</t>
  </si>
  <si>
    <t>MCD-DGA-5-2023</t>
  </si>
  <si>
    <t>MCD-DGA-4-2023</t>
  </si>
  <si>
    <t>MCD-DGA-2-2023</t>
  </si>
  <si>
    <t>MCD-DGA-1-2023</t>
  </si>
  <si>
    <t>MCD-DGA-3-2023</t>
  </si>
  <si>
    <t xml:space="preserve">6ta calle 4-17 zona 1. Edificio Tikal 8, oficina 810. Guatemala, Guatemala. </t>
  </si>
  <si>
    <t>MCD-DGA-83-2023</t>
  </si>
  <si>
    <t>Desarrollos Inmobiliarios Guerra Sociedad Anomina</t>
  </si>
  <si>
    <t xml:space="preserve">BMyF. Arrendamiento de bodega para el resguardo de utileria, vestuario escenografía e instrumentos del Ballet Moderno y Folklorico </t>
  </si>
  <si>
    <t>MCD-DGA-84-2023</t>
  </si>
  <si>
    <t>LABBÉ PÉREZ RODRIGO</t>
  </si>
  <si>
    <t xml:space="preserve">BMyF. Arrendamiento de Inmueble para sede del  Ballet Moderno y Folklorico </t>
  </si>
  <si>
    <t>MCD-DGA-76-2023</t>
  </si>
  <si>
    <t xml:space="preserve">Inversiones Inmobiliarias Tikal,S.A </t>
  </si>
  <si>
    <t>34274-2</t>
  </si>
  <si>
    <t xml:space="preserve">Arrendamiento del bien inmueble ubicado   en la Oficina No. N 106 Edificio Tikal , para el resguardo de los bienes de la Dirección de Formación Artística del Municipio y Departamento de Guatemala. </t>
  </si>
  <si>
    <t>MCD-DGA-75-2023</t>
  </si>
  <si>
    <t>Manuel de Jesus Garay Ventura 224612-0</t>
  </si>
  <si>
    <t>224612-0</t>
  </si>
  <si>
    <t>Arrendamiento del bien inmueble para la Escuela Regional de Arte " Sergio López de León".</t>
  </si>
  <si>
    <t>MCD-DGA-79-2023</t>
  </si>
  <si>
    <t>Juana Peruch Coguox de Xiloj 2001675-1</t>
  </si>
  <si>
    <t>2001675-1</t>
  </si>
  <si>
    <t>Arrendamiento del Bien Inmueble para el Conservatorio Regional de Música " Gumercindo Palacios Flores".</t>
  </si>
  <si>
    <t>MCD-DGA-78-2023</t>
  </si>
  <si>
    <t>Helder Miguel Morales Figueroa</t>
  </si>
  <si>
    <t>Arrendamiento del Bien Inmueble para la Escuela Nacional de Marimba "Gilberto Martinez".</t>
  </si>
  <si>
    <t>MCD-DGA-86-2023</t>
  </si>
  <si>
    <t xml:space="preserve">Heidi Berenice Contreras Cruz de Girón </t>
  </si>
  <si>
    <t>917634-9</t>
  </si>
  <si>
    <t>Arrendamiento del Bien Inmueble para el Conservatorio Regional de Música " Noh Petén".</t>
  </si>
  <si>
    <t>MCD-DGA-80-2023</t>
  </si>
  <si>
    <t xml:space="preserve">Ingrid Zucelly Flores Mollinedo de Figueroa </t>
  </si>
  <si>
    <t>3846806-9</t>
  </si>
  <si>
    <t>Arrendamiento del bien inmueble para la Escuela Regional de Arte " Basilio Eliseo de León Rosales".</t>
  </si>
  <si>
    <t>MCD-DGA-71-2023</t>
  </si>
  <si>
    <t xml:space="preserve">Odilia Etelvina Morales Morales de Santos </t>
  </si>
  <si>
    <t>4831225-8</t>
  </si>
  <si>
    <t>Arrendamiento del bien inmueble para la Escuela Regional de Arte " Rafael Pereyra".</t>
  </si>
  <si>
    <t>MCD-DGA-12-2023</t>
  </si>
  <si>
    <t xml:space="preserve">Alfredo Gutiérrez Orellana </t>
  </si>
  <si>
    <t>Arrendamiento del bien inmueble para la Escuela Regional de Arte " Alfredo Galvez Suárez".</t>
  </si>
  <si>
    <t>MCD-DGA-73-2023</t>
  </si>
  <si>
    <t>Tomas Chitic Ren 810397-6</t>
  </si>
  <si>
    <t>810397-6</t>
  </si>
  <si>
    <t>Arrendamiento del bien inmueble para la Escuela Regional de Arte " Ovidio Rodas Corzo".</t>
  </si>
  <si>
    <t>MCD-DGA-81-2023</t>
  </si>
  <si>
    <t xml:space="preserve">Zuddy Franz de León Avila </t>
  </si>
  <si>
    <t>70124-6</t>
  </si>
  <si>
    <t>Arrendamiento del Bien Inmueble para el Conservatorio Regional de Música " Oxlajuj Kiej".</t>
  </si>
  <si>
    <t>MCD-DGA-72-2023</t>
  </si>
  <si>
    <t xml:space="preserve">Lenin Gundemaro Martínez López </t>
  </si>
  <si>
    <t xml:space="preserve">7783441-0 </t>
  </si>
  <si>
    <t>Arrendamiento del Bien Inmueble para la Escuela Nacional de Marimba "Santa Ana Huista".</t>
  </si>
  <si>
    <t>MCD-DGA-82-2023</t>
  </si>
  <si>
    <t xml:space="preserve">Esteban de Jesus Reyes Malín </t>
  </si>
  <si>
    <t>Arrendamiento del Inmueble para el funcionaiento del conservatorio Regional de Musica " Eulalio Samayoa"</t>
  </si>
  <si>
    <t>MCD-DGA-74-2023</t>
  </si>
  <si>
    <t xml:space="preserve">Miguel Angel Bal Colaj </t>
  </si>
  <si>
    <t>Arrendamiento del inmueble  para la Escuela Elemental de Musica Rafael Alvarez Ovalle San Juan Comalapa Chimaltenango</t>
  </si>
  <si>
    <t>MCD-DGA-77-2023</t>
  </si>
  <si>
    <t>Agustin Pablo Chavaloc Chamorro</t>
  </si>
  <si>
    <t>Arrendamiento para la Escuela Regional de Arte Umberto Garavito</t>
  </si>
  <si>
    <t>16/01/2023</t>
  </si>
  <si>
    <t xml:space="preserve">01/02/2023 </t>
  </si>
  <si>
    <t>01/02/2023</t>
  </si>
  <si>
    <t>MCD-DGA-106-2023</t>
  </si>
  <si>
    <t>01/03/2023</t>
  </si>
  <si>
    <t>ELIZA RAQUEL VILLAGRAN PINTO</t>
  </si>
  <si>
    <t>DEP-Uso para oficina de bodega para resguardo de suministros  por la Dirección de Espectaculos Públicos</t>
  </si>
  <si>
    <t>MCD-DGA-99-2023</t>
  </si>
  <si>
    <t>ADOLFO FAUSTINO RAMIREZ CASTILLO</t>
  </si>
  <si>
    <t>MCD-DGA-101-2023</t>
  </si>
  <si>
    <t xml:space="preserve">CALAKMUL, S.A </t>
  </si>
  <si>
    <t>Arrendamiento de la Escuela Nacional de Canto y Escuela Nacional de Arte Dramático.</t>
  </si>
  <si>
    <t>Resición de Contrato con numero de Resolución VC-DGA-55-2023</t>
  </si>
  <si>
    <t>MCD-DGA-163-2023</t>
  </si>
  <si>
    <t xml:space="preserve">02/05/2023 </t>
  </si>
  <si>
    <t xml:space="preserve"> 31/12/2023</t>
  </si>
  <si>
    <t>PEDRO BAUDILIO, GONZÁLEZ CASTILLO</t>
  </si>
  <si>
    <t>Arendamiento del Bien Inmueble para la Escuela Regional de Arte "Lolo Beltran"</t>
  </si>
  <si>
    <t>MCD-DGA-173-2023</t>
  </si>
  <si>
    <t xml:space="preserve">15/05/2023 </t>
  </si>
  <si>
    <t>INVERSIONES INMOBILIARIAS TIKAL, S.A.</t>
  </si>
  <si>
    <t xml:space="preserve">Arrendamiento del bien inmueble ubicado   en la Oficina No. S-204 Edificio Tikal , para el resguardo de los bienes de la Dirección de Formación Artística del Municipio y Departamento de Guatemala. </t>
  </si>
  <si>
    <t>MCD-DGA-197-2023</t>
  </si>
  <si>
    <t xml:space="preserve">04/07/2023 </t>
  </si>
  <si>
    <t>Ricardo Alejandro Santa Cruz Salazar</t>
  </si>
  <si>
    <t>Arrendamieto de Bodegas para Inventarios  (Resguardo de bienes muebles en buen estado y em proceso de baja de la DGA)</t>
  </si>
  <si>
    <t>TOTAL</t>
  </si>
  <si>
    <t>Mes/ año: DICIEMBRE 2023</t>
  </si>
  <si>
    <t>Responsable: Juan Carlos Ramos Arriaga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</si>
</sst>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Q&quot;* #,##0.00_-;\-&quot;Q&quot;* #,##0.00_-;_-&quot;Q&quot;* &quot;-&quot;??_-;_-@_-"/>
    <numFmt numFmtId="164" formatCode="_-[$Q-100A]* #,##0.00_-;\-[$Q-100A]* #,##0.00_-;_-[$Q-100A]* &quot;-&quot;??_-;_-@_-"/>
  </numFmts>
  <fonts count="12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3" fillId="0" borderId="0" xfId="0" applyFont="1"/>
    <xf numFmtId="0" fontId="3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3" borderId="6" xfId="0" applyNumberForma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7" fillId="0" borderId="1" xfId="2" applyNumberFormat="1" applyFont="1" applyFill="1" applyBorder="1" applyAlignment="1">
      <alignment horizontal="center" vertical="center"/>
    </xf>
    <xf numFmtId="164" fontId="7" fillId="0" borderId="1" xfId="2" applyNumberFormat="1" applyFont="1" applyFill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4" fontId="0" fillId="0" borderId="1" xfId="0" applyNumberForma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49" fontId="10" fillId="4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6" fillId="0" borderId="1" xfId="0" applyFont="1" applyBorder="1"/>
    <xf numFmtId="164" fontId="6" fillId="0" borderId="1" xfId="0" applyNumberFormat="1" applyFont="1" applyBorder="1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3">
    <cellStyle name="Moneda" xfId="1" builtinId="4"/>
    <cellStyle name="Moneda 5" xfId="2" xr:uid="{EF7EC26E-C0CE-44D3-960A-438C26E477AF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59871</xdr:colOff>
      <xdr:row>0</xdr:row>
      <xdr:rowOff>81644</xdr:rowOff>
    </xdr:from>
    <xdr:to>
      <xdr:col>2</xdr:col>
      <xdr:colOff>70756</xdr:colOff>
      <xdr:row>1</xdr:row>
      <xdr:rowOff>341883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54" r="14773"/>
        <a:stretch/>
      </xdr:blipFill>
      <xdr:spPr>
        <a:xfrm>
          <a:off x="59871" y="81644"/>
          <a:ext cx="2688771" cy="661650"/>
        </a:xfrm>
        <a:prstGeom prst="rect">
          <a:avLst/>
        </a:prstGeom>
      </xdr:spPr>
    </xdr:pic>
    <xdr:clientData/>
  </xdr:twoCellAnchor>
  <xdr:twoCellAnchor editAs="oneCell">
    <xdr:from>
      <xdr:col>5</xdr:col>
      <xdr:colOff>442232</xdr:colOff>
      <xdr:row>0</xdr:row>
      <xdr:rowOff>115661</xdr:rowOff>
    </xdr:from>
    <xdr:to>
      <xdr:col>6</xdr:col>
      <xdr:colOff>1530803</xdr:colOff>
      <xdr:row>1</xdr:row>
      <xdr:rowOff>285104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523D581-4EBD-4A06-A406-2676A483F5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1018" y="115661"/>
          <a:ext cx="1850571" cy="57085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%20DYC%202023\Informaci&#243;n%20P&#250;blica\02%20Iformaci&#243;n%20P&#250;blica%20mes%20de%20FEBRERO%202023\ART&#205;CULO%2010%20NUMERAL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MINISTRATIVO DGA"/>
    </sheetNames>
    <sheetDataSet>
      <sheetData sheetId="0" refreshError="1">
        <row r="13">
          <cell r="G13">
            <v>31032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showGridLines="0" tabSelected="1" showWhiteSpace="0" topLeftCell="A7" zoomScale="140" zoomScaleNormal="140" workbookViewId="0">
      <selection activeCell="D13" sqref="D13"/>
    </sheetView>
  </sheetViews>
  <sheetFormatPr baseColWidth="10" defaultRowHeight="15" x14ac:dyDescent="0.25"/>
  <cols>
    <col min="1" max="1" width="28.5703125" customWidth="1"/>
    <col min="3" max="3" width="12.140625" bestFit="1" customWidth="1"/>
    <col min="4" max="4" width="15.7109375" customWidth="1"/>
    <col min="5" max="5" width="24.140625" customWidth="1"/>
    <col min="7" max="7" width="26.5703125" customWidth="1"/>
  </cols>
  <sheetData>
    <row r="1" spans="1:8" ht="31.5" customHeight="1" x14ac:dyDescent="0.25"/>
    <row r="2" spans="1:8" ht="29.25" customHeight="1" x14ac:dyDescent="0.25"/>
    <row r="4" spans="1:8" ht="23.25" x14ac:dyDescent="0.25">
      <c r="A4" s="2" t="s">
        <v>8</v>
      </c>
      <c r="B4" s="2"/>
      <c r="C4" s="2"/>
    </row>
    <row r="5" spans="1:8" ht="18.75" x14ac:dyDescent="0.3">
      <c r="A5" s="31" t="s">
        <v>9</v>
      </c>
      <c r="B5" s="31"/>
      <c r="C5" s="31"/>
      <c r="D5" s="31"/>
      <c r="E5" s="31"/>
      <c r="F5" s="31"/>
      <c r="G5" s="31"/>
      <c r="H5" s="3"/>
    </row>
    <row r="6" spans="1:8" ht="24" customHeight="1" x14ac:dyDescent="0.25">
      <c r="A6" s="32" t="s">
        <v>14</v>
      </c>
      <c r="B6" s="32"/>
      <c r="C6" s="32"/>
    </row>
    <row r="7" spans="1:8" ht="15.75" x14ac:dyDescent="0.25">
      <c r="A7" s="32" t="s">
        <v>13</v>
      </c>
      <c r="B7" s="32"/>
      <c r="C7" s="32"/>
    </row>
    <row r="8" spans="1:8" ht="15.75" x14ac:dyDescent="0.25">
      <c r="A8" s="4" t="s">
        <v>106</v>
      </c>
      <c r="B8" s="4"/>
      <c r="C8" s="4"/>
    </row>
    <row r="9" spans="1:8" ht="15.75" x14ac:dyDescent="0.25">
      <c r="A9" s="33" t="s">
        <v>105</v>
      </c>
      <c r="B9" s="33"/>
      <c r="C9" s="33"/>
    </row>
    <row r="10" spans="1:8" ht="15.75" thickBot="1" x14ac:dyDescent="0.3"/>
    <row r="11" spans="1:8" ht="15.75" customHeight="1" x14ac:dyDescent="0.25">
      <c r="A11" s="35" t="s">
        <v>3</v>
      </c>
      <c r="B11" s="34" t="s">
        <v>1</v>
      </c>
      <c r="C11" s="34"/>
      <c r="D11" s="37" t="s">
        <v>4</v>
      </c>
      <c r="E11" s="34" t="s">
        <v>5</v>
      </c>
      <c r="F11" s="34"/>
      <c r="G11" s="39" t="s">
        <v>7</v>
      </c>
    </row>
    <row r="12" spans="1:8" ht="30.75" customHeight="1" x14ac:dyDescent="0.25">
      <c r="A12" s="36"/>
      <c r="B12" s="5" t="s">
        <v>12</v>
      </c>
      <c r="C12" s="5" t="s">
        <v>2</v>
      </c>
      <c r="D12" s="38"/>
      <c r="E12" s="5" t="s">
        <v>0</v>
      </c>
      <c r="F12" s="5" t="s">
        <v>6</v>
      </c>
      <c r="G12" s="40"/>
    </row>
    <row r="13" spans="1:8" ht="63.75" customHeight="1" x14ac:dyDescent="0.25">
      <c r="A13" s="6" t="s">
        <v>15</v>
      </c>
      <c r="B13" s="7">
        <v>44929</v>
      </c>
      <c r="C13" s="8">
        <v>45291</v>
      </c>
      <c r="D13" s="9">
        <v>193116</v>
      </c>
      <c r="E13" s="10" t="s">
        <v>11</v>
      </c>
      <c r="F13" s="6">
        <v>342742</v>
      </c>
      <c r="G13" s="10" t="s">
        <v>10</v>
      </c>
    </row>
    <row r="14" spans="1:8" ht="47.25" customHeight="1" x14ac:dyDescent="0.25">
      <c r="A14" s="6" t="s">
        <v>16</v>
      </c>
      <c r="B14" s="8">
        <v>44929</v>
      </c>
      <c r="C14" s="8">
        <v>45291</v>
      </c>
      <c r="D14" s="9">
        <f>+'[1]ADMINISTRATIVO DGA'!$G$13</f>
        <v>31032</v>
      </c>
      <c r="E14" s="10" t="s">
        <v>11</v>
      </c>
      <c r="F14" s="6">
        <v>342742</v>
      </c>
      <c r="G14" s="10" t="s">
        <v>10</v>
      </c>
    </row>
    <row r="15" spans="1:8" s="1" customFormat="1" ht="45" x14ac:dyDescent="0.25">
      <c r="A15" s="6" t="s">
        <v>17</v>
      </c>
      <c r="B15" s="7">
        <v>44972</v>
      </c>
      <c r="C15" s="8">
        <v>45291</v>
      </c>
      <c r="D15" s="9">
        <v>35880</v>
      </c>
      <c r="E15" s="10" t="s">
        <v>11</v>
      </c>
      <c r="F15" s="6">
        <v>342742</v>
      </c>
      <c r="G15" s="10" t="s">
        <v>10</v>
      </c>
    </row>
    <row r="16" spans="1:8" s="1" customFormat="1" ht="45" x14ac:dyDescent="0.25">
      <c r="A16" s="6" t="s">
        <v>18</v>
      </c>
      <c r="B16" s="7">
        <v>44929</v>
      </c>
      <c r="C16" s="11">
        <v>45291</v>
      </c>
      <c r="D16" s="9">
        <v>31080</v>
      </c>
      <c r="E16" s="10" t="s">
        <v>11</v>
      </c>
      <c r="F16" s="6">
        <v>342742</v>
      </c>
      <c r="G16" s="10" t="s">
        <v>10</v>
      </c>
    </row>
    <row r="17" spans="1:8" s="1" customFormat="1" ht="105" x14ac:dyDescent="0.25">
      <c r="A17" s="12" t="s">
        <v>19</v>
      </c>
      <c r="B17" s="13" t="s">
        <v>78</v>
      </c>
      <c r="C17" s="7">
        <v>45291</v>
      </c>
      <c r="D17" s="14">
        <f>34680-24096</f>
        <v>10584</v>
      </c>
      <c r="E17" s="10" t="str">
        <f>+E16</f>
        <v>Inversiones Inmobiliarias Tikal,S.A.</v>
      </c>
      <c r="F17" s="10">
        <f>+F16</f>
        <v>342742</v>
      </c>
      <c r="G17" s="10" t="s">
        <v>20</v>
      </c>
      <c r="H17" s="1" t="s">
        <v>90</v>
      </c>
    </row>
    <row r="18" spans="1:8" s="1" customFormat="1" ht="63.75" x14ac:dyDescent="0.25">
      <c r="A18" s="13" t="s">
        <v>21</v>
      </c>
      <c r="B18" s="15">
        <v>44958</v>
      </c>
      <c r="C18" s="15">
        <v>45291</v>
      </c>
      <c r="D18" s="16">
        <f>5150*11</f>
        <v>56650</v>
      </c>
      <c r="E18" s="10" t="s">
        <v>22</v>
      </c>
      <c r="F18" s="6">
        <v>96352434</v>
      </c>
      <c r="G18" s="17" t="s">
        <v>23</v>
      </c>
    </row>
    <row r="19" spans="1:8" s="1" customFormat="1" ht="38.25" x14ac:dyDescent="0.25">
      <c r="A19" s="13" t="s">
        <v>24</v>
      </c>
      <c r="B19" s="15">
        <v>44958</v>
      </c>
      <c r="C19" s="15">
        <v>45291</v>
      </c>
      <c r="D19" s="16">
        <f>23578.4*11</f>
        <v>259362.40000000002</v>
      </c>
      <c r="E19" s="17" t="s">
        <v>25</v>
      </c>
      <c r="F19" s="6">
        <v>7307861</v>
      </c>
      <c r="G19" s="17" t="s">
        <v>26</v>
      </c>
    </row>
    <row r="20" spans="1:8" s="1" customFormat="1" ht="120" x14ac:dyDescent="0.25">
      <c r="A20" s="13" t="s">
        <v>27</v>
      </c>
      <c r="B20" s="7">
        <v>44972</v>
      </c>
      <c r="C20" s="15">
        <v>45291</v>
      </c>
      <c r="D20" s="18">
        <f>1500+2550*10</f>
        <v>27000</v>
      </c>
      <c r="E20" s="10" t="s">
        <v>28</v>
      </c>
      <c r="F20" s="6" t="s">
        <v>29</v>
      </c>
      <c r="G20" s="10" t="s">
        <v>30</v>
      </c>
    </row>
    <row r="21" spans="1:8" s="1" customFormat="1" ht="60" x14ac:dyDescent="0.25">
      <c r="A21" s="13" t="s">
        <v>31</v>
      </c>
      <c r="B21" s="12" t="s">
        <v>79</v>
      </c>
      <c r="C21" s="15">
        <v>45291</v>
      </c>
      <c r="D21" s="19">
        <f>5454*10+5460</f>
        <v>60000</v>
      </c>
      <c r="E21" s="10" t="s">
        <v>32</v>
      </c>
      <c r="F21" s="6" t="s">
        <v>33</v>
      </c>
      <c r="G21" s="10" t="s">
        <v>34</v>
      </c>
    </row>
    <row r="22" spans="1:8" s="1" customFormat="1" ht="75" x14ac:dyDescent="0.25">
      <c r="A22" s="13" t="s">
        <v>35</v>
      </c>
      <c r="B22" s="13" t="s">
        <v>79</v>
      </c>
      <c r="C22" s="15">
        <v>45291</v>
      </c>
      <c r="D22" s="18">
        <f>4581*10+4590</f>
        <v>50400</v>
      </c>
      <c r="E22" s="10" t="s">
        <v>36</v>
      </c>
      <c r="F22" s="6" t="s">
        <v>37</v>
      </c>
      <c r="G22" s="10" t="s">
        <v>38</v>
      </c>
    </row>
    <row r="23" spans="1:8" s="1" customFormat="1" ht="60" x14ac:dyDescent="0.25">
      <c r="A23" s="13" t="s">
        <v>39</v>
      </c>
      <c r="B23" s="13" t="s">
        <v>79</v>
      </c>
      <c r="C23" s="15">
        <v>45291</v>
      </c>
      <c r="D23" s="18">
        <f>3818*10+3820</f>
        <v>42000</v>
      </c>
      <c r="E23" s="10" t="s">
        <v>40</v>
      </c>
      <c r="F23" s="6">
        <v>76610098</v>
      </c>
      <c r="G23" s="10" t="s">
        <v>41</v>
      </c>
    </row>
    <row r="24" spans="1:8" s="1" customFormat="1" ht="60" x14ac:dyDescent="0.25">
      <c r="A24" s="13" t="s">
        <v>42</v>
      </c>
      <c r="B24" s="13" t="s">
        <v>80</v>
      </c>
      <c r="C24" s="15">
        <v>45291</v>
      </c>
      <c r="D24" s="18">
        <f>7636*10+7640</f>
        <v>84000</v>
      </c>
      <c r="E24" s="10" t="s">
        <v>43</v>
      </c>
      <c r="F24" s="6" t="s">
        <v>44</v>
      </c>
      <c r="G24" s="10" t="s">
        <v>45</v>
      </c>
    </row>
    <row r="25" spans="1:8" s="1" customFormat="1" ht="60" x14ac:dyDescent="0.25">
      <c r="A25" s="13" t="s">
        <v>46</v>
      </c>
      <c r="B25" s="13" t="s">
        <v>79</v>
      </c>
      <c r="C25" s="15">
        <v>45291</v>
      </c>
      <c r="D25" s="18">
        <f>5181*10+5190</f>
        <v>57000</v>
      </c>
      <c r="E25" s="10" t="s">
        <v>47</v>
      </c>
      <c r="F25" s="6" t="s">
        <v>48</v>
      </c>
      <c r="G25" s="10" t="s">
        <v>49</v>
      </c>
    </row>
    <row r="26" spans="1:8" s="1" customFormat="1" ht="60" x14ac:dyDescent="0.25">
      <c r="A26" s="13" t="s">
        <v>50</v>
      </c>
      <c r="B26" s="13" t="s">
        <v>79</v>
      </c>
      <c r="C26" s="15">
        <v>45291</v>
      </c>
      <c r="D26" s="18">
        <f>4581*10+4590</f>
        <v>50400</v>
      </c>
      <c r="E26" s="10" t="s">
        <v>51</v>
      </c>
      <c r="F26" s="6" t="s">
        <v>52</v>
      </c>
      <c r="G26" s="10" t="s">
        <v>53</v>
      </c>
    </row>
    <row r="27" spans="1:8" s="1" customFormat="1" ht="60" x14ac:dyDescent="0.25">
      <c r="A27" s="20" t="s">
        <v>54</v>
      </c>
      <c r="B27" s="13" t="s">
        <v>80</v>
      </c>
      <c r="C27" s="21">
        <v>45291</v>
      </c>
      <c r="D27" s="18">
        <f>5450*10+5500</f>
        <v>60000</v>
      </c>
      <c r="E27" s="10" t="s">
        <v>55</v>
      </c>
      <c r="F27" s="22">
        <v>736775</v>
      </c>
      <c r="G27" s="10" t="s">
        <v>56</v>
      </c>
    </row>
    <row r="28" spans="1:8" s="1" customFormat="1" ht="60" x14ac:dyDescent="0.25">
      <c r="A28" s="10" t="s">
        <v>57</v>
      </c>
      <c r="B28" s="13" t="s">
        <v>79</v>
      </c>
      <c r="C28" s="23">
        <v>45291</v>
      </c>
      <c r="D28" s="18">
        <f>3927*10+3930</f>
        <v>43200</v>
      </c>
      <c r="E28" s="10" t="s">
        <v>58</v>
      </c>
      <c r="F28" s="10" t="s">
        <v>59</v>
      </c>
      <c r="G28" s="10" t="s">
        <v>60</v>
      </c>
    </row>
    <row r="29" spans="1:8" s="1" customFormat="1" ht="60" x14ac:dyDescent="0.25">
      <c r="A29" s="10" t="s">
        <v>61</v>
      </c>
      <c r="B29" s="13" t="s">
        <v>79</v>
      </c>
      <c r="C29" s="23">
        <v>45291</v>
      </c>
      <c r="D29" s="18">
        <f>5672*10+5680</f>
        <v>62400</v>
      </c>
      <c r="E29" s="10" t="s">
        <v>62</v>
      </c>
      <c r="F29" s="10" t="s">
        <v>63</v>
      </c>
      <c r="G29" s="10" t="s">
        <v>64</v>
      </c>
    </row>
    <row r="30" spans="1:8" s="1" customFormat="1" ht="60" x14ac:dyDescent="0.25">
      <c r="A30" s="10" t="s">
        <v>65</v>
      </c>
      <c r="B30" s="13" t="s">
        <v>80</v>
      </c>
      <c r="C30" s="23">
        <v>45291</v>
      </c>
      <c r="D30" s="18">
        <f>5072*10+5080</f>
        <v>55800</v>
      </c>
      <c r="E30" s="10" t="s">
        <v>66</v>
      </c>
      <c r="F30" s="10" t="s">
        <v>67</v>
      </c>
      <c r="G30" s="10" t="s">
        <v>68</v>
      </c>
    </row>
    <row r="31" spans="1:8" s="1" customFormat="1" ht="75" x14ac:dyDescent="0.25">
      <c r="A31" s="10" t="s">
        <v>69</v>
      </c>
      <c r="B31" s="13" t="s">
        <v>80</v>
      </c>
      <c r="C31" s="23">
        <v>45291</v>
      </c>
      <c r="D31" s="18">
        <f>6545*10+6550</f>
        <v>72000</v>
      </c>
      <c r="E31" s="10" t="s">
        <v>70</v>
      </c>
      <c r="F31" s="10">
        <v>7114184</v>
      </c>
      <c r="G31" s="10" t="s">
        <v>71</v>
      </c>
    </row>
    <row r="32" spans="1:8" s="1" customFormat="1" ht="75" x14ac:dyDescent="0.25">
      <c r="A32" s="10" t="s">
        <v>72</v>
      </c>
      <c r="B32" s="13" t="s">
        <v>79</v>
      </c>
      <c r="C32" s="23">
        <v>45291</v>
      </c>
      <c r="D32" s="18">
        <f>3925*10+3950</f>
        <v>43200</v>
      </c>
      <c r="E32" s="10" t="s">
        <v>73</v>
      </c>
      <c r="F32" s="24">
        <v>103063374</v>
      </c>
      <c r="G32" s="10" t="s">
        <v>74</v>
      </c>
    </row>
    <row r="33" spans="1:8" s="25" customFormat="1" ht="45" x14ac:dyDescent="0.25">
      <c r="A33" s="10" t="s">
        <v>75</v>
      </c>
      <c r="B33" s="15">
        <v>44958</v>
      </c>
      <c r="C33" s="15">
        <v>45291</v>
      </c>
      <c r="D33" s="18">
        <f>16363*10+16370</f>
        <v>180000</v>
      </c>
      <c r="E33" s="10" t="s">
        <v>76</v>
      </c>
      <c r="F33" s="24">
        <v>41654234</v>
      </c>
      <c r="G33" s="10" t="s">
        <v>77</v>
      </c>
    </row>
    <row r="34" spans="1:8" s="25" customFormat="1" ht="60" x14ac:dyDescent="0.25">
      <c r="A34" s="10" t="s">
        <v>81</v>
      </c>
      <c r="B34" s="13" t="s">
        <v>82</v>
      </c>
      <c r="C34" s="23">
        <v>45291</v>
      </c>
      <c r="D34" s="18">
        <v>191150</v>
      </c>
      <c r="E34" s="10" t="s">
        <v>83</v>
      </c>
      <c r="F34" s="24">
        <v>44777744</v>
      </c>
      <c r="G34" s="10" t="s">
        <v>84</v>
      </c>
    </row>
    <row r="35" spans="1:8" s="25" customFormat="1" ht="60" x14ac:dyDescent="0.25">
      <c r="A35" s="10" t="s">
        <v>85</v>
      </c>
      <c r="B35" s="13" t="s">
        <v>79</v>
      </c>
      <c r="C35" s="23">
        <v>45291</v>
      </c>
      <c r="D35" s="18">
        <v>48000</v>
      </c>
      <c r="E35" s="10" t="s">
        <v>86</v>
      </c>
      <c r="F35" s="24">
        <v>26720787</v>
      </c>
      <c r="G35" s="10" t="s">
        <v>68</v>
      </c>
    </row>
    <row r="36" spans="1:8" s="25" customFormat="1" ht="60" x14ac:dyDescent="0.25">
      <c r="A36" s="10" t="s">
        <v>91</v>
      </c>
      <c r="B36" s="13" t="s">
        <v>92</v>
      </c>
      <c r="C36" s="26" t="s">
        <v>93</v>
      </c>
      <c r="D36" s="18">
        <v>60000</v>
      </c>
      <c r="E36" s="10" t="s">
        <v>94</v>
      </c>
      <c r="F36" s="24">
        <v>54176557</v>
      </c>
      <c r="G36" s="10" t="s">
        <v>95</v>
      </c>
    </row>
    <row r="37" spans="1:8" s="25" customFormat="1" ht="120" x14ac:dyDescent="0.25">
      <c r="A37" s="10" t="s">
        <v>96</v>
      </c>
      <c r="B37" s="13" t="s">
        <v>97</v>
      </c>
      <c r="C37" s="27">
        <v>45291</v>
      </c>
      <c r="D37" s="18">
        <v>21200</v>
      </c>
      <c r="E37" s="10" t="s">
        <v>98</v>
      </c>
      <c r="F37" s="24">
        <v>342742</v>
      </c>
      <c r="G37" s="10" t="s">
        <v>99</v>
      </c>
    </row>
    <row r="38" spans="1:8" s="25" customFormat="1" ht="75" x14ac:dyDescent="0.25">
      <c r="A38" s="10" t="s">
        <v>100</v>
      </c>
      <c r="B38" s="13" t="s">
        <v>101</v>
      </c>
      <c r="C38" s="27" t="s">
        <v>93</v>
      </c>
      <c r="D38" s="18">
        <v>39000</v>
      </c>
      <c r="E38" s="10" t="s">
        <v>102</v>
      </c>
      <c r="F38" s="24">
        <v>16900685</v>
      </c>
      <c r="G38" s="10" t="s">
        <v>103</v>
      </c>
    </row>
    <row r="39" spans="1:8" s="28" customFormat="1" ht="60" x14ac:dyDescent="0.25">
      <c r="A39" s="10" t="s">
        <v>87</v>
      </c>
      <c r="B39" s="15">
        <v>44958</v>
      </c>
      <c r="C39" s="15">
        <v>45291</v>
      </c>
      <c r="D39" s="18">
        <f>210000+42000+42000+42000+42000+42000</f>
        <v>420000</v>
      </c>
      <c r="E39" s="10" t="s">
        <v>88</v>
      </c>
      <c r="F39" s="24">
        <v>55716253</v>
      </c>
      <c r="G39" s="10" t="s">
        <v>89</v>
      </c>
      <c r="H39" s="25"/>
    </row>
    <row r="40" spans="1:8" x14ac:dyDescent="0.25">
      <c r="C40" s="29" t="s">
        <v>104</v>
      </c>
      <c r="D40" s="30">
        <f>SUM(D13:D39)</f>
        <v>2284454.4</v>
      </c>
    </row>
  </sheetData>
  <mergeCells count="9">
    <mergeCell ref="A5:G5"/>
    <mergeCell ref="A7:C7"/>
    <mergeCell ref="A9:C9"/>
    <mergeCell ref="B11:C11"/>
    <mergeCell ref="A11:A12"/>
    <mergeCell ref="D11:D12"/>
    <mergeCell ref="E11:F11"/>
    <mergeCell ref="G11:G12"/>
    <mergeCell ref="A6:C6"/>
  </mergeCells>
  <pageMargins left="0.7" right="0.7" top="0.75" bottom="0.75" header="0.3" footer="0.3"/>
  <pageSetup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Literal "D"</vt:lpstr>
      <vt:lpstr>'Literal "D"'!Área_de_impresión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Lester Giovanni Ramirez Escobar</dc:creator>
  <cp:lastModifiedBy>Departamento Financiero de las Artes</cp:lastModifiedBy>
  <cp:lastPrinted>2023-03-01T22:34:02Z</cp:lastPrinted>
  <dcterms:created xsi:type="dcterms:W3CDTF">2021-05-14T16:24:59Z</dcterms:created>
  <dcterms:modified xsi:type="dcterms:W3CDTF">2024-01-05T23:55:14Z</dcterms:modified>
</cp:coreProperties>
</file>