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ARTES\Desktop\"/>
    </mc:Choice>
  </mc:AlternateContent>
  <xr:revisionPtr revIDLastSave="0" documentId="8_{572284D5-9DB3-4DAA-B227-971DB3782725}" xr6:coauthVersionLast="47" xr6:coauthVersionMax="47" xr10:uidLastSave="{00000000-0000-0000-0000-000000000000}"/>
  <bookViews>
    <workbookView xWindow="-120" yWindow="-120" windowWidth="29040" windowHeight="15720" xr2:uid="{00000000-000D-0000-FFFF-FFFF00000000}"/>
  </bookViews>
  <sheets>
    <sheet name="INGRESOS" sheetId="1" r:id="rId1"/>
    <sheet name="GASTOS" sheetId="2" r:id="rId2"/>
  </sheets>
  <definedNames>
    <definedName name="_xlnm.Print_Area" localSheetId="1">GASTOS!$A$1:$I$31</definedName>
    <definedName name="_xlnm.Print_Area" localSheetId="0">INGRESOS!$A$1:$I$33</definedName>
    <definedName name="_xlnm.Print_Titles" localSheetId="1">GASTOS!$1:$9</definedName>
    <definedName name="_xlnm.Print_Titles" localSheetId="0">INGRESOS!$1:$9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 l="1"/>
  <c r="G17" i="1"/>
  <c r="F28" i="1"/>
  <c r="E28" i="1"/>
  <c r="D28" i="1"/>
  <c r="C28" i="1"/>
  <c r="O22" i="1"/>
  <c r="N22" i="1"/>
  <c r="M22" i="1"/>
  <c r="L22" i="1"/>
  <c r="L20" i="1"/>
  <c r="K20" i="1"/>
  <c r="G27" i="1"/>
  <c r="F27" i="1"/>
  <c r="G26" i="1"/>
  <c r="F26" i="1"/>
  <c r="G25" i="1"/>
  <c r="F25" i="1"/>
  <c r="G24" i="1"/>
  <c r="F24" i="1"/>
  <c r="G23" i="1"/>
  <c r="G14" i="1"/>
  <c r="G16" i="1"/>
  <c r="G15" i="1"/>
  <c r="G13" i="1"/>
  <c r="G12" i="1"/>
  <c r="E17" i="1"/>
  <c r="D17" i="1"/>
  <c r="C17" i="1"/>
  <c r="F16" i="1"/>
  <c r="F15" i="1"/>
  <c r="F14" i="1"/>
  <c r="F13" i="1"/>
  <c r="F12" i="1"/>
  <c r="E28" i="2"/>
  <c r="D28" i="2"/>
  <c r="C28" i="2"/>
  <c r="F27" i="2"/>
  <c r="G26" i="2"/>
  <c r="F26" i="2"/>
  <c r="G25" i="2"/>
  <c r="F25" i="2"/>
  <c r="G24" i="2"/>
  <c r="F24" i="2"/>
  <c r="F28" i="2" s="1"/>
  <c r="E16" i="2"/>
  <c r="D16" i="2"/>
  <c r="C16" i="2"/>
  <c r="G14" i="2"/>
  <c r="F15" i="2"/>
  <c r="F14" i="2"/>
  <c r="G12" i="2"/>
  <c r="G13" i="2"/>
  <c r="F13" i="2"/>
  <c r="F12" i="2"/>
  <c r="L19" i="1"/>
  <c r="F17" i="1" l="1"/>
  <c r="N18" i="1"/>
  <c r="F16" i="2"/>
</calcChain>
</file>

<file path=xl/sharedStrings.xml><?xml version="1.0" encoding="utf-8"?>
<sst xmlns="http://schemas.openxmlformats.org/spreadsheetml/2006/main" count="73" uniqueCount="31">
  <si>
    <t xml:space="preserve">ARTÍCULO 17 TER </t>
  </si>
  <si>
    <t>H) INFORMES DE LIQUIDACIÓN PRESUPUESTARIA DEL EJERCICIO FISCAL ANTERIOR</t>
  </si>
  <si>
    <t>DIRECCIÓN GENERAL DE LAS ARTES</t>
  </si>
  <si>
    <t>Dependencia: Ministerio de Cultura y Deportes</t>
  </si>
  <si>
    <t>Responsable: Josué Misael Matias de León</t>
  </si>
  <si>
    <t>Mes/ año: Diciembre 2023</t>
  </si>
  <si>
    <t>n</t>
  </si>
  <si>
    <t>UE</t>
  </si>
  <si>
    <t>ASIGNACIÓN</t>
  </si>
  <si>
    <t>VIGENTE</t>
  </si>
  <si>
    <t>DEVENGADO</t>
  </si>
  <si>
    <t>SALDO POR DEVENGAR</t>
  </si>
  <si>
    <t xml:space="preserve">% EJECUCIÓN </t>
  </si>
  <si>
    <t>JUSTIFICACIÓN ASIGNADO VS VIGENTE</t>
  </si>
  <si>
    <t>JUSTIFICACIÓN SALDO POR DEVENGAR</t>
  </si>
  <si>
    <t xml:space="preserve">TOTAL </t>
  </si>
  <si>
    <t>OBSERVACIONES</t>
  </si>
  <si>
    <t>INGRESOS</t>
  </si>
  <si>
    <t>PROG</t>
  </si>
  <si>
    <t>ASIGNADO</t>
  </si>
  <si>
    <t>% EJECUCIÓN</t>
  </si>
  <si>
    <t>GASTOS</t>
  </si>
  <si>
    <t>Responsable: Josue Misael Matias de León</t>
  </si>
  <si>
    <t xml:space="preserve">Se realizó una disminución al presupuesto asignado derivado de las modificaciones presupuestarias aprobadas, que justifica la diferencia con el presupuesto vigente, segun las necesidades de la instituciiones artisticas de la Dirección General de las Artes del Ministerio de Cultura y Deporte. </t>
  </si>
  <si>
    <t>Los saldos no devengados corresponden a los grupos de gastos 000, por economias de bonos a pesonal del Ballet Nacional de Guatemala y la Orquesta Sinfonica Nacional en el ejercicio fiscal 2023.  Grupo 100 y 200 derivado Asi como tambien afecto la captación de ingresos propios,  ya que no  se recaudo el monto  estimado para ciertos gastos en una fecha esperada o determinada, por lo que; fue a una fecha posterior, no fue posible realizar las compras o adquisiciones para la ejecución de los recursos.</t>
  </si>
  <si>
    <t>El presupuesto de ingresos asignado es igual al presupesto vigente por lo que no tiene variación alguna significativa.</t>
  </si>
  <si>
    <t>Se realizo una recaudación de ingresos que en los rubros 11410 y 13130 supero el 100% de los ingresos estimados; unicamente el rubro 13290 obtuvo el 92.14% de recaudación ingresos propios; los rubros 11690 y 23110 no tienen un saldo por devengar el 100%, sin embargo por la naturaleza de dichos rubros, no es de impacto negativo para la Dirección General de las Artes del Ministerio de Cultura y Deportes.</t>
  </si>
  <si>
    <t>Lo expuesto anteriormente justifica las variaciones de la ejecución de ingresos del presupuesto de la Unidad Ejecutora 102 del ejercicio fiscal</t>
  </si>
  <si>
    <t>2023, Segun el reporte R00805981.rpt del SICOIN WEB</t>
  </si>
  <si>
    <t>2023, según los reporte R00804768.rpt del SICOIN WEB.</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</si>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</sst>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12">
    <font>
      <sz val="11"/>
      <color theme="1"/>
      <name val="Calibri"/>
      <charset val="134"/>
      <scheme val="minor"/>
    </font>
    <font>
      <sz val="11"/>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b/>
      <sz val="10"/>
      <color indexed="8"/>
      <name val="Calibri  "/>
      <charset val="134"/>
    </font>
    <font>
      <sz val="10"/>
      <color indexed="8"/>
      <name val="Calibri  "/>
      <charset val="134"/>
    </font>
    <font>
      <sz val="11"/>
      <color theme="1"/>
      <name val="Calibri  "/>
      <charset val="134"/>
    </font>
    <font>
      <sz val="11"/>
      <color theme="1"/>
      <name val="Calibri"/>
      <family val="2"/>
      <scheme val="minor"/>
    </font>
    <font>
      <sz val="10"/>
      <color indexed="8"/>
      <name val="Calibri  "/>
    </font>
  </fonts>
  <fills count="3">
    <fill>
      <patternFill patternType="none"/>
    </fill>
    <fill>
      <patternFill patternType="gray125"/>
    </fill>
    <fill>
      <patternFill patternType="solid">
        <fgColor theme="8" tint="0.39994506668294322"/>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49">
    <xf numFmtId="0" fontId="0" fillId="0" borderId="0" xfId="0"/>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xf>
    <xf numFmtId="0" fontId="5" fillId="0" borderId="0" xfId="0" applyFont="1" applyAlignment="1">
      <alignment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4" fontId="8" fillId="0" borderId="2" xfId="0" applyNumberFormat="1" applyFont="1" applyBorder="1" applyAlignment="1">
      <alignment horizontal="center" vertical="center"/>
    </xf>
    <xf numFmtId="0" fontId="7" fillId="0" borderId="2" xfId="0" applyFont="1" applyBorder="1" applyAlignment="1">
      <alignment horizontal="center" vertical="top"/>
    </xf>
    <xf numFmtId="4" fontId="7" fillId="0" borderId="2" xfId="0" applyNumberFormat="1" applyFont="1" applyBorder="1" applyAlignment="1">
      <alignment horizontal="center" vertical="top"/>
    </xf>
    <xf numFmtId="0" fontId="0" fillId="0" borderId="2" xfId="0" applyBorder="1"/>
    <xf numFmtId="0" fontId="9" fillId="0" borderId="0" xfId="0" applyFont="1"/>
    <xf numFmtId="0" fontId="9" fillId="0" borderId="5" xfId="0" applyFont="1" applyBorder="1"/>
    <xf numFmtId="0" fontId="0" fillId="0" borderId="5" xfId="0" applyBorder="1"/>
    <xf numFmtId="0" fontId="9" fillId="0" borderId="6" xfId="0" applyFont="1" applyBorder="1"/>
    <xf numFmtId="0" fontId="0" fillId="0" borderId="6" xfId="0" applyBorder="1"/>
    <xf numFmtId="0" fontId="9" fillId="0" borderId="0" xfId="0" applyFont="1" applyBorder="1"/>
    <xf numFmtId="0" fontId="0" fillId="0" borderId="0" xfId="0" applyBorder="1"/>
    <xf numFmtId="10" fontId="7" fillId="0" borderId="2" xfId="2" applyNumberFormat="1" applyFont="1" applyBorder="1" applyAlignment="1">
      <alignment horizontal="center" vertical="top"/>
    </xf>
    <xf numFmtId="4" fontId="0" fillId="0" borderId="0" xfId="0" applyNumberFormat="1" applyAlignment="1">
      <alignment vertical="center"/>
    </xf>
    <xf numFmtId="0" fontId="2" fillId="0" borderId="0" xfId="0" applyFont="1" applyAlignment="1">
      <alignment vertical="center"/>
    </xf>
    <xf numFmtId="4" fontId="0" fillId="0" borderId="0" xfId="0" applyNumberFormat="1"/>
    <xf numFmtId="4" fontId="8" fillId="0" borderId="2" xfId="0" applyNumberFormat="1" applyFont="1" applyFill="1" applyBorder="1" applyAlignment="1">
      <alignment horizontal="center" vertical="center"/>
    </xf>
    <xf numFmtId="10" fontId="11" fillId="0" borderId="2" xfId="2" applyNumberFormat="1" applyFont="1" applyBorder="1" applyAlignment="1">
      <alignment horizontal="center" vertical="top"/>
    </xf>
    <xf numFmtId="10" fontId="0" fillId="0" borderId="0" xfId="0" applyNumberFormat="1"/>
    <xf numFmtId="0" fontId="9" fillId="0" borderId="6" xfId="0" applyFont="1" applyBorder="1" applyAlignment="1">
      <alignment horizontal="left"/>
    </xf>
    <xf numFmtId="10" fontId="11" fillId="0" borderId="2" xfId="2" applyNumberFormat="1" applyFont="1" applyBorder="1" applyAlignment="1">
      <alignment horizontal="center" vertical="center"/>
    </xf>
    <xf numFmtId="0" fontId="3" fillId="0" borderId="0" xfId="0" applyFont="1" applyAlignment="1">
      <alignment horizontal="left" vertical="justify" wrapText="1"/>
    </xf>
    <xf numFmtId="0" fontId="4"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vertical="top"/>
    </xf>
    <xf numFmtId="0" fontId="0" fillId="0" borderId="0" xfId="0"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1" fillId="0" borderId="1" xfId="0" applyFont="1"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0" xfId="0" applyFont="1" applyAlignment="1">
      <alignment horizontal="left" vertical="center"/>
    </xf>
    <xf numFmtId="49" fontId="1" fillId="0" borderId="1" xfId="1" applyNumberFormat="1" applyFont="1" applyFill="1" applyBorder="1" applyAlignment="1">
      <alignment horizontal="justify" vertical="center" wrapText="1"/>
    </xf>
    <xf numFmtId="49" fontId="1" fillId="0" borderId="3" xfId="1" applyNumberFormat="1" applyFont="1" applyFill="1" applyBorder="1" applyAlignment="1">
      <alignment horizontal="justify" vertical="center" wrapText="1"/>
    </xf>
    <xf numFmtId="49" fontId="1" fillId="0" borderId="4" xfId="1" applyNumberFormat="1" applyFont="1" applyFill="1" applyBorder="1" applyAlignment="1">
      <alignment horizontal="justify"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9</xdr:col>
      <xdr:colOff>304800</xdr:colOff>
      <xdr:row>11</xdr:row>
      <xdr:rowOff>9525</xdr:rowOff>
    </xdr:to>
    <xdr:sp macro="" textlink="">
      <xdr:nvSpPr>
        <xdr:cNvPr id="3" name="AutoShape 5" descr="Ley del IVA, Ley Orgánica del... - ROMA librería y papelería | Facebook">
          <a:extLst>
            <a:ext uri="{FF2B5EF4-FFF2-40B4-BE49-F238E27FC236}">
              <a16:creationId xmlns:a16="http://schemas.microsoft.com/office/drawing/2014/main" id="{00000000-0008-0000-0000-000003000000}"/>
            </a:ext>
          </a:extLst>
        </xdr:cNvPr>
        <xdr:cNvSpPr>
          <a:spLocks noChangeAspect="1" noChangeArrowheads="1"/>
        </xdr:cNvSpPr>
      </xdr:nvSpPr>
      <xdr:spPr>
        <a:xfrm>
          <a:off x="12106275" y="2552700"/>
          <a:ext cx="304800" cy="5168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10</xdr:row>
      <xdr:rowOff>0</xdr:rowOff>
    </xdr:from>
    <xdr:to>
      <xdr:col>10</xdr:col>
      <xdr:colOff>304800</xdr:colOff>
      <xdr:row>11</xdr:row>
      <xdr:rowOff>9525</xdr:rowOff>
    </xdr:to>
    <xdr:sp macro="" textlink="">
      <xdr:nvSpPr>
        <xdr:cNvPr id="4" name="AutoShape 7"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00000000-0008-0000-0000-000004000000}"/>
            </a:ext>
          </a:extLst>
        </xdr:cNvPr>
        <xdr:cNvSpPr>
          <a:spLocks noChangeAspect="1" noChangeArrowheads="1"/>
        </xdr:cNvSpPr>
      </xdr:nvSpPr>
      <xdr:spPr>
        <a:xfrm>
          <a:off x="12839700" y="2552700"/>
          <a:ext cx="304800" cy="5168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10</xdr:row>
      <xdr:rowOff>0</xdr:rowOff>
    </xdr:from>
    <xdr:to>
      <xdr:col>9</xdr:col>
      <xdr:colOff>304800</xdr:colOff>
      <xdr:row>10</xdr:row>
      <xdr:rowOff>304800</xdr:rowOff>
    </xdr:to>
    <xdr:sp macro="" textlink="">
      <xdr:nvSpPr>
        <xdr:cNvPr id="5" name="AutoShape 9"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00000000-0008-0000-0000-000005000000}"/>
            </a:ext>
          </a:extLst>
        </xdr:cNvPr>
        <xdr:cNvSpPr>
          <a:spLocks noChangeAspect="1" noChangeArrowheads="1"/>
        </xdr:cNvSpPr>
      </xdr:nvSpPr>
      <xdr:spPr>
        <a:xfrm>
          <a:off x="12106275" y="255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38100</xdr:rowOff>
    </xdr:from>
    <xdr:to>
      <xdr:col>4</xdr:col>
      <xdr:colOff>180812</xdr:colOff>
      <xdr:row>2</xdr:row>
      <xdr:rowOff>76200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9654" r="14773"/>
        <a:stretch>
          <a:fillRect/>
        </a:stretch>
      </xdr:blipFill>
      <xdr:spPr>
        <a:xfrm>
          <a:off x="0" y="38100"/>
          <a:ext cx="3371215" cy="809625"/>
        </a:xfrm>
        <a:prstGeom prst="rect">
          <a:avLst/>
        </a:prstGeom>
      </xdr:spPr>
    </xdr:pic>
    <xdr:clientData/>
  </xdr:twoCellAnchor>
  <xdr:twoCellAnchor editAs="oneCell">
    <xdr:from>
      <xdr:col>7</xdr:col>
      <xdr:colOff>1847851</xdr:colOff>
      <xdr:row>0</xdr:row>
      <xdr:rowOff>76200</xdr:rowOff>
    </xdr:from>
    <xdr:to>
      <xdr:col>8</xdr:col>
      <xdr:colOff>2409826</xdr:colOff>
      <xdr:row>2</xdr:row>
      <xdr:rowOff>19050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7981950" y="76200"/>
          <a:ext cx="2743200"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9</xdr:col>
      <xdr:colOff>304800</xdr:colOff>
      <xdr:row>11</xdr:row>
      <xdr:rowOff>142875</xdr:rowOff>
    </xdr:to>
    <xdr:sp macro="" textlink="">
      <xdr:nvSpPr>
        <xdr:cNvPr id="2" name="AutoShape 5" descr="Ley del IVA, Ley Orgánica del... - ROMA librería y papelería | Facebook">
          <a:extLst>
            <a:ext uri="{FF2B5EF4-FFF2-40B4-BE49-F238E27FC236}">
              <a16:creationId xmlns:a16="http://schemas.microsoft.com/office/drawing/2014/main" id="{00000000-0008-0000-0100-000002000000}"/>
            </a:ext>
          </a:extLst>
        </xdr:cNvPr>
        <xdr:cNvSpPr>
          <a:spLocks noChangeAspect="1" noChangeArrowheads="1"/>
        </xdr:cNvSpPr>
      </xdr:nvSpPr>
      <xdr:spPr>
        <a:xfrm>
          <a:off x="12496800" y="2552700"/>
          <a:ext cx="304800" cy="650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10</xdr:row>
      <xdr:rowOff>0</xdr:rowOff>
    </xdr:from>
    <xdr:to>
      <xdr:col>10</xdr:col>
      <xdr:colOff>304800</xdr:colOff>
      <xdr:row>11</xdr:row>
      <xdr:rowOff>142875</xdr:rowOff>
    </xdr:to>
    <xdr:sp macro="" textlink="">
      <xdr:nvSpPr>
        <xdr:cNvPr id="3" name="AutoShape 7"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00000000-0008-0000-0100-000003000000}"/>
            </a:ext>
          </a:extLst>
        </xdr:cNvPr>
        <xdr:cNvSpPr>
          <a:spLocks noChangeAspect="1" noChangeArrowheads="1"/>
        </xdr:cNvSpPr>
      </xdr:nvSpPr>
      <xdr:spPr>
        <a:xfrm>
          <a:off x="13230225" y="2552700"/>
          <a:ext cx="304800" cy="650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10</xdr:row>
      <xdr:rowOff>0</xdr:rowOff>
    </xdr:from>
    <xdr:to>
      <xdr:col>9</xdr:col>
      <xdr:colOff>304800</xdr:colOff>
      <xdr:row>10</xdr:row>
      <xdr:rowOff>438150</xdr:rowOff>
    </xdr:to>
    <xdr:sp macro="" textlink="">
      <xdr:nvSpPr>
        <xdr:cNvPr id="4" name="AutoShape 9"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00000000-0008-0000-0100-000004000000}"/>
            </a:ext>
          </a:extLst>
        </xdr:cNvPr>
        <xdr:cNvSpPr>
          <a:spLocks noChangeAspect="1" noChangeArrowheads="1"/>
        </xdr:cNvSpPr>
      </xdr:nvSpPr>
      <xdr:spPr>
        <a:xfrm>
          <a:off x="12496800" y="2552700"/>
          <a:ext cx="304800" cy="438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9524</xdr:colOff>
      <xdr:row>0</xdr:row>
      <xdr:rowOff>28576</xdr:rowOff>
    </xdr:from>
    <xdr:to>
      <xdr:col>4</xdr:col>
      <xdr:colOff>171449</xdr:colOff>
      <xdr:row>2</xdr:row>
      <xdr:rowOff>19050</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9654" r="14773"/>
        <a:stretch>
          <a:fillRect/>
        </a:stretch>
      </xdr:blipFill>
      <xdr:spPr>
        <a:xfrm>
          <a:off x="8890" y="28575"/>
          <a:ext cx="3343275" cy="762000"/>
        </a:xfrm>
        <a:prstGeom prst="rect">
          <a:avLst/>
        </a:prstGeom>
      </xdr:spPr>
    </xdr:pic>
    <xdr:clientData/>
  </xdr:twoCellAnchor>
  <xdr:twoCellAnchor editAs="oneCell">
    <xdr:from>
      <xdr:col>7</xdr:col>
      <xdr:colOff>1905001</xdr:colOff>
      <xdr:row>0</xdr:row>
      <xdr:rowOff>142876</xdr:rowOff>
    </xdr:from>
    <xdr:to>
      <xdr:col>8</xdr:col>
      <xdr:colOff>2114550</xdr:colOff>
      <xdr:row>2</xdr:row>
      <xdr:rowOff>104775</xdr:rowOff>
    </xdr:to>
    <xdr:pic>
      <xdr:nvPicPr>
        <xdr:cNvPr id="6" name="Imagen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8096250" y="142875"/>
          <a:ext cx="2676525" cy="7334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workbookViewId="0">
      <selection activeCell="F23" sqref="F23"/>
    </sheetView>
  </sheetViews>
  <sheetFormatPr baseColWidth="10" defaultColWidth="11" defaultRowHeight="15"/>
  <cols>
    <col min="1" max="1" width="9.5703125" customWidth="1"/>
    <col min="2" max="2" width="6.85546875" customWidth="1"/>
    <col min="3" max="6" width="15.7109375" customWidth="1"/>
    <col min="7" max="7" width="12.7109375" customWidth="1"/>
    <col min="8" max="8" width="32.7109375" customWidth="1"/>
    <col min="9" max="9" width="56.85546875" customWidth="1"/>
    <col min="11" max="11" width="12.42578125" customWidth="1"/>
    <col min="12" max="12" width="12" bestFit="1" customWidth="1"/>
  </cols>
  <sheetData>
    <row r="1" spans="1:13" ht="31.5" customHeight="1"/>
    <row r="2" spans="1:13" ht="29.25" customHeight="1"/>
    <row r="4" spans="1:13" ht="23.25">
      <c r="A4" s="20" t="s">
        <v>0</v>
      </c>
      <c r="B4" s="20"/>
      <c r="C4" s="20"/>
      <c r="D4" s="2"/>
      <c r="E4" s="3"/>
      <c r="F4" s="3"/>
      <c r="G4" s="3"/>
      <c r="H4" s="3"/>
    </row>
    <row r="5" spans="1:13" ht="18.75" customHeight="1">
      <c r="A5" s="27" t="s">
        <v>1</v>
      </c>
      <c r="B5" s="27"/>
      <c r="C5" s="27"/>
      <c r="D5" s="27"/>
      <c r="E5" s="27"/>
      <c r="F5" s="27"/>
      <c r="G5" s="27"/>
      <c r="H5" s="27"/>
    </row>
    <row r="6" spans="1:13" ht="21">
      <c r="A6" s="28" t="s">
        <v>2</v>
      </c>
      <c r="B6" s="28"/>
      <c r="C6" s="28"/>
      <c r="D6" s="28"/>
      <c r="E6" s="28"/>
      <c r="F6" s="28"/>
      <c r="G6" s="28"/>
      <c r="H6" s="3"/>
    </row>
    <row r="7" spans="1:13" ht="15.75">
      <c r="A7" s="4" t="s">
        <v>3</v>
      </c>
      <c r="B7" s="4"/>
      <c r="C7" s="4"/>
      <c r="D7" s="4"/>
      <c r="E7" s="3"/>
      <c r="F7" s="3"/>
      <c r="G7" s="3"/>
      <c r="H7" s="3"/>
    </row>
    <row r="8" spans="1:13" ht="15.75">
      <c r="A8" s="29" t="s">
        <v>4</v>
      </c>
      <c r="B8" s="29"/>
      <c r="C8" s="29"/>
      <c r="D8" s="29"/>
      <c r="E8" s="3"/>
      <c r="F8" s="3"/>
      <c r="G8" s="3"/>
      <c r="H8" s="3"/>
    </row>
    <row r="9" spans="1:13" ht="15.75">
      <c r="A9" s="30" t="s">
        <v>5</v>
      </c>
      <c r="B9" s="30"/>
      <c r="C9" s="30"/>
      <c r="D9" s="30"/>
      <c r="E9" s="3"/>
      <c r="F9" s="3"/>
      <c r="G9" s="3"/>
      <c r="H9" s="3"/>
    </row>
    <row r="10" spans="1:13" ht="10.5" customHeight="1"/>
    <row r="11" spans="1:13" ht="39.950000000000003" customHeight="1">
      <c r="A11" s="32" t="s">
        <v>6</v>
      </c>
      <c r="B11" s="5" t="s">
        <v>7</v>
      </c>
      <c r="C11" s="6" t="s">
        <v>8</v>
      </c>
      <c r="D11" s="6" t="s">
        <v>9</v>
      </c>
      <c r="E11" s="6" t="s">
        <v>10</v>
      </c>
      <c r="F11" s="5" t="s">
        <v>11</v>
      </c>
      <c r="G11" s="5" t="s">
        <v>12</v>
      </c>
      <c r="H11" s="5" t="s">
        <v>13</v>
      </c>
      <c r="I11" s="5" t="s">
        <v>14</v>
      </c>
    </row>
    <row r="12" spans="1:13" ht="24" customHeight="1">
      <c r="A12" s="33"/>
      <c r="B12" s="39">
        <v>102</v>
      </c>
      <c r="C12" s="7">
        <v>1191025</v>
      </c>
      <c r="D12" s="7">
        <v>1191025</v>
      </c>
      <c r="E12" s="7">
        <v>1509950.5</v>
      </c>
      <c r="F12" s="7">
        <f>+D12-E12</f>
        <v>-318925.5</v>
      </c>
      <c r="G12" s="26">
        <f>+E12/D12</f>
        <v>1.2677739761969733</v>
      </c>
      <c r="H12" s="36" t="s">
        <v>25</v>
      </c>
      <c r="I12" s="36" t="s">
        <v>26</v>
      </c>
    </row>
    <row r="13" spans="1:13" ht="24" customHeight="1">
      <c r="A13" s="33"/>
      <c r="B13" s="40"/>
      <c r="C13" s="7">
        <v>10000</v>
      </c>
      <c r="D13" s="7">
        <v>10000</v>
      </c>
      <c r="E13" s="7">
        <v>0</v>
      </c>
      <c r="F13" s="7">
        <f t="shared" ref="F13:F16" si="0">+D13-E13</f>
        <v>10000</v>
      </c>
      <c r="G13" s="26">
        <f t="shared" ref="G13:G16" si="1">+E13/D13</f>
        <v>0</v>
      </c>
      <c r="H13" s="37"/>
      <c r="I13" s="37"/>
    </row>
    <row r="14" spans="1:13" ht="24" customHeight="1">
      <c r="A14" s="33"/>
      <c r="B14" s="40"/>
      <c r="C14" s="7">
        <v>80000</v>
      </c>
      <c r="D14" s="7">
        <v>80000</v>
      </c>
      <c r="E14" s="7">
        <v>182765.5</v>
      </c>
      <c r="F14" s="7">
        <f t="shared" si="0"/>
        <v>-102765.5</v>
      </c>
      <c r="G14" s="26">
        <f>+E14/D14</f>
        <v>2.28456875</v>
      </c>
      <c r="H14" s="37"/>
      <c r="I14" s="37"/>
    </row>
    <row r="15" spans="1:13" s="1" customFormat="1" ht="24" customHeight="1">
      <c r="A15" s="33"/>
      <c r="B15" s="40"/>
      <c r="C15" s="7">
        <v>2483975</v>
      </c>
      <c r="D15" s="7">
        <v>2483975</v>
      </c>
      <c r="E15" s="7">
        <v>2288779.54</v>
      </c>
      <c r="F15" s="7">
        <f t="shared" si="0"/>
        <v>195195.45999999996</v>
      </c>
      <c r="G15" s="26">
        <f t="shared" si="1"/>
        <v>0.92141810605984364</v>
      </c>
      <c r="H15" s="37"/>
      <c r="I15" s="37"/>
    </row>
    <row r="16" spans="1:13" s="1" customFormat="1" ht="24.75" customHeight="1">
      <c r="A16" s="33"/>
      <c r="B16" s="41"/>
      <c r="C16" s="7">
        <v>1509000</v>
      </c>
      <c r="D16" s="7">
        <v>1509000</v>
      </c>
      <c r="E16" s="7">
        <v>0</v>
      </c>
      <c r="F16" s="7">
        <f t="shared" si="0"/>
        <v>1509000</v>
      </c>
      <c r="G16" s="26">
        <f t="shared" si="1"/>
        <v>0</v>
      </c>
      <c r="H16" s="38"/>
      <c r="I16" s="38"/>
      <c r="M16" s="1">
        <v>2288779</v>
      </c>
    </row>
    <row r="17" spans="1:15">
      <c r="A17" s="34"/>
      <c r="B17" s="8" t="s">
        <v>15</v>
      </c>
      <c r="C17" s="9">
        <f>SUM(C12:C16)</f>
        <v>5274000</v>
      </c>
      <c r="D17" s="9">
        <f t="shared" ref="D17:F17" si="2">SUM(D12:D16)</f>
        <v>5274000</v>
      </c>
      <c r="E17" s="9">
        <f t="shared" si="2"/>
        <v>3981495.54</v>
      </c>
      <c r="F17" s="9">
        <f t="shared" si="2"/>
        <v>1292504.46</v>
      </c>
      <c r="G17" s="18">
        <f>+N18/5</f>
        <v>0.89475216645136335</v>
      </c>
      <c r="H17" s="10"/>
      <c r="I17" s="10"/>
    </row>
    <row r="18" spans="1:15" ht="9" customHeight="1">
      <c r="B18" s="11"/>
      <c r="C18" s="11"/>
      <c r="D18" s="11"/>
      <c r="E18" s="11"/>
      <c r="F18" s="11"/>
      <c r="G18" s="11"/>
      <c r="K18">
        <v>2483975</v>
      </c>
      <c r="N18" s="24">
        <f>SUM(G12:G16)</f>
        <v>4.4737608322568168</v>
      </c>
    </row>
    <row r="19" spans="1:15">
      <c r="A19" s="31" t="s">
        <v>16</v>
      </c>
      <c r="B19" s="31"/>
      <c r="C19" s="12" t="s">
        <v>27</v>
      </c>
      <c r="D19" s="12"/>
      <c r="E19" s="12"/>
      <c r="F19" s="12"/>
      <c r="G19" s="12"/>
      <c r="H19" s="13"/>
      <c r="I19" s="13"/>
      <c r="K19">
        <v>2288779.54</v>
      </c>
      <c r="L19">
        <f>+K19*K18/100</f>
        <v>56852711578.714996</v>
      </c>
      <c r="M19" s="21"/>
    </row>
    <row r="20" spans="1:15">
      <c r="B20" s="11"/>
      <c r="C20" s="25" t="s">
        <v>28</v>
      </c>
      <c r="D20" s="14"/>
      <c r="E20" s="14"/>
      <c r="F20" s="14"/>
      <c r="G20" s="14"/>
      <c r="H20" s="15"/>
      <c r="I20" s="15"/>
      <c r="K20">
        <f>+K18-K19</f>
        <v>195195.45999999996</v>
      </c>
      <c r="L20">
        <f>+K19/K18*100</f>
        <v>92.141810605984361</v>
      </c>
    </row>
    <row r="21" spans="1:15" ht="8.25" customHeight="1">
      <c r="L21">
        <v>100</v>
      </c>
    </row>
    <row r="22" spans="1:15" ht="39.950000000000003" customHeight="1">
      <c r="A22" s="35" t="s">
        <v>17</v>
      </c>
      <c r="B22" s="6" t="s">
        <v>18</v>
      </c>
      <c r="C22" s="6" t="s">
        <v>19</v>
      </c>
      <c r="D22" s="6" t="s">
        <v>9</v>
      </c>
      <c r="E22" s="6" t="s">
        <v>10</v>
      </c>
      <c r="F22" s="5" t="s">
        <v>11</v>
      </c>
      <c r="G22" s="5" t="s">
        <v>20</v>
      </c>
      <c r="H22" s="5" t="s">
        <v>13</v>
      </c>
      <c r="I22" s="5" t="s">
        <v>14</v>
      </c>
      <c r="L22">
        <f>+L21-L20</f>
        <v>7.8581893940156391</v>
      </c>
      <c r="M22">
        <f>+K18*L22</f>
        <v>19519545.999999996</v>
      </c>
      <c r="N22">
        <f>+L22/100</f>
        <v>7.8581893940156397E-2</v>
      </c>
      <c r="O22">
        <f>+N22*100</f>
        <v>7.85818939401564</v>
      </c>
    </row>
    <row r="23" spans="1:15" ht="24" customHeight="1">
      <c r="A23" s="35"/>
      <c r="B23" s="39">
        <v>102</v>
      </c>
      <c r="C23" s="7">
        <v>1191025</v>
      </c>
      <c r="D23" s="7">
        <v>1191025</v>
      </c>
      <c r="E23" s="7">
        <v>1509950.5</v>
      </c>
      <c r="F23" s="7" t="s">
        <v>30</v>
      </c>
      <c r="G23" s="26">
        <f>+E23/D23</f>
        <v>1.2677739761969733</v>
      </c>
      <c r="H23" s="36" t="s">
        <v>25</v>
      </c>
      <c r="I23" s="36" t="s">
        <v>26</v>
      </c>
    </row>
    <row r="24" spans="1:15" ht="25.5" customHeight="1">
      <c r="A24" s="35"/>
      <c r="B24" s="40"/>
      <c r="C24" s="7">
        <v>10000</v>
      </c>
      <c r="D24" s="7">
        <v>10000</v>
      </c>
      <c r="E24" s="7">
        <v>0</v>
      </c>
      <c r="F24" s="7">
        <f t="shared" ref="F24:F27" si="3">+D24-E24</f>
        <v>10000</v>
      </c>
      <c r="G24" s="26">
        <f t="shared" ref="G24" si="4">+E24/D24</f>
        <v>0</v>
      </c>
      <c r="H24" s="37"/>
      <c r="I24" s="37"/>
    </row>
    <row r="25" spans="1:15" ht="24.75" customHeight="1">
      <c r="A25" s="35"/>
      <c r="B25" s="40"/>
      <c r="C25" s="7">
        <v>80000</v>
      </c>
      <c r="D25" s="7">
        <v>80000</v>
      </c>
      <c r="E25" s="7">
        <v>182765.5</v>
      </c>
      <c r="F25" s="7">
        <f t="shared" si="3"/>
        <v>-102765.5</v>
      </c>
      <c r="G25" s="26">
        <f>+E25/D25</f>
        <v>2.28456875</v>
      </c>
      <c r="H25" s="37"/>
      <c r="I25" s="37"/>
    </row>
    <row r="26" spans="1:15" ht="24" customHeight="1">
      <c r="A26" s="35"/>
      <c r="B26" s="40"/>
      <c r="C26" s="7">
        <v>2483975</v>
      </c>
      <c r="D26" s="7">
        <v>2483975</v>
      </c>
      <c r="E26" s="7">
        <v>2288779.54</v>
      </c>
      <c r="F26" s="7">
        <f t="shared" si="3"/>
        <v>195195.45999999996</v>
      </c>
      <c r="G26" s="26">
        <f t="shared" ref="G26:G27" si="5">+E26/D26</f>
        <v>0.92141810605984364</v>
      </c>
      <c r="H26" s="37"/>
      <c r="I26" s="37"/>
    </row>
    <row r="27" spans="1:15" s="1" customFormat="1" ht="24.75" customHeight="1">
      <c r="A27" s="35"/>
      <c r="B27" s="41"/>
      <c r="C27" s="7">
        <v>1509000</v>
      </c>
      <c r="D27" s="7">
        <v>1509000</v>
      </c>
      <c r="E27" s="7">
        <v>0</v>
      </c>
      <c r="F27" s="7">
        <f t="shared" si="3"/>
        <v>1509000</v>
      </c>
      <c r="G27" s="26">
        <f t="shared" si="5"/>
        <v>0</v>
      </c>
      <c r="H27" s="38"/>
      <c r="I27" s="38"/>
      <c r="K27" s="19"/>
    </row>
    <row r="28" spans="1:15">
      <c r="A28" s="35"/>
      <c r="B28" s="8" t="s">
        <v>15</v>
      </c>
      <c r="C28" s="9">
        <f>SUM(C23:C27)</f>
        <v>5274000</v>
      </c>
      <c r="D28" s="9">
        <f t="shared" ref="D28" si="6">SUM(D23:D27)</f>
        <v>5274000</v>
      </c>
      <c r="E28" s="9">
        <f t="shared" ref="E28" si="7">SUM(E23:E27)</f>
        <v>3981495.54</v>
      </c>
      <c r="F28" s="9">
        <f t="shared" ref="F28" si="8">SUM(F23:F27)</f>
        <v>1611429.96</v>
      </c>
      <c r="G28" s="18">
        <f>+G17</f>
        <v>0.89475216645136335</v>
      </c>
      <c r="H28" s="10"/>
      <c r="I28" s="10"/>
    </row>
    <row r="30" spans="1:15">
      <c r="A30" s="31" t="s">
        <v>16</v>
      </c>
      <c r="B30" s="31"/>
      <c r="C30" s="12" t="s">
        <v>27</v>
      </c>
      <c r="D30" s="13"/>
      <c r="E30" s="13"/>
      <c r="F30" s="13"/>
      <c r="G30" s="13"/>
      <c r="H30" s="13"/>
      <c r="I30" s="13"/>
    </row>
    <row r="31" spans="1:15">
      <c r="C31" s="25" t="s">
        <v>28</v>
      </c>
      <c r="D31" s="15"/>
      <c r="E31" s="15"/>
      <c r="F31" s="15"/>
      <c r="G31" s="15"/>
      <c r="H31" s="15"/>
      <c r="I31" s="15"/>
    </row>
  </sheetData>
  <mergeCells count="14">
    <mergeCell ref="A30:B30"/>
    <mergeCell ref="A11:A17"/>
    <mergeCell ref="A22:A28"/>
    <mergeCell ref="H12:H16"/>
    <mergeCell ref="I12:I16"/>
    <mergeCell ref="B12:B16"/>
    <mergeCell ref="B23:B27"/>
    <mergeCell ref="H23:H27"/>
    <mergeCell ref="I23:I27"/>
    <mergeCell ref="A5:H5"/>
    <mergeCell ref="A6:G6"/>
    <mergeCell ref="A8:D8"/>
    <mergeCell ref="A9:D9"/>
    <mergeCell ref="A19:B19"/>
  </mergeCells>
  <pageMargins left="1.4960629921259843" right="0.19685039370078741" top="0.74803149606299213" bottom="1.9685039370078741"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zoomScale="85" zoomScaleNormal="85" workbookViewId="0">
      <selection activeCell="A7" sqref="A7"/>
    </sheetView>
  </sheetViews>
  <sheetFormatPr baseColWidth="10" defaultColWidth="11" defaultRowHeight="15"/>
  <cols>
    <col min="1" max="1" width="9.5703125" customWidth="1"/>
    <col min="2" max="2" width="6.7109375" customWidth="1"/>
    <col min="3" max="6" width="15.7109375" customWidth="1"/>
    <col min="7" max="7" width="13.7109375" customWidth="1"/>
    <col min="8" max="8" width="37" customWidth="1"/>
    <col min="9" max="9" width="57.5703125" customWidth="1"/>
  </cols>
  <sheetData>
    <row r="1" spans="1:9" ht="31.5" customHeight="1"/>
    <row r="2" spans="1:9" ht="29.25" customHeight="1"/>
    <row r="4" spans="1:9" ht="23.25">
      <c r="A4" s="45" t="s">
        <v>0</v>
      </c>
      <c r="B4" s="45"/>
      <c r="C4" s="45"/>
      <c r="D4" s="2"/>
      <c r="E4" s="3"/>
      <c r="F4" s="3"/>
      <c r="G4" s="3"/>
      <c r="H4" s="3"/>
    </row>
    <row r="5" spans="1:9" ht="18.75" customHeight="1">
      <c r="A5" s="27" t="s">
        <v>1</v>
      </c>
      <c r="B5" s="27"/>
      <c r="C5" s="27"/>
      <c r="D5" s="27"/>
      <c r="E5" s="27"/>
      <c r="F5" s="27"/>
      <c r="G5" s="27"/>
      <c r="H5" s="27"/>
    </row>
    <row r="6" spans="1:9" ht="21">
      <c r="A6" s="28" t="s">
        <v>2</v>
      </c>
      <c r="B6" s="28"/>
      <c r="C6" s="28"/>
      <c r="D6" s="28"/>
      <c r="E6" s="28"/>
      <c r="F6" s="28"/>
      <c r="G6" s="28"/>
      <c r="H6" s="3"/>
    </row>
    <row r="7" spans="1:9" ht="15.75">
      <c r="A7" s="4" t="s">
        <v>3</v>
      </c>
      <c r="B7" s="4"/>
      <c r="C7" s="4"/>
      <c r="D7" s="4"/>
      <c r="E7" s="3"/>
      <c r="F7" s="3"/>
      <c r="G7" s="3"/>
      <c r="H7" s="3"/>
    </row>
    <row r="8" spans="1:9" ht="15.75">
      <c r="A8" s="29" t="s">
        <v>22</v>
      </c>
      <c r="B8" s="29"/>
      <c r="C8" s="29"/>
      <c r="D8" s="29"/>
      <c r="E8" s="3"/>
      <c r="F8" s="3"/>
      <c r="G8" s="3"/>
      <c r="H8" s="3"/>
    </row>
    <row r="9" spans="1:9" ht="15.75">
      <c r="A9" s="30" t="s">
        <v>5</v>
      </c>
      <c r="B9" s="30"/>
      <c r="C9" s="30"/>
      <c r="D9" s="30"/>
      <c r="E9" s="3"/>
      <c r="F9" s="3"/>
      <c r="G9" s="3"/>
      <c r="H9" s="3"/>
    </row>
    <row r="11" spans="1:9" ht="39.950000000000003" customHeight="1">
      <c r="A11" s="32" t="s">
        <v>21</v>
      </c>
      <c r="B11" s="5" t="s">
        <v>7</v>
      </c>
      <c r="C11" s="6" t="s">
        <v>8</v>
      </c>
      <c r="D11" s="6" t="s">
        <v>9</v>
      </c>
      <c r="E11" s="6" t="s">
        <v>10</v>
      </c>
      <c r="F11" s="5" t="s">
        <v>11</v>
      </c>
      <c r="G11" s="5" t="s">
        <v>12</v>
      </c>
      <c r="H11" s="5" t="s">
        <v>13</v>
      </c>
      <c r="I11" s="5" t="s">
        <v>14</v>
      </c>
    </row>
    <row r="12" spans="1:9" ht="39.950000000000003" customHeight="1">
      <c r="A12" s="33"/>
      <c r="B12" s="42">
        <v>102</v>
      </c>
      <c r="C12" s="22">
        <v>0</v>
      </c>
      <c r="D12" s="22">
        <v>882408</v>
      </c>
      <c r="E12" s="22">
        <v>804857.34</v>
      </c>
      <c r="F12" s="22">
        <f t="shared" ref="F12" si="0">+D12-E12</f>
        <v>77550.660000000033</v>
      </c>
      <c r="G12" s="26">
        <f t="shared" ref="G12:G13" si="1">+E12/D12</f>
        <v>0.912114736040471</v>
      </c>
      <c r="H12" s="46" t="s">
        <v>23</v>
      </c>
      <c r="I12" s="46" t="s">
        <v>24</v>
      </c>
    </row>
    <row r="13" spans="1:9" ht="39.950000000000003" customHeight="1">
      <c r="A13" s="33"/>
      <c r="B13" s="43"/>
      <c r="C13" s="22">
        <v>3883738</v>
      </c>
      <c r="D13" s="22">
        <v>2242165</v>
      </c>
      <c r="E13" s="22">
        <v>2076274.39</v>
      </c>
      <c r="F13" s="22">
        <f>+D13-E13</f>
        <v>165890.6100000001</v>
      </c>
      <c r="G13" s="26">
        <f t="shared" si="1"/>
        <v>0.92601320152620348</v>
      </c>
      <c r="H13" s="47"/>
      <c r="I13" s="47"/>
    </row>
    <row r="14" spans="1:9" ht="39.950000000000003" customHeight="1">
      <c r="A14" s="33"/>
      <c r="B14" s="43"/>
      <c r="C14" s="22">
        <v>1278804</v>
      </c>
      <c r="D14" s="22">
        <v>539978</v>
      </c>
      <c r="E14" s="22">
        <v>384916.49</v>
      </c>
      <c r="F14" s="22">
        <f>+D14-E14</f>
        <v>155061.51</v>
      </c>
      <c r="G14" s="26">
        <f>+E14/D14</f>
        <v>0.71283735633673961</v>
      </c>
      <c r="H14" s="47"/>
      <c r="I14" s="47"/>
    </row>
    <row r="15" spans="1:9" s="1" customFormat="1" ht="42" customHeight="1">
      <c r="A15" s="33"/>
      <c r="B15" s="44"/>
      <c r="C15" s="22">
        <v>111458</v>
      </c>
      <c r="D15" s="22">
        <v>0</v>
      </c>
      <c r="E15" s="22">
        <v>0</v>
      </c>
      <c r="F15" s="22">
        <f>+D15-E15</f>
        <v>0</v>
      </c>
      <c r="G15" s="26">
        <v>0</v>
      </c>
      <c r="H15" s="48"/>
      <c r="I15" s="48"/>
    </row>
    <row r="16" spans="1:9">
      <c r="A16" s="34"/>
      <c r="B16" s="8" t="s">
        <v>15</v>
      </c>
      <c r="C16" s="22">
        <f>SUM(C12:C15)</f>
        <v>5274000</v>
      </c>
      <c r="D16" s="22">
        <f t="shared" ref="D16:F16" si="2">SUM(D12:D15)</f>
        <v>3664551</v>
      </c>
      <c r="E16" s="22">
        <f t="shared" si="2"/>
        <v>3266048.2199999997</v>
      </c>
      <c r="F16" s="22">
        <f t="shared" si="2"/>
        <v>398502.78000000014</v>
      </c>
      <c r="G16" s="23">
        <v>0.89129999999999998</v>
      </c>
      <c r="H16" s="10"/>
      <c r="I16" s="10"/>
    </row>
    <row r="17" spans="1:11">
      <c r="B17" s="11"/>
      <c r="C17" s="11"/>
      <c r="D17" s="11"/>
      <c r="E17" s="11"/>
      <c r="F17" s="11"/>
      <c r="G17" s="11"/>
    </row>
    <row r="18" spans="1:11">
      <c r="A18" s="31" t="s">
        <v>16</v>
      </c>
      <c r="B18" s="31"/>
      <c r="C18" s="12" t="s">
        <v>27</v>
      </c>
      <c r="D18" s="12"/>
      <c r="E18" s="12"/>
      <c r="F18" s="12"/>
      <c r="G18" s="12"/>
      <c r="H18" s="13"/>
      <c r="I18" s="13"/>
    </row>
    <row r="19" spans="1:11">
      <c r="B19" s="11"/>
      <c r="C19" s="25" t="s">
        <v>29</v>
      </c>
      <c r="D19" s="14"/>
      <c r="E19" s="14"/>
      <c r="F19" s="14"/>
      <c r="G19" s="14"/>
      <c r="H19" s="15"/>
      <c r="I19" s="15"/>
    </row>
    <row r="20" spans="1:11">
      <c r="B20" s="11"/>
      <c r="C20" s="16"/>
      <c r="D20" s="16"/>
      <c r="E20" s="16"/>
      <c r="F20" s="16"/>
      <c r="G20" s="16"/>
      <c r="H20" s="17"/>
      <c r="I20" s="17"/>
    </row>
    <row r="21" spans="1:11">
      <c r="B21" s="11"/>
      <c r="C21" s="16"/>
      <c r="D21" s="16"/>
      <c r="E21" s="16"/>
      <c r="F21" s="16"/>
      <c r="G21" s="16"/>
      <c r="H21" s="17"/>
      <c r="I21" s="17"/>
    </row>
    <row r="23" spans="1:11" ht="24">
      <c r="A23" s="32" t="s">
        <v>21</v>
      </c>
      <c r="B23" s="6" t="s">
        <v>18</v>
      </c>
      <c r="C23" s="6" t="s">
        <v>19</v>
      </c>
      <c r="D23" s="6" t="s">
        <v>9</v>
      </c>
      <c r="E23" s="6" t="s">
        <v>10</v>
      </c>
      <c r="F23" s="5" t="s">
        <v>11</v>
      </c>
      <c r="G23" s="5" t="s">
        <v>20</v>
      </c>
      <c r="H23" s="5" t="s">
        <v>13</v>
      </c>
      <c r="I23" s="5" t="s">
        <v>14</v>
      </c>
    </row>
    <row r="24" spans="1:11" ht="39" customHeight="1">
      <c r="A24" s="33"/>
      <c r="B24" s="42">
        <v>102</v>
      </c>
      <c r="C24" s="22">
        <v>0</v>
      </c>
      <c r="D24" s="22">
        <v>882408</v>
      </c>
      <c r="E24" s="22">
        <v>804857.34</v>
      </c>
      <c r="F24" s="22">
        <f t="shared" ref="F24" si="3">+D24-E24</f>
        <v>77550.660000000033</v>
      </c>
      <c r="G24" s="23">
        <f t="shared" ref="G24:G25" si="4">+E24/D24</f>
        <v>0.912114736040471</v>
      </c>
      <c r="H24" s="46" t="s">
        <v>23</v>
      </c>
      <c r="I24" s="46" t="s">
        <v>24</v>
      </c>
    </row>
    <row r="25" spans="1:11" ht="39" customHeight="1">
      <c r="A25" s="33"/>
      <c r="B25" s="43"/>
      <c r="C25" s="22">
        <v>3883738</v>
      </c>
      <c r="D25" s="22">
        <v>2242165</v>
      </c>
      <c r="E25" s="22">
        <v>2076274.39</v>
      </c>
      <c r="F25" s="22">
        <f>+D25-E25</f>
        <v>165890.6100000001</v>
      </c>
      <c r="G25" s="23">
        <f t="shared" si="4"/>
        <v>0.92601320152620348</v>
      </c>
      <c r="H25" s="47"/>
      <c r="I25" s="47"/>
    </row>
    <row r="26" spans="1:11" ht="39" customHeight="1">
      <c r="A26" s="33"/>
      <c r="B26" s="43"/>
      <c r="C26" s="22">
        <v>1278804</v>
      </c>
      <c r="D26" s="22">
        <v>539978</v>
      </c>
      <c r="E26" s="22">
        <v>384916.49</v>
      </c>
      <c r="F26" s="22">
        <f>+D26-E26</f>
        <v>155061.51</v>
      </c>
      <c r="G26" s="23">
        <f>+E26/D26</f>
        <v>0.71283735633673961</v>
      </c>
      <c r="H26" s="47"/>
      <c r="I26" s="47"/>
    </row>
    <row r="27" spans="1:11" s="1" customFormat="1" ht="39" customHeight="1">
      <c r="A27" s="33"/>
      <c r="B27" s="44"/>
      <c r="C27" s="22">
        <v>111458</v>
      </c>
      <c r="D27" s="22">
        <v>0</v>
      </c>
      <c r="E27" s="22">
        <v>0</v>
      </c>
      <c r="F27" s="22">
        <f>+D27-E27</f>
        <v>0</v>
      </c>
      <c r="G27" s="23">
        <v>0</v>
      </c>
      <c r="H27" s="48"/>
      <c r="I27" s="48"/>
      <c r="K27" s="19"/>
    </row>
    <row r="28" spans="1:11">
      <c r="A28" s="34"/>
      <c r="B28" s="8" t="s">
        <v>15</v>
      </c>
      <c r="C28" s="22">
        <f>SUM(C24:C27)</f>
        <v>5274000</v>
      </c>
      <c r="D28" s="22">
        <f>SUM(D24:D27)</f>
        <v>3664551</v>
      </c>
      <c r="E28" s="22">
        <f>SUM(E24:E27)</f>
        <v>3266048.2199999997</v>
      </c>
      <c r="F28" s="22">
        <f>SUM(F24:F27)</f>
        <v>398502.78000000014</v>
      </c>
      <c r="G28" s="23">
        <v>0.89129999999999998</v>
      </c>
      <c r="H28" s="10"/>
      <c r="I28" s="10"/>
    </row>
    <row r="30" spans="1:11">
      <c r="A30" s="31" t="s">
        <v>16</v>
      </c>
      <c r="B30" s="31"/>
      <c r="C30" s="12" t="s">
        <v>27</v>
      </c>
      <c r="D30" s="13"/>
      <c r="E30" s="13"/>
      <c r="F30" s="13"/>
      <c r="G30" s="13"/>
      <c r="H30" s="13"/>
      <c r="I30" s="13"/>
    </row>
    <row r="31" spans="1:11">
      <c r="C31" s="25" t="s">
        <v>29</v>
      </c>
      <c r="D31" s="15"/>
      <c r="E31" s="15"/>
      <c r="F31" s="15"/>
      <c r="G31" s="15"/>
      <c r="H31" s="15"/>
      <c r="I31" s="15"/>
    </row>
  </sheetData>
  <mergeCells count="15">
    <mergeCell ref="I12:I15"/>
    <mergeCell ref="B24:B27"/>
    <mergeCell ref="H24:H27"/>
    <mergeCell ref="I24:I27"/>
    <mergeCell ref="A18:B18"/>
    <mergeCell ref="A30:B30"/>
    <mergeCell ref="A11:A16"/>
    <mergeCell ref="A23:A28"/>
    <mergeCell ref="B12:B15"/>
    <mergeCell ref="A4:C4"/>
    <mergeCell ref="A5:H5"/>
    <mergeCell ref="A6:G6"/>
    <mergeCell ref="A8:D8"/>
    <mergeCell ref="A9:D9"/>
    <mergeCell ref="H12:H15"/>
  </mergeCells>
  <pageMargins left="1.6141732283464567" right="0.19685039370078741"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INGRESOS</vt:lpstr>
      <vt:lpstr>GASTOS</vt:lpstr>
      <vt:lpstr>GASTOS!Área_de_impresión</vt:lpstr>
      <vt:lpstr>INGRESOS!Área_de_impresión</vt:lpstr>
      <vt:lpstr>GASTOS!Títulos_a_imprimir</vt:lpstr>
      <vt:lpstr>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VÁSQUEZ JUÁREZ JOSÉ ANDRÉS</dc:creator>
  <cp:lastModifiedBy>ARTES</cp:lastModifiedBy>
  <cp:lastPrinted>2024-02-08T16:55:55Z</cp:lastPrinted>
  <dcterms:created xsi:type="dcterms:W3CDTF">2024-01-26T15:46:00Z</dcterms:created>
  <dcterms:modified xsi:type="dcterms:W3CDTF">2024-02-12T22:32:42Z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C9A8778759984FD4B324822F6C1B02B3_12</vt:lpwstr>
  </property>
  <property fmtid="{D5CDD505-2E9C-101B-9397-08002B2CF9AE}" pid="3" name="KSOProductBuildVer">
    <vt:lpwstr>1033-12.2.0.13431</vt:lpwstr>
  </property>
</Properties>
</file>