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"/>
    </mc:Choice>
  </mc:AlternateContent>
  <xr:revisionPtr revIDLastSave="0" documentId="13_ncr:1_{751B418E-D891-4A65-AD22-F57B99E61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0" i="3" l="1"/>
  <c r="AH30" i="3"/>
  <c r="AG30" i="3"/>
  <c r="AE30" i="3"/>
  <c r="AJ30" i="3" s="1"/>
  <c r="AC30" i="3"/>
  <c r="AI29" i="3"/>
  <c r="AH29" i="3"/>
  <c r="AJ29" i="3" s="1"/>
  <c r="AG29" i="3"/>
  <c r="AE29" i="3"/>
  <c r="AC29" i="3"/>
  <c r="AJ28" i="3"/>
  <c r="AE28" i="3"/>
  <c r="AC28" i="3"/>
  <c r="AI27" i="3"/>
  <c r="AJ27" i="3" s="1"/>
  <c r="AH27" i="3"/>
  <c r="AG27" i="3"/>
  <c r="AE27" i="3"/>
  <c r="AC27" i="3"/>
  <c r="AI26" i="3"/>
  <c r="AH26" i="3"/>
  <c r="AG26" i="3"/>
  <c r="AJ26" i="3" s="1"/>
  <c r="AE26" i="3"/>
  <c r="AC26" i="3"/>
  <c r="AI25" i="3"/>
  <c r="AH25" i="3"/>
  <c r="AG25" i="3"/>
  <c r="AE25" i="3"/>
  <c r="AJ25" i="3" s="1"/>
  <c r="AC25" i="3"/>
  <c r="AH24" i="3"/>
  <c r="AG24" i="3"/>
  <c r="AE24" i="3"/>
  <c r="AJ24" i="3" s="1"/>
  <c r="AC24" i="3"/>
  <c r="AH23" i="3"/>
  <c r="AE23" i="3"/>
  <c r="AJ23" i="3" s="1"/>
  <c r="AC23" i="3"/>
  <c r="AI22" i="3"/>
  <c r="AH22" i="3"/>
  <c r="AG22" i="3"/>
  <c r="AE22" i="3"/>
  <c r="AJ22" i="3" s="1"/>
  <c r="AC22" i="3"/>
  <c r="AI21" i="3"/>
  <c r="AH21" i="3"/>
  <c r="AG21" i="3"/>
  <c r="AJ21" i="3" s="1"/>
  <c r="AE21" i="3"/>
  <c r="AC21" i="3"/>
  <c r="AE20" i="3"/>
  <c r="AJ20" i="3" s="1"/>
  <c r="AC20" i="3"/>
  <c r="AI19" i="3"/>
  <c r="AH19" i="3"/>
  <c r="AJ19" i="3" s="1"/>
  <c r="AG19" i="3"/>
  <c r="AE19" i="3"/>
  <c r="AC19" i="3"/>
  <c r="J21" i="3" l="1"/>
  <c r="A20" i="3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<sst xmlns="http://schemas.openxmlformats.org/spreadsheetml/2006/main" count="85" uniqueCount="48">
  <si>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</si>
  <si>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</si>
  <si>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</si>
  <si>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</si>
  <si>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</si>
  <si>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</si>
  <si>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</si>
  <si>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</si>
  <si>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</si>
  <si>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</si>
  <si>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</si>
  <si>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</si>
  <si>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</si>
  <si>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</si>
  <si>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</si>
  <si>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</si>
  <si>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</si>
  <si>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</si>
  <si>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</si>
  <si>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</si>
  <si>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</si>
  <si>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</si>
  <si>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</si>
  <si>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</si>
  <si>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</si>
  <si>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</si>
  <si>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</si>
  <si>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</si>
  <si>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</si>
  <si>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</si>
  <si>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</si>
  <si>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</si>
  <si>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</si>
  <si>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</si>
  <si>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</si>
  <si>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</si>
  <si>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</si>
  <si>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</si>
  <si>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</si>
  <si>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</si>
  <si>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</si>
  <si>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</si>
  <si>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</si>
  <si>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</si>
  <si>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>79</t>
  </si>
  <si>
    <t>252</t>
  </si>
  <si>
    <t>Mes/ año: NOVIEMBRE 2024</t>
  </si>
  <si>
    <t xml:space="preserve">Responsable: Licenciada Martha Lizeth Alvarizaes Nájera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</si>
</sst>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0" fontId="0" fillId="0" borderId="9" xfId="1" applyNumberFormat="1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9" fontId="0" fillId="0" borderId="9" xfId="1" applyNumberFormat="1" applyFont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9" xfId="1" applyNumberFormat="1" applyFont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J11" sqref="J11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2.7109375" style="3" customWidth="1"/>
    <col min="9" max="9" width="12.7109375" style="5" customWidth="1"/>
    <col min="10" max="10" width="12.7109375" style="3" customWidth="1"/>
    <col min="11" max="11" width="12.7109375" style="4" customWidth="1"/>
    <col min="12" max="12" width="12.7109375" style="3" customWidth="1"/>
    <col min="13" max="13" width="12.7109375" style="4" customWidth="1"/>
    <col min="14" max="14" width="12.7109375" style="3" customWidth="1"/>
    <col min="15" max="15" width="12.7109375" style="4" customWidth="1"/>
    <col min="16" max="16" width="12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6.140625" customWidth="1"/>
    <col min="30" max="30" width="8.570312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7" t="s">
        <v>28</v>
      </c>
      <c r="B7" s="23"/>
      <c r="C7" s="23"/>
      <c r="D7"/>
      <c r="E7"/>
      <c r="F7"/>
      <c r="G7"/>
    </row>
    <row r="8" spans="1:36" ht="18.75" customHeight="1" x14ac:dyDescent="0.25">
      <c r="A8" s="47" t="s">
        <v>29</v>
      </c>
      <c r="B8" s="47"/>
      <c r="C8" s="47"/>
      <c r="D8" s="47"/>
      <c r="E8" s="47"/>
      <c r="F8" s="47"/>
      <c r="G8" s="47"/>
    </row>
    <row r="9" spans="1:36" ht="23.25" x14ac:dyDescent="0.25">
      <c r="A9" s="23" t="s">
        <v>30</v>
      </c>
      <c r="B9" s="24"/>
      <c r="C9" s="25"/>
      <c r="D9"/>
      <c r="E9"/>
      <c r="F9"/>
      <c r="G9"/>
      <c r="M9" s="1"/>
    </row>
    <row r="10" spans="1:36" ht="18.75" x14ac:dyDescent="0.25">
      <c r="A10" s="31" t="s">
        <v>31</v>
      </c>
      <c r="B10" s="31"/>
      <c r="C10" s="31"/>
      <c r="D10"/>
      <c r="E10"/>
      <c r="F10"/>
      <c r="G10"/>
    </row>
    <row r="11" spans="1:36" ht="18.75" x14ac:dyDescent="0.3">
      <c r="A11" s="28" t="s">
        <v>47</v>
      </c>
      <c r="B11" s="28"/>
      <c r="C11" s="28"/>
      <c r="D11"/>
      <c r="E11"/>
      <c r="F11"/>
      <c r="G11"/>
    </row>
    <row r="12" spans="1:36" ht="18.75" x14ac:dyDescent="0.25">
      <c r="A12" s="48" t="s">
        <v>46</v>
      </c>
      <c r="B12" s="48"/>
      <c r="C12" s="48"/>
      <c r="D12"/>
      <c r="E12"/>
      <c r="F12"/>
      <c r="G12"/>
      <c r="L12" s="26"/>
    </row>
    <row r="13" spans="1:36" x14ac:dyDescent="0.25">
      <c r="A13" s="1"/>
    </row>
    <row r="14" spans="1:36" ht="15.75" thickBot="1" x14ac:dyDescent="0.3"/>
    <row r="15" spans="1:36" s="30" customFormat="1" ht="35.1" customHeight="1" x14ac:dyDescent="0.25">
      <c r="A15" s="49" t="s">
        <v>0</v>
      </c>
      <c r="B15" s="52" t="s">
        <v>1</v>
      </c>
      <c r="C15" s="55" t="s">
        <v>2</v>
      </c>
      <c r="D15" s="58" t="s">
        <v>3</v>
      </c>
      <c r="E15" s="61" t="s">
        <v>4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3" t="s">
        <v>5</v>
      </c>
      <c r="AD15" s="63"/>
      <c r="AE15" s="63"/>
      <c r="AF15" s="63"/>
      <c r="AG15" s="63"/>
      <c r="AH15" s="63"/>
      <c r="AI15" s="63"/>
      <c r="AJ15" s="64" t="s">
        <v>6</v>
      </c>
    </row>
    <row r="16" spans="1:36" s="30" customFormat="1" ht="35.1" customHeight="1" x14ac:dyDescent="0.25">
      <c r="A16" s="50"/>
      <c r="B16" s="53"/>
      <c r="C16" s="56"/>
      <c r="D16" s="59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7" t="s">
        <v>7</v>
      </c>
      <c r="AD16" s="67"/>
      <c r="AE16" s="67" t="s">
        <v>8</v>
      </c>
      <c r="AF16" s="67"/>
      <c r="AG16" s="68" t="s">
        <v>9</v>
      </c>
      <c r="AH16" s="68" t="s">
        <v>10</v>
      </c>
      <c r="AI16" s="68" t="s">
        <v>11</v>
      </c>
      <c r="AJ16" s="65"/>
    </row>
    <row r="17" spans="1:36" s="30" customFormat="1" ht="35.1" customHeight="1" x14ac:dyDescent="0.25">
      <c r="A17" s="50"/>
      <c r="B17" s="53"/>
      <c r="C17" s="56"/>
      <c r="D17" s="59"/>
      <c r="E17" s="53" t="s">
        <v>12</v>
      </c>
      <c r="F17" s="53"/>
      <c r="G17" s="53" t="s">
        <v>13</v>
      </c>
      <c r="H17" s="53"/>
      <c r="I17" s="53" t="s">
        <v>14</v>
      </c>
      <c r="J17" s="53"/>
      <c r="K17" s="53" t="s">
        <v>15</v>
      </c>
      <c r="L17" s="53"/>
      <c r="M17" s="53" t="s">
        <v>16</v>
      </c>
      <c r="N17" s="53"/>
      <c r="O17" s="53" t="s">
        <v>17</v>
      </c>
      <c r="P17" s="53"/>
      <c r="Q17" s="53" t="s">
        <v>18</v>
      </c>
      <c r="R17" s="53"/>
      <c r="S17" s="53" t="s">
        <v>19</v>
      </c>
      <c r="T17" s="53"/>
      <c r="U17" s="53" t="s">
        <v>20</v>
      </c>
      <c r="V17" s="53"/>
      <c r="W17" s="53" t="s">
        <v>21</v>
      </c>
      <c r="X17" s="53"/>
      <c r="Y17" s="53" t="s">
        <v>22</v>
      </c>
      <c r="Z17" s="53"/>
      <c r="AA17" s="53" t="s">
        <v>23</v>
      </c>
      <c r="AB17" s="53"/>
      <c r="AC17" s="53" t="s">
        <v>24</v>
      </c>
      <c r="AD17" s="53" t="s">
        <v>25</v>
      </c>
      <c r="AE17" s="53" t="s">
        <v>24</v>
      </c>
      <c r="AF17" s="53" t="s">
        <v>25</v>
      </c>
      <c r="AG17" s="68"/>
      <c r="AH17" s="68"/>
      <c r="AI17" s="68"/>
      <c r="AJ17" s="65"/>
    </row>
    <row r="18" spans="1:36" s="30" customFormat="1" ht="45" customHeight="1" thickBot="1" x14ac:dyDescent="0.3">
      <c r="A18" s="51"/>
      <c r="B18" s="54"/>
      <c r="C18" s="57"/>
      <c r="D18" s="60"/>
      <c r="E18" s="46" t="s">
        <v>26</v>
      </c>
      <c r="F18" s="45" t="s">
        <v>6</v>
      </c>
      <c r="G18" s="46" t="s">
        <v>26</v>
      </c>
      <c r="H18" s="45" t="s">
        <v>6</v>
      </c>
      <c r="I18" s="40" t="s">
        <v>26</v>
      </c>
      <c r="J18" s="45" t="s">
        <v>6</v>
      </c>
      <c r="K18" s="46" t="s">
        <v>26</v>
      </c>
      <c r="L18" s="45" t="s">
        <v>6</v>
      </c>
      <c r="M18" s="46" t="s">
        <v>26</v>
      </c>
      <c r="N18" s="45" t="s">
        <v>6</v>
      </c>
      <c r="O18" s="46" t="s">
        <v>26</v>
      </c>
      <c r="P18" s="45" t="s">
        <v>6</v>
      </c>
      <c r="Q18" s="46" t="s">
        <v>26</v>
      </c>
      <c r="R18" s="45" t="s">
        <v>6</v>
      </c>
      <c r="S18" s="46" t="s">
        <v>26</v>
      </c>
      <c r="T18" s="45" t="s">
        <v>6</v>
      </c>
      <c r="U18" s="41" t="s">
        <v>26</v>
      </c>
      <c r="V18" s="45" t="s">
        <v>6</v>
      </c>
      <c r="W18" s="46" t="s">
        <v>26</v>
      </c>
      <c r="X18" s="45" t="s">
        <v>6</v>
      </c>
      <c r="Y18" s="46" t="s">
        <v>26</v>
      </c>
      <c r="Z18" s="45" t="s">
        <v>6</v>
      </c>
      <c r="AA18" s="46" t="s">
        <v>26</v>
      </c>
      <c r="AB18" s="45" t="s">
        <v>6</v>
      </c>
      <c r="AC18" s="54"/>
      <c r="AD18" s="54"/>
      <c r="AE18" s="54"/>
      <c r="AF18" s="54"/>
      <c r="AG18" s="69"/>
      <c r="AH18" s="69"/>
      <c r="AI18" s="69"/>
      <c r="AJ18" s="66"/>
    </row>
    <row r="19" spans="1:36" s="7" customFormat="1" ht="54.95" customHeight="1" x14ac:dyDescent="0.25">
      <c r="A19" s="34">
        <v>1</v>
      </c>
      <c r="B19" s="35" t="s">
        <v>30</v>
      </c>
      <c r="C19" s="35" t="s">
        <v>32</v>
      </c>
      <c r="D19" s="33">
        <v>77.59</v>
      </c>
      <c r="E19" s="35">
        <v>11</v>
      </c>
      <c r="F19" s="33">
        <v>26458.19</v>
      </c>
      <c r="G19" s="35">
        <v>11</v>
      </c>
      <c r="H19" s="33">
        <v>24751.21</v>
      </c>
      <c r="I19" s="32">
        <v>11</v>
      </c>
      <c r="J19" s="33">
        <v>26458.19</v>
      </c>
      <c r="K19" s="42">
        <v>11</v>
      </c>
      <c r="L19" s="33">
        <v>25604.7</v>
      </c>
      <c r="M19" s="42">
        <v>11</v>
      </c>
      <c r="N19" s="33">
        <v>26458.19</v>
      </c>
      <c r="O19" s="39">
        <v>11</v>
      </c>
      <c r="P19" s="33">
        <v>25604.7</v>
      </c>
      <c r="Q19" s="35">
        <v>11</v>
      </c>
      <c r="R19" s="33">
        <v>26458.19</v>
      </c>
      <c r="S19" s="35">
        <v>11</v>
      </c>
      <c r="T19" s="33">
        <v>26458.19</v>
      </c>
      <c r="U19" s="32">
        <v>11</v>
      </c>
      <c r="V19" s="33">
        <v>25604.7</v>
      </c>
      <c r="W19" s="35">
        <v>11</v>
      </c>
      <c r="X19" s="33">
        <v>26458.19</v>
      </c>
      <c r="Y19" s="32">
        <v>11</v>
      </c>
      <c r="Z19" s="33">
        <v>25604.7</v>
      </c>
      <c r="AA19" s="32"/>
      <c r="AB19" s="33"/>
      <c r="AC19" s="35">
        <f>AD19*2</f>
        <v>300</v>
      </c>
      <c r="AD19" s="35">
        <v>150</v>
      </c>
      <c r="AE19" s="33">
        <f>AF19*12</f>
        <v>435600</v>
      </c>
      <c r="AF19" s="33">
        <v>36300</v>
      </c>
      <c r="AG19" s="33">
        <f>537.33+2444.85+4647.9</f>
        <v>7630.08</v>
      </c>
      <c r="AH19" s="33">
        <f>546.28+2477.67+15145.63+1118.44</f>
        <v>19288.019999999997</v>
      </c>
      <c r="AI19" s="33">
        <f>32.79+149.19+283.62</f>
        <v>465.6</v>
      </c>
      <c r="AJ19" s="37">
        <f>SUM(AE19:AI19)</f>
        <v>499283.7</v>
      </c>
    </row>
    <row r="20" spans="1:36" ht="54.95" customHeight="1" x14ac:dyDescent="0.25">
      <c r="A20" s="8">
        <f>A19+1</f>
        <v>2</v>
      </c>
      <c r="B20" s="35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2070.6</v>
      </c>
      <c r="I20" s="14">
        <v>1</v>
      </c>
      <c r="J20" s="10">
        <v>2213.4</v>
      </c>
      <c r="K20" s="43">
        <v>1</v>
      </c>
      <c r="L20" s="13">
        <v>2142</v>
      </c>
      <c r="M20" s="14">
        <v>1</v>
      </c>
      <c r="N20" s="10">
        <v>2213.4</v>
      </c>
      <c r="O20" s="12">
        <v>1</v>
      </c>
      <c r="P20" s="13">
        <v>2142</v>
      </c>
      <c r="Q20" s="11">
        <v>1</v>
      </c>
      <c r="R20" s="10">
        <v>2213.4</v>
      </c>
      <c r="S20" s="11">
        <v>1</v>
      </c>
      <c r="T20" s="10">
        <v>2213.4</v>
      </c>
      <c r="U20" s="14">
        <v>1</v>
      </c>
      <c r="V20" s="13">
        <v>2142</v>
      </c>
      <c r="W20" s="11">
        <v>1</v>
      </c>
      <c r="X20" s="10">
        <v>2213.4</v>
      </c>
      <c r="Y20" s="14">
        <v>1</v>
      </c>
      <c r="Z20" s="13">
        <v>2142</v>
      </c>
      <c r="AA20" s="11"/>
      <c r="AB20" s="10"/>
      <c r="AC20" s="35">
        <f t="shared" ref="AC20:AC30" si="0">AD20*2</f>
        <v>70</v>
      </c>
      <c r="AD20" s="11">
        <v>35</v>
      </c>
      <c r="AE20" s="33">
        <f t="shared" ref="AE20:AE30" si="1">AF20*12</f>
        <v>39096</v>
      </c>
      <c r="AF20" s="33">
        <v>3258</v>
      </c>
      <c r="AG20" s="10"/>
      <c r="AH20" s="10">
        <v>1584.9</v>
      </c>
      <c r="AI20" s="10"/>
      <c r="AJ20" s="37">
        <f t="shared" ref="AJ20:AJ30" si="2">SUM(AE20:AI20)</f>
        <v>43938.9</v>
      </c>
    </row>
    <row r="21" spans="1:36" ht="54.95" customHeight="1" x14ac:dyDescent="0.25">
      <c r="A21" s="8">
        <f t="shared" ref="A21:A30" si="3">A20+1</f>
        <v>3</v>
      </c>
      <c r="B21" s="35" t="s">
        <v>30</v>
      </c>
      <c r="C21" s="15" t="s">
        <v>34</v>
      </c>
      <c r="D21" s="10">
        <v>71.400000000000006</v>
      </c>
      <c r="E21" s="11">
        <v>38</v>
      </c>
      <c r="F21" s="10">
        <v>81396</v>
      </c>
      <c r="G21" s="11">
        <v>38</v>
      </c>
      <c r="H21" s="10">
        <v>76612.2</v>
      </c>
      <c r="I21" s="14">
        <v>37</v>
      </c>
      <c r="J21" s="10">
        <f>81895.8+1142.4</f>
        <v>83038.2</v>
      </c>
      <c r="K21" s="43">
        <v>35</v>
      </c>
      <c r="L21" s="13">
        <v>74970</v>
      </c>
      <c r="M21" s="14">
        <v>34</v>
      </c>
      <c r="N21" s="10">
        <v>73970.399999999994</v>
      </c>
      <c r="O21" s="14">
        <v>34</v>
      </c>
      <c r="P21" s="13">
        <v>70686</v>
      </c>
      <c r="Q21" s="11">
        <v>34</v>
      </c>
      <c r="R21" s="10">
        <v>73042.2</v>
      </c>
      <c r="S21" s="11">
        <v>28</v>
      </c>
      <c r="T21" s="10">
        <v>61975.199999999997</v>
      </c>
      <c r="U21" s="14">
        <v>28</v>
      </c>
      <c r="V21" s="13">
        <v>59976</v>
      </c>
      <c r="W21" s="11">
        <v>26</v>
      </c>
      <c r="X21" s="10">
        <v>57548.4</v>
      </c>
      <c r="Y21" s="14">
        <v>28</v>
      </c>
      <c r="Z21" s="13">
        <v>60404.4</v>
      </c>
      <c r="AA21" s="11"/>
      <c r="AB21" s="10"/>
      <c r="AC21" s="35">
        <f t="shared" si="0"/>
        <v>1000</v>
      </c>
      <c r="AD21" s="11">
        <v>500</v>
      </c>
      <c r="AE21" s="33">
        <f t="shared" si="1"/>
        <v>1080462.24</v>
      </c>
      <c r="AF21" s="33">
        <v>90038.52</v>
      </c>
      <c r="AG21" s="10">
        <f>52.93+515.74+12970.77+14681.38+1678.5</f>
        <v>29899.32</v>
      </c>
      <c r="AH21" s="10">
        <f>52.69+524.33+13142.99+41213.45+3753.68+1691.28</f>
        <v>60378.42</v>
      </c>
      <c r="AI21" s="10">
        <f>32.79+824.64+933.38+83.6</f>
        <v>1874.4099999999999</v>
      </c>
      <c r="AJ21" s="37">
        <f t="shared" si="2"/>
        <v>1262652.9099999999</v>
      </c>
    </row>
    <row r="22" spans="1:36" ht="54.95" customHeight="1" x14ac:dyDescent="0.25">
      <c r="A22" s="8">
        <f t="shared" si="3"/>
        <v>4</v>
      </c>
      <c r="B22" s="35" t="s">
        <v>30</v>
      </c>
      <c r="C22" s="15" t="s">
        <v>35</v>
      </c>
      <c r="D22" s="10">
        <v>71.400000000000006</v>
      </c>
      <c r="E22" s="11">
        <v>114</v>
      </c>
      <c r="F22" s="10">
        <v>250114.2</v>
      </c>
      <c r="G22" s="11">
        <v>112</v>
      </c>
      <c r="H22" s="10">
        <v>228622.8</v>
      </c>
      <c r="I22" s="14">
        <v>110</v>
      </c>
      <c r="J22" s="10">
        <v>239332.8</v>
      </c>
      <c r="K22" s="43">
        <v>102</v>
      </c>
      <c r="L22" s="13">
        <v>214200</v>
      </c>
      <c r="M22" s="14">
        <v>103</v>
      </c>
      <c r="N22" s="10">
        <v>224053.2</v>
      </c>
      <c r="O22" s="14">
        <v>102</v>
      </c>
      <c r="P22" s="13">
        <v>216342</v>
      </c>
      <c r="Q22" s="11">
        <v>102</v>
      </c>
      <c r="R22" s="10">
        <v>224838.6</v>
      </c>
      <c r="S22" s="11">
        <v>89</v>
      </c>
      <c r="T22" s="10">
        <v>196992.6</v>
      </c>
      <c r="U22" s="14">
        <v>88</v>
      </c>
      <c r="V22" s="13">
        <v>186354</v>
      </c>
      <c r="W22" s="11">
        <v>88</v>
      </c>
      <c r="X22" s="10">
        <v>192565.8</v>
      </c>
      <c r="Y22" s="14">
        <v>93</v>
      </c>
      <c r="Z22" s="13">
        <v>196278.6</v>
      </c>
      <c r="AA22" s="11"/>
      <c r="AB22" s="10"/>
      <c r="AC22" s="35">
        <f t="shared" si="0"/>
        <v>2700</v>
      </c>
      <c r="AD22" s="11">
        <v>1350</v>
      </c>
      <c r="AE22" s="33">
        <f t="shared" si="1"/>
        <v>3602143.8000000003</v>
      </c>
      <c r="AF22" s="33">
        <v>300178.65000000002</v>
      </c>
      <c r="AG22" s="10">
        <f>5673.14+61793.8+81529.79+2727.32</f>
        <v>151724.04999999999</v>
      </c>
      <c r="AH22" s="10">
        <f>5767.63+62603.55+91432.9+20913.36+2751.12</f>
        <v>183468.56</v>
      </c>
      <c r="AI22" s="10">
        <f>360.69+3928.67+5183.32+133.32</f>
        <v>9606</v>
      </c>
      <c r="AJ22" s="37">
        <f t="shared" si="2"/>
        <v>4247121.0599999996</v>
      </c>
    </row>
    <row r="23" spans="1:36" ht="54.95" customHeight="1" x14ac:dyDescent="0.25">
      <c r="A23" s="8">
        <f t="shared" si="3"/>
        <v>5</v>
      </c>
      <c r="B23" s="35" t="s">
        <v>30</v>
      </c>
      <c r="C23" s="15" t="s">
        <v>36</v>
      </c>
      <c r="D23" s="10">
        <v>73.59</v>
      </c>
      <c r="E23" s="11">
        <v>5</v>
      </c>
      <c r="F23" s="10">
        <v>11406.45</v>
      </c>
      <c r="G23" s="11">
        <v>5</v>
      </c>
      <c r="H23" s="10">
        <v>10670.55</v>
      </c>
      <c r="I23" s="14">
        <v>5</v>
      </c>
      <c r="J23" s="10">
        <v>11406.45</v>
      </c>
      <c r="K23" s="43">
        <v>4</v>
      </c>
      <c r="L23" s="13">
        <v>8830.7999999999993</v>
      </c>
      <c r="M23" s="14">
        <v>3</v>
      </c>
      <c r="N23" s="10">
        <v>6843.87</v>
      </c>
      <c r="O23" s="12">
        <v>3</v>
      </c>
      <c r="P23" s="13">
        <v>6623.1</v>
      </c>
      <c r="Q23" s="11">
        <v>2</v>
      </c>
      <c r="R23" s="10">
        <v>4562.58</v>
      </c>
      <c r="S23" s="11">
        <v>2</v>
      </c>
      <c r="T23" s="10">
        <v>4562.58</v>
      </c>
      <c r="U23" s="14">
        <v>2</v>
      </c>
      <c r="V23" s="13">
        <v>4415.3999999999996</v>
      </c>
      <c r="W23" s="11">
        <v>2</v>
      </c>
      <c r="X23" s="10">
        <v>4562.58</v>
      </c>
      <c r="Y23" s="14">
        <v>2</v>
      </c>
      <c r="Z23" s="13">
        <v>4415.3999999999996</v>
      </c>
      <c r="AA23" s="11"/>
      <c r="AB23" s="10"/>
      <c r="AC23" s="35">
        <f t="shared" si="0"/>
        <v>70</v>
      </c>
      <c r="AD23" s="11">
        <v>35</v>
      </c>
      <c r="AE23" s="33">
        <f t="shared" si="1"/>
        <v>79176</v>
      </c>
      <c r="AF23" s="33">
        <v>6598</v>
      </c>
      <c r="AG23" s="10">
        <v>796.8</v>
      </c>
      <c r="AH23" s="10">
        <f>807.31+3229.24</f>
        <v>4036.5499999999997</v>
      </c>
      <c r="AI23" s="38">
        <v>49.73</v>
      </c>
      <c r="AJ23" s="37">
        <f t="shared" si="2"/>
        <v>90657.08</v>
      </c>
    </row>
    <row r="24" spans="1:36" ht="54.95" customHeight="1" x14ac:dyDescent="0.25">
      <c r="A24" s="8">
        <f t="shared" si="3"/>
        <v>6</v>
      </c>
      <c r="B24" s="35" t="s">
        <v>30</v>
      </c>
      <c r="C24" s="15" t="s">
        <v>37</v>
      </c>
      <c r="D24" s="10">
        <v>75.64</v>
      </c>
      <c r="E24" s="11">
        <v>1</v>
      </c>
      <c r="F24" s="10">
        <v>2344.84</v>
      </c>
      <c r="G24" s="11">
        <v>1</v>
      </c>
      <c r="H24" s="10">
        <v>2193.56</v>
      </c>
      <c r="I24" s="14">
        <v>1</v>
      </c>
      <c r="J24" s="10">
        <v>2344.84</v>
      </c>
      <c r="K24" s="43">
        <v>1</v>
      </c>
      <c r="L24" s="13">
        <v>2269.1999999999998</v>
      </c>
      <c r="M24" s="14">
        <v>1</v>
      </c>
      <c r="N24" s="10">
        <v>2344.84</v>
      </c>
      <c r="O24" s="12">
        <v>1</v>
      </c>
      <c r="P24" s="13">
        <v>2269.1999999999998</v>
      </c>
      <c r="Q24" s="11">
        <v>1</v>
      </c>
      <c r="R24" s="10">
        <v>2344.84</v>
      </c>
      <c r="S24" s="11">
        <v>2</v>
      </c>
      <c r="T24" s="10">
        <v>4689.68</v>
      </c>
      <c r="U24" s="14">
        <v>2</v>
      </c>
      <c r="V24" s="13">
        <v>4538.3999999999996</v>
      </c>
      <c r="W24" s="11">
        <v>2</v>
      </c>
      <c r="X24" s="10">
        <v>4689.68</v>
      </c>
      <c r="Y24" s="14">
        <v>2</v>
      </c>
      <c r="Z24" s="13">
        <v>4538.3999999999996</v>
      </c>
      <c r="AA24" s="11"/>
      <c r="AB24" s="10"/>
      <c r="AC24" s="35">
        <f t="shared" si="0"/>
        <v>170</v>
      </c>
      <c r="AD24" s="11">
        <v>85</v>
      </c>
      <c r="AE24" s="33">
        <f t="shared" si="1"/>
        <v>79464</v>
      </c>
      <c r="AF24" s="33">
        <v>6622</v>
      </c>
      <c r="AG24" s="10">
        <f>809.1+1084.73+277.49</f>
        <v>2171.3199999999997</v>
      </c>
      <c r="AH24" s="10">
        <f>819.85+66.67</f>
        <v>886.52</v>
      </c>
      <c r="AI24" s="10">
        <v>49.73</v>
      </c>
      <c r="AJ24" s="37">
        <f t="shared" si="2"/>
        <v>89193.57</v>
      </c>
    </row>
    <row r="25" spans="1:36" ht="54.95" customHeight="1" x14ac:dyDescent="0.25">
      <c r="A25" s="8">
        <f t="shared" si="3"/>
        <v>7</v>
      </c>
      <c r="B25" s="35" t="s">
        <v>30</v>
      </c>
      <c r="C25" s="15" t="s">
        <v>38</v>
      </c>
      <c r="D25" s="10">
        <v>72.540000000000006</v>
      </c>
      <c r="E25" s="11">
        <v>50</v>
      </c>
      <c r="F25" s="10">
        <v>112437</v>
      </c>
      <c r="G25" s="11">
        <v>50</v>
      </c>
      <c r="H25" s="10">
        <v>105183</v>
      </c>
      <c r="I25" s="14">
        <v>50</v>
      </c>
      <c r="J25" s="10">
        <v>112437</v>
      </c>
      <c r="K25" s="43">
        <v>46</v>
      </c>
      <c r="L25" s="13">
        <v>100105.2</v>
      </c>
      <c r="M25" s="14">
        <v>45</v>
      </c>
      <c r="N25" s="10">
        <v>101193.3</v>
      </c>
      <c r="O25" s="12">
        <v>45</v>
      </c>
      <c r="P25" s="13">
        <v>97929</v>
      </c>
      <c r="Q25" s="11">
        <v>44</v>
      </c>
      <c r="R25" s="10">
        <v>98364.24</v>
      </c>
      <c r="S25" s="11">
        <v>44</v>
      </c>
      <c r="T25" s="10">
        <v>98944.56</v>
      </c>
      <c r="U25" s="14">
        <v>44</v>
      </c>
      <c r="V25" s="13">
        <v>95752.8</v>
      </c>
      <c r="W25" s="11">
        <v>42</v>
      </c>
      <c r="X25" s="10">
        <v>94447.08</v>
      </c>
      <c r="Y25" s="14">
        <v>45</v>
      </c>
      <c r="Z25" s="13">
        <v>97276.14</v>
      </c>
      <c r="AA25" s="11"/>
      <c r="AB25" s="10"/>
      <c r="AC25" s="35">
        <f t="shared" si="0"/>
        <v>2980</v>
      </c>
      <c r="AD25" s="11">
        <v>1490</v>
      </c>
      <c r="AE25" s="33">
        <f t="shared" si="1"/>
        <v>1747404</v>
      </c>
      <c r="AF25" s="33">
        <v>145617</v>
      </c>
      <c r="AG25" s="10">
        <f>3123.12+27631.1+35985.6+3471</f>
        <v>70210.819999999992</v>
      </c>
      <c r="AH25" s="10">
        <f>3175.2+27994.75+40016.6+9201.76+3501.25</f>
        <v>83889.56</v>
      </c>
      <c r="AI25" s="10">
        <f>196.74+1740.55+2266.78+166.65</f>
        <v>4370.7199999999993</v>
      </c>
      <c r="AJ25" s="37">
        <f t="shared" si="2"/>
        <v>2051492.1</v>
      </c>
    </row>
    <row r="26" spans="1:36" ht="54.95" customHeight="1" x14ac:dyDescent="0.25">
      <c r="A26" s="8">
        <f t="shared" si="3"/>
        <v>8</v>
      </c>
      <c r="B26" s="35" t="s">
        <v>30</v>
      </c>
      <c r="C26" s="15" t="s">
        <v>39</v>
      </c>
      <c r="D26" s="10">
        <v>73.59</v>
      </c>
      <c r="E26" s="11">
        <v>6</v>
      </c>
      <c r="F26" s="10">
        <v>11406.45</v>
      </c>
      <c r="G26" s="11">
        <v>7</v>
      </c>
      <c r="H26" s="10">
        <v>14350.05</v>
      </c>
      <c r="I26" s="14">
        <v>7</v>
      </c>
      <c r="J26" s="10">
        <v>13687.74</v>
      </c>
      <c r="K26" s="43">
        <v>7</v>
      </c>
      <c r="L26" s="13">
        <v>13246.2</v>
      </c>
      <c r="M26" s="14">
        <v>7</v>
      </c>
      <c r="N26" s="10">
        <v>13687.74</v>
      </c>
      <c r="O26" s="12">
        <v>7</v>
      </c>
      <c r="P26" s="13">
        <v>13246.2</v>
      </c>
      <c r="Q26" s="11">
        <v>7</v>
      </c>
      <c r="R26" s="10">
        <v>13687.74</v>
      </c>
      <c r="S26" s="11">
        <v>7</v>
      </c>
      <c r="T26" s="10">
        <v>13687.74</v>
      </c>
      <c r="U26" s="14">
        <v>7</v>
      </c>
      <c r="V26" s="13">
        <v>13246.2</v>
      </c>
      <c r="W26" s="11">
        <v>7</v>
      </c>
      <c r="X26" s="10">
        <v>13687.74</v>
      </c>
      <c r="Y26" s="14">
        <v>7</v>
      </c>
      <c r="Z26" s="13">
        <v>11038.5</v>
      </c>
      <c r="AA26" s="11"/>
      <c r="AB26" s="10"/>
      <c r="AC26" s="35">
        <f t="shared" si="0"/>
        <v>270</v>
      </c>
      <c r="AD26" s="11">
        <v>135</v>
      </c>
      <c r="AE26" s="33">
        <f t="shared" si="1"/>
        <v>276937.92</v>
      </c>
      <c r="AF26" s="10">
        <v>23078.16</v>
      </c>
      <c r="AG26" s="10">
        <f>3292.56+4272.92</f>
        <v>7565.48</v>
      </c>
      <c r="AH26" s="10">
        <f>3337.69+5384.11+6998.73+1092.76</f>
        <v>16813.289999999997</v>
      </c>
      <c r="AI26" s="10">
        <f>209.85+266.68</f>
        <v>476.53</v>
      </c>
      <c r="AJ26" s="37">
        <f t="shared" si="2"/>
        <v>324871.37999999995</v>
      </c>
    </row>
    <row r="27" spans="1:36" ht="54.95" customHeight="1" x14ac:dyDescent="0.25">
      <c r="A27" s="8">
        <f t="shared" si="3"/>
        <v>9</v>
      </c>
      <c r="B27" s="35" t="s">
        <v>30</v>
      </c>
      <c r="C27" s="15" t="s">
        <v>40</v>
      </c>
      <c r="D27" s="10">
        <v>75.64</v>
      </c>
      <c r="E27" s="11">
        <v>89</v>
      </c>
      <c r="F27" s="10">
        <v>205816.44</v>
      </c>
      <c r="G27" s="11">
        <v>89</v>
      </c>
      <c r="H27" s="10">
        <v>194394.8</v>
      </c>
      <c r="I27" s="14">
        <v>87</v>
      </c>
      <c r="J27" s="10">
        <v>204001.08</v>
      </c>
      <c r="K27" s="43">
        <v>80</v>
      </c>
      <c r="L27" s="13">
        <v>179266.8</v>
      </c>
      <c r="M27" s="14">
        <v>80</v>
      </c>
      <c r="N27" s="10">
        <v>183351.36</v>
      </c>
      <c r="O27" s="12" t="s">
        <v>44</v>
      </c>
      <c r="P27" s="13">
        <v>176997.6</v>
      </c>
      <c r="Q27" s="11">
        <v>79</v>
      </c>
      <c r="R27" s="10">
        <v>182897.52</v>
      </c>
      <c r="S27" s="11">
        <v>72</v>
      </c>
      <c r="T27" s="10">
        <v>166483.64000000001</v>
      </c>
      <c r="U27" s="14">
        <v>70</v>
      </c>
      <c r="V27" s="13">
        <v>156574.79999999999</v>
      </c>
      <c r="W27" s="11">
        <v>70</v>
      </c>
      <c r="X27" s="10">
        <v>161793.96</v>
      </c>
      <c r="Y27" s="14">
        <v>74</v>
      </c>
      <c r="Z27" s="13">
        <v>164743.92000000001</v>
      </c>
      <c r="AA27" s="11"/>
      <c r="AB27" s="10"/>
      <c r="AC27" s="35">
        <f t="shared" si="0"/>
        <v>1610</v>
      </c>
      <c r="AD27" s="11">
        <v>805</v>
      </c>
      <c r="AE27" s="33">
        <f t="shared" si="1"/>
        <v>2907781.92</v>
      </c>
      <c r="AF27" s="10">
        <v>242315.16</v>
      </c>
      <c r="AG27" s="10">
        <f>6935.24+48750.5+82217.22+2889.48</f>
        <v>140792.44</v>
      </c>
      <c r="AH27" s="10">
        <f>7050.81+49399.53+70563.92+19701.79+2914.68</f>
        <v>149630.72999999998</v>
      </c>
      <c r="AI27" s="10">
        <f>426.27+2996.37+4886.06+133.32</f>
        <v>8442.02</v>
      </c>
      <c r="AJ27" s="37">
        <f t="shared" si="2"/>
        <v>3448962.27</v>
      </c>
    </row>
    <row r="28" spans="1:36" ht="54.95" customHeight="1" x14ac:dyDescent="0.25">
      <c r="A28" s="8">
        <f t="shared" si="3"/>
        <v>10</v>
      </c>
      <c r="B28" s="35" t="s">
        <v>30</v>
      </c>
      <c r="C28" s="15" t="s">
        <v>41</v>
      </c>
      <c r="D28" s="10">
        <v>75.64</v>
      </c>
      <c r="E28" s="11">
        <v>11</v>
      </c>
      <c r="F28" s="10">
        <v>25793.24</v>
      </c>
      <c r="G28" s="11">
        <v>11</v>
      </c>
      <c r="H28" s="10">
        <v>24129.16</v>
      </c>
      <c r="I28" s="14">
        <v>11</v>
      </c>
      <c r="J28" s="10">
        <v>25793.24</v>
      </c>
      <c r="K28" s="43">
        <v>11</v>
      </c>
      <c r="L28" s="13">
        <v>24961.200000000001</v>
      </c>
      <c r="M28" s="14">
        <v>11</v>
      </c>
      <c r="N28" s="10">
        <v>25793.24</v>
      </c>
      <c r="O28" s="12">
        <v>11</v>
      </c>
      <c r="P28" s="13">
        <v>24961.200000000001</v>
      </c>
      <c r="Q28" s="11">
        <v>11</v>
      </c>
      <c r="R28" s="10">
        <v>25793.24</v>
      </c>
      <c r="S28" s="11">
        <v>9</v>
      </c>
      <c r="T28" s="10">
        <v>21103.56</v>
      </c>
      <c r="U28" s="14">
        <v>9</v>
      </c>
      <c r="V28" s="13">
        <v>20422.8</v>
      </c>
      <c r="W28" s="11">
        <v>9</v>
      </c>
      <c r="X28" s="10">
        <v>21103.56</v>
      </c>
      <c r="Y28" s="14">
        <v>9</v>
      </c>
      <c r="Z28" s="13">
        <v>20422.8</v>
      </c>
      <c r="AA28" s="11"/>
      <c r="AB28" s="10"/>
      <c r="AC28" s="35">
        <f t="shared" si="0"/>
        <v>210</v>
      </c>
      <c r="AD28" s="11">
        <v>105</v>
      </c>
      <c r="AE28" s="33">
        <f t="shared" si="1"/>
        <v>357588</v>
      </c>
      <c r="AF28" s="33">
        <v>29799</v>
      </c>
      <c r="AG28" s="10"/>
      <c r="AH28" s="10">
        <v>18036.810000000001</v>
      </c>
      <c r="AI28" s="10"/>
      <c r="AJ28" s="37">
        <f t="shared" si="2"/>
        <v>405423.81</v>
      </c>
    </row>
    <row r="29" spans="1:36" ht="54.95" customHeight="1" x14ac:dyDescent="0.25">
      <c r="A29" s="8">
        <f t="shared" si="3"/>
        <v>11</v>
      </c>
      <c r="B29" s="35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>
        <v>5</v>
      </c>
      <c r="H29" s="10">
        <v>10670.55</v>
      </c>
      <c r="I29" s="14">
        <v>5</v>
      </c>
      <c r="J29" s="10">
        <v>11406.45</v>
      </c>
      <c r="K29" s="43">
        <v>5</v>
      </c>
      <c r="L29" s="13">
        <v>11038.5</v>
      </c>
      <c r="M29" s="14">
        <v>5</v>
      </c>
      <c r="N29" s="10">
        <v>11406.45</v>
      </c>
      <c r="O29" s="12">
        <v>5</v>
      </c>
      <c r="P29" s="13">
        <v>11038.5</v>
      </c>
      <c r="Q29" s="11">
        <v>5</v>
      </c>
      <c r="R29" s="10">
        <v>11406.45</v>
      </c>
      <c r="S29" s="11">
        <v>5</v>
      </c>
      <c r="T29" s="10">
        <v>11406.45</v>
      </c>
      <c r="U29" s="14">
        <v>5</v>
      </c>
      <c r="V29" s="13">
        <v>11038.5</v>
      </c>
      <c r="W29" s="11">
        <v>5</v>
      </c>
      <c r="X29" s="10">
        <v>11406.45</v>
      </c>
      <c r="Y29" s="14">
        <v>5</v>
      </c>
      <c r="Z29" s="13">
        <v>11038.5</v>
      </c>
      <c r="AA29" s="11"/>
      <c r="AB29" s="10"/>
      <c r="AC29" s="35">
        <f t="shared" si="0"/>
        <v>400</v>
      </c>
      <c r="AD29" s="11">
        <v>200</v>
      </c>
      <c r="AE29" s="33">
        <f t="shared" si="1"/>
        <v>197940</v>
      </c>
      <c r="AF29" s="13">
        <v>16495</v>
      </c>
      <c r="AG29" s="10">
        <f>796.8+1068.23</f>
        <v>1865.03</v>
      </c>
      <c r="AH29" s="10">
        <f>807.31+7265.79+273.19</f>
        <v>8346.2900000000009</v>
      </c>
      <c r="AI29" s="10">
        <f>49.73+66.67</f>
        <v>116.4</v>
      </c>
      <c r="AJ29" s="37">
        <f t="shared" si="2"/>
        <v>224762.72</v>
      </c>
    </row>
    <row r="30" spans="1:36" ht="54.95" customHeight="1" thickBot="1" x14ac:dyDescent="0.3">
      <c r="A30" s="16">
        <f t="shared" si="3"/>
        <v>12</v>
      </c>
      <c r="B30" s="36" t="s">
        <v>30</v>
      </c>
      <c r="C30" s="17" t="s">
        <v>43</v>
      </c>
      <c r="D30" s="18">
        <v>80.86</v>
      </c>
      <c r="E30" s="19">
        <v>263</v>
      </c>
      <c r="F30" s="18">
        <v>650842.14</v>
      </c>
      <c r="G30" s="19">
        <v>262</v>
      </c>
      <c r="H30" s="18">
        <v>611786.76</v>
      </c>
      <c r="I30" s="22">
        <v>260</v>
      </c>
      <c r="J30" s="18">
        <v>644211.62</v>
      </c>
      <c r="K30" s="44">
        <v>256</v>
      </c>
      <c r="L30" s="21">
        <v>608714.07999999996</v>
      </c>
      <c r="M30" s="22">
        <v>256</v>
      </c>
      <c r="N30" s="18">
        <v>622055.98</v>
      </c>
      <c r="O30" s="20" t="s">
        <v>45</v>
      </c>
      <c r="P30" s="21">
        <v>590358.86</v>
      </c>
      <c r="Q30" s="19">
        <v>252</v>
      </c>
      <c r="R30" s="18">
        <v>613323.1</v>
      </c>
      <c r="S30" s="19">
        <v>197</v>
      </c>
      <c r="T30" s="18">
        <v>491386.22</v>
      </c>
      <c r="U30" s="22">
        <v>199</v>
      </c>
      <c r="V30" s="21">
        <v>478448.62</v>
      </c>
      <c r="W30" s="19">
        <v>157</v>
      </c>
      <c r="X30" s="18">
        <v>389260.04</v>
      </c>
      <c r="Y30" s="22">
        <v>158</v>
      </c>
      <c r="Z30" s="21">
        <v>373654.06</v>
      </c>
      <c r="AA30" s="19"/>
      <c r="AB30" s="18"/>
      <c r="AC30" s="35">
        <f t="shared" si="0"/>
        <v>4010</v>
      </c>
      <c r="AD30" s="19">
        <v>2005</v>
      </c>
      <c r="AE30" s="33">
        <f t="shared" si="1"/>
        <v>6113605.3200000003</v>
      </c>
      <c r="AF30" s="21">
        <v>509467.11</v>
      </c>
      <c r="AG30" s="18">
        <f>1120+7045.09+24964.1+43580.45+24617.01</f>
        <v>101326.65</v>
      </c>
      <c r="AH30" s="18">
        <f>1128.88+7162.61+25313.5+375813.5+277.34+10442.14+24839.43</f>
        <v>444977.4</v>
      </c>
      <c r="AI30" s="18">
        <f>67.76+426.27+1517.59+2636.73+1099.89</f>
        <v>5748.2400000000007</v>
      </c>
      <c r="AJ30" s="37">
        <f t="shared" si="2"/>
        <v>7175124.7200000016</v>
      </c>
    </row>
    <row r="32" spans="1:36" ht="21" x14ac:dyDescent="0.35">
      <c r="A32" s="29" t="s">
        <v>27</v>
      </c>
    </row>
  </sheetData>
  <mergeCells count="30">
    <mergeCell ref="W17:X17"/>
    <mergeCell ref="Y17:Z17"/>
    <mergeCell ref="AA17:AB17"/>
    <mergeCell ref="AC17:AC18"/>
    <mergeCell ref="AD17:AD18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</mergeCells>
  <pageMargins left="0.31496062992125984" right="0.31496062992125984" top="0.74803149606299213" bottom="0.74803149606299213" header="0.31496062992125984" footer="0.31496062992125984"/>
  <pageSetup paperSize="125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Información de Recursos Humanos  del Deporte</cp:lastModifiedBy>
  <cp:lastPrinted>2024-12-02T18:51:05Z</cp:lastPrinted>
  <dcterms:created xsi:type="dcterms:W3CDTF">2022-03-31T18:56:32Z</dcterms:created>
  <dcterms:modified xsi:type="dcterms:W3CDTF">2024-12-02T18:54:12Z</dcterms:modified>
</cp:coreProperties>
</file>