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lanificacion\Desktop\PRESUPUESTO JORGE PAZ AL 27-07-2023\2025 operacion financiera\ART 17 TER 2025 - del 1 al 10 de cada mes\"/>
    </mc:Choice>
  </mc:AlternateContent>
  <bookViews>
    <workbookView xWindow="0" yWindow="0" windowWidth="28800" windowHeight="12435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(2)'!$B$1:$AU$170</definedName>
    <definedName name="_xlnm.Print_Titles" localSheetId="0">'Literal "B" (2)'!$1:$17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1" i="3" l="1"/>
  <c r="G149" i="3"/>
  <c r="G148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2" i="3"/>
  <c r="G131" i="3" l="1"/>
  <c r="G130" i="3"/>
  <c r="G129" i="3"/>
  <c r="G128" i="3"/>
  <c r="G127" i="3"/>
  <c r="G126" i="3"/>
  <c r="G125" i="3"/>
  <c r="G124" i="3"/>
  <c r="G123" i="3"/>
  <c r="G122" i="3"/>
  <c r="G120" i="3"/>
  <c r="G119" i="3"/>
  <c r="G118" i="3"/>
  <c r="G117" i="3"/>
  <c r="G116" i="3"/>
  <c r="G115" i="3"/>
  <c r="G114" i="3"/>
  <c r="G113" i="3"/>
  <c r="G112" i="3"/>
  <c r="G110" i="3"/>
  <c r="G109" i="3"/>
  <c r="G108" i="3"/>
  <c r="G106" i="3"/>
  <c r="G105" i="3"/>
  <c r="G104" i="3"/>
  <c r="AM111" i="3"/>
  <c r="G51" i="3" l="1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3" i="3"/>
  <c r="G81" i="3"/>
  <c r="G78" i="3" l="1"/>
  <c r="AN80" i="3"/>
  <c r="AM80" i="3"/>
  <c r="AL80" i="3"/>
  <c r="AJ80" i="3"/>
  <c r="AH80" i="3"/>
  <c r="AF80" i="3"/>
  <c r="AD80" i="3"/>
  <c r="G80" i="3"/>
  <c r="AN79" i="3"/>
  <c r="AM79" i="3"/>
  <c r="AL79" i="3"/>
  <c r="AJ79" i="3"/>
  <c r="AH79" i="3"/>
  <c r="AF79" i="3"/>
  <c r="AD79" i="3"/>
  <c r="G79" i="3"/>
  <c r="G77" i="3"/>
  <c r="AN76" i="3"/>
  <c r="AM76" i="3"/>
  <c r="AL76" i="3"/>
  <c r="AJ76" i="3"/>
  <c r="AH76" i="3"/>
  <c r="AF76" i="3"/>
  <c r="AD76" i="3"/>
  <c r="G76" i="3"/>
  <c r="AO75" i="3"/>
  <c r="AN75" i="3"/>
  <c r="AM75" i="3"/>
  <c r="AL75" i="3"/>
  <c r="AJ75" i="3"/>
  <c r="AH75" i="3"/>
  <c r="AF75" i="3"/>
  <c r="AD75" i="3"/>
  <c r="G75" i="3"/>
  <c r="AO74" i="3"/>
  <c r="AN74" i="3"/>
  <c r="AM74" i="3"/>
  <c r="AL74" i="3"/>
  <c r="AJ74" i="3"/>
  <c r="AH74" i="3"/>
  <c r="AF74" i="3"/>
  <c r="AD74" i="3"/>
  <c r="G74" i="3"/>
  <c r="G73" i="3"/>
  <c r="AO72" i="3"/>
  <c r="AN72" i="3"/>
  <c r="AM72" i="3"/>
  <c r="AL72" i="3"/>
  <c r="AJ72" i="3"/>
  <c r="AH72" i="3"/>
  <c r="AF72" i="3"/>
  <c r="AD72" i="3"/>
  <c r="G72" i="3"/>
  <c r="G70" i="3"/>
  <c r="G69" i="3"/>
  <c r="G68" i="3"/>
  <c r="G67" i="3"/>
  <c r="G66" i="3"/>
  <c r="G65" i="3"/>
  <c r="G63" i="3"/>
  <c r="G62" i="3"/>
  <c r="G61" i="3"/>
  <c r="G60" i="3"/>
  <c r="G59" i="3"/>
  <c r="G58" i="3"/>
  <c r="G56" i="3"/>
  <c r="G55" i="3"/>
  <c r="G54" i="3"/>
  <c r="G53" i="3"/>
  <c r="G52" i="3"/>
  <c r="G50" i="3"/>
  <c r="G49" i="3"/>
  <c r="G48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AU72" i="3" l="1"/>
  <c r="AU75" i="3"/>
  <c r="AU80" i="3"/>
  <c r="AU79" i="3"/>
  <c r="AU76" i="3"/>
  <c r="AU74" i="3"/>
  <c r="AD153" i="3"/>
  <c r="AF153" i="3"/>
  <c r="AH153" i="3"/>
  <c r="AJ153" i="3"/>
  <c r="AL153" i="3"/>
  <c r="AM153" i="3"/>
  <c r="AN153" i="3"/>
  <c r="AL154" i="3"/>
  <c r="AD155" i="3"/>
  <c r="AF155" i="3"/>
  <c r="AH155" i="3"/>
  <c r="AJ155" i="3"/>
  <c r="AL155" i="3"/>
  <c r="AM155" i="3"/>
  <c r="AN155" i="3"/>
  <c r="AU155" i="3" l="1"/>
  <c r="AU153" i="3"/>
  <c r="AN169" i="3" l="1"/>
  <c r="AM169" i="3"/>
  <c r="AL169" i="3"/>
  <c r="AJ169" i="3"/>
  <c r="AH169" i="3"/>
  <c r="AF169" i="3"/>
  <c r="AD169" i="3"/>
  <c r="AU169" i="3" l="1"/>
  <c r="AO40" i="3" l="1"/>
  <c r="AN40" i="3"/>
  <c r="AM40" i="3"/>
  <c r="AL40" i="3"/>
  <c r="AJ40" i="3"/>
  <c r="AH40" i="3"/>
  <c r="AF40" i="3"/>
  <c r="AD40" i="3"/>
  <c r="AO25" i="3"/>
  <c r="AN25" i="3"/>
  <c r="AM25" i="3"/>
  <c r="AL25" i="3"/>
  <c r="AJ25" i="3"/>
  <c r="AH25" i="3"/>
  <c r="AF25" i="3"/>
  <c r="AD25" i="3"/>
  <c r="G25" i="3"/>
  <c r="AU40" i="3" l="1"/>
  <c r="AU25" i="3"/>
  <c r="F125" i="4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71" i="3"/>
  <c r="G47" i="3"/>
  <c r="G32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28" i="3"/>
  <c r="G27" i="3"/>
  <c r="G26" i="3"/>
  <c r="G24" i="3"/>
  <c r="G23" i="3"/>
  <c r="G22" i="3"/>
  <c r="G20" i="3"/>
  <c r="F100" i="4" l="1"/>
  <c r="F68" i="4"/>
  <c r="F41" i="4"/>
  <c r="AM19" i="3"/>
  <c r="AN19" i="3"/>
  <c r="AO19" i="3"/>
  <c r="AM22" i="3"/>
  <c r="AN22" i="3"/>
  <c r="AO22" i="3"/>
  <c r="AM23" i="3"/>
  <c r="AN23" i="3"/>
  <c r="AO23" i="3"/>
  <c r="AM24" i="3"/>
  <c r="AN24" i="3"/>
  <c r="AO24" i="3"/>
  <c r="AM26" i="3"/>
  <c r="AN26" i="3"/>
  <c r="AO26" i="3"/>
  <c r="AM27" i="3"/>
  <c r="AN27" i="3"/>
  <c r="AO27" i="3"/>
  <c r="AM29" i="3"/>
  <c r="AN29" i="3"/>
  <c r="AO29" i="3"/>
  <c r="AM32" i="3"/>
  <c r="AN32" i="3"/>
  <c r="AO32" i="3"/>
  <c r="AM33" i="3"/>
  <c r="AN33" i="3"/>
  <c r="AO33" i="3"/>
  <c r="AM34" i="3"/>
  <c r="AN34" i="3"/>
  <c r="AO34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1" i="3"/>
  <c r="AN41" i="3"/>
  <c r="AO41" i="3"/>
  <c r="AM42" i="3"/>
  <c r="AN42" i="3"/>
  <c r="AO42" i="3"/>
  <c r="AM44" i="3"/>
  <c r="AN44" i="3"/>
  <c r="AO44" i="3"/>
  <c r="AM45" i="3"/>
  <c r="AN45" i="3"/>
  <c r="AO45" i="3"/>
  <c r="AM47" i="3"/>
  <c r="AN47" i="3"/>
  <c r="AO47" i="3"/>
  <c r="AM49" i="3"/>
  <c r="AN49" i="3"/>
  <c r="AO49" i="3"/>
  <c r="AM50" i="3"/>
  <c r="AN50" i="3"/>
  <c r="AO50" i="3"/>
  <c r="AM53" i="3"/>
  <c r="AN53" i="3"/>
  <c r="AO53" i="3"/>
  <c r="AM54" i="3"/>
  <c r="AN54" i="3"/>
  <c r="AO54" i="3"/>
  <c r="AM55" i="3"/>
  <c r="AN55" i="3"/>
  <c r="AO55" i="3"/>
  <c r="AM56" i="3"/>
  <c r="AN56" i="3"/>
  <c r="AM59" i="3"/>
  <c r="AN59" i="3"/>
  <c r="AO59" i="3"/>
  <c r="AM60" i="3"/>
  <c r="AN60" i="3"/>
  <c r="AO60" i="3"/>
  <c r="AM61" i="3"/>
  <c r="AN61" i="3"/>
  <c r="AO61" i="3"/>
  <c r="AM62" i="3"/>
  <c r="AN62" i="3"/>
  <c r="AO62" i="3"/>
  <c r="AM63" i="3"/>
  <c r="AN63" i="3"/>
  <c r="AO63" i="3"/>
  <c r="AM64" i="3"/>
  <c r="AN64" i="3"/>
  <c r="AO64" i="3"/>
  <c r="AM66" i="3"/>
  <c r="AN66" i="3"/>
  <c r="AO66" i="3"/>
  <c r="AM67" i="3"/>
  <c r="AN67" i="3"/>
  <c r="AO67" i="3"/>
  <c r="AM68" i="3"/>
  <c r="AN68" i="3"/>
  <c r="AM70" i="3"/>
  <c r="AN70" i="3"/>
  <c r="AM71" i="3"/>
  <c r="AN71" i="3"/>
  <c r="AM85" i="3"/>
  <c r="AN85" i="3"/>
  <c r="AO85" i="3"/>
  <c r="AM86" i="3"/>
  <c r="AN86" i="3"/>
  <c r="AO86" i="3"/>
  <c r="AM90" i="3"/>
  <c r="AN90" i="3"/>
  <c r="AO90" i="3"/>
  <c r="AM92" i="3"/>
  <c r="AN92" i="3"/>
  <c r="AO92" i="3"/>
  <c r="AM93" i="3"/>
  <c r="AN93" i="3"/>
  <c r="AO93" i="3"/>
  <c r="AM94" i="3"/>
  <c r="AN94" i="3"/>
  <c r="AO94" i="3"/>
  <c r="AM95" i="3"/>
  <c r="AN95" i="3"/>
  <c r="AO95" i="3"/>
  <c r="AM98" i="3"/>
  <c r="AN98" i="3"/>
  <c r="AO98" i="3"/>
  <c r="AM99" i="3"/>
  <c r="AN99" i="3"/>
  <c r="AO99" i="3"/>
  <c r="AM100" i="3"/>
  <c r="AN100" i="3"/>
  <c r="AO100" i="3"/>
  <c r="AM101" i="3"/>
  <c r="AN101" i="3"/>
  <c r="AO101" i="3"/>
  <c r="AM104" i="3"/>
  <c r="AN104" i="3"/>
  <c r="AO104" i="3"/>
  <c r="AM105" i="3"/>
  <c r="AN105" i="3"/>
  <c r="AO105" i="3"/>
  <c r="AM106" i="3"/>
  <c r="AN106" i="3"/>
  <c r="AM108" i="3"/>
  <c r="AN108" i="3"/>
  <c r="AO108" i="3"/>
  <c r="AM109" i="3"/>
  <c r="AN109" i="3"/>
  <c r="AO109" i="3"/>
  <c r="AM110" i="3"/>
  <c r="AN110" i="3"/>
  <c r="AO110" i="3"/>
  <c r="AM113" i="3"/>
  <c r="AN113" i="3"/>
  <c r="AO113" i="3"/>
  <c r="AM114" i="3"/>
  <c r="AN114" i="3"/>
  <c r="AO114" i="3"/>
  <c r="AM115" i="3"/>
  <c r="AN115" i="3"/>
  <c r="AO115" i="3"/>
  <c r="AM117" i="3"/>
  <c r="AN117" i="3"/>
  <c r="AO117" i="3"/>
  <c r="AM118" i="3"/>
  <c r="AN118" i="3"/>
  <c r="AO118" i="3"/>
  <c r="AM119" i="3"/>
  <c r="AN119" i="3"/>
  <c r="AO119" i="3"/>
  <c r="AM120" i="3"/>
  <c r="AN120" i="3"/>
  <c r="AO120" i="3"/>
  <c r="AM122" i="3"/>
  <c r="AN122" i="3"/>
  <c r="AM123" i="3"/>
  <c r="AN123" i="3"/>
  <c r="AM125" i="3"/>
  <c r="AN125" i="3"/>
  <c r="AM131" i="3"/>
  <c r="AN131" i="3"/>
  <c r="AM132" i="3"/>
  <c r="AN132" i="3"/>
  <c r="AM133" i="3"/>
  <c r="AN133" i="3"/>
  <c r="AM134" i="3"/>
  <c r="AN134" i="3"/>
  <c r="AM136" i="3"/>
  <c r="AN136" i="3"/>
  <c r="AM137" i="3"/>
  <c r="AN137" i="3"/>
  <c r="AM138" i="3"/>
  <c r="AN138" i="3"/>
  <c r="AM140" i="3"/>
  <c r="AN140" i="3"/>
  <c r="AM141" i="3"/>
  <c r="AN141" i="3"/>
  <c r="AM142" i="3"/>
  <c r="AN142" i="3"/>
  <c r="AM143" i="3"/>
  <c r="AN143" i="3"/>
  <c r="AM144" i="3"/>
  <c r="AN144" i="3"/>
  <c r="AM145" i="3"/>
  <c r="AN145" i="3"/>
  <c r="AM149" i="3"/>
  <c r="AN149" i="3"/>
  <c r="AM151" i="3"/>
  <c r="AN151" i="3"/>
  <c r="AM152" i="3"/>
  <c r="AN152" i="3"/>
  <c r="AM156" i="3"/>
  <c r="AN156" i="3"/>
  <c r="AM157" i="3"/>
  <c r="AN157" i="3"/>
  <c r="AM158" i="3"/>
  <c r="AN158" i="3"/>
  <c r="AM159" i="3"/>
  <c r="AN159" i="3"/>
  <c r="AM160" i="3"/>
  <c r="AN160" i="3"/>
  <c r="AM161" i="3"/>
  <c r="AN161" i="3"/>
  <c r="AM162" i="3"/>
  <c r="AN162" i="3"/>
  <c r="AM163" i="3"/>
  <c r="AN163" i="3"/>
  <c r="AM164" i="3"/>
  <c r="AN164" i="3"/>
  <c r="AM170" i="3"/>
  <c r="AN170" i="3"/>
  <c r="G19" i="3"/>
  <c r="AD19" i="3"/>
  <c r="AF19" i="3"/>
  <c r="AH19" i="3"/>
  <c r="AJ19" i="3"/>
  <c r="AL19" i="3"/>
  <c r="B20" i="3"/>
  <c r="B21" i="3" s="1"/>
  <c r="B22" i="3" s="1"/>
  <c r="AD22" i="3"/>
  <c r="AF22" i="3"/>
  <c r="AH22" i="3"/>
  <c r="AJ22" i="3"/>
  <c r="AL22" i="3"/>
  <c r="AD23" i="3"/>
  <c r="AF23" i="3"/>
  <c r="AH23" i="3"/>
  <c r="AJ23" i="3"/>
  <c r="AL23" i="3"/>
  <c r="AD24" i="3"/>
  <c r="AF24" i="3"/>
  <c r="AH24" i="3"/>
  <c r="AJ24" i="3"/>
  <c r="AL24" i="3"/>
  <c r="AD26" i="3"/>
  <c r="AF26" i="3"/>
  <c r="AH26" i="3"/>
  <c r="AJ26" i="3"/>
  <c r="AL26" i="3"/>
  <c r="AD27" i="3"/>
  <c r="AF27" i="3"/>
  <c r="AH27" i="3"/>
  <c r="AJ27" i="3"/>
  <c r="AL27" i="3"/>
  <c r="G29" i="3"/>
  <c r="AD29" i="3"/>
  <c r="AF29" i="3"/>
  <c r="AH29" i="3"/>
  <c r="AJ29" i="3"/>
  <c r="AL29" i="3"/>
  <c r="G30" i="3"/>
  <c r="AD32" i="3"/>
  <c r="AF32" i="3"/>
  <c r="AH32" i="3"/>
  <c r="AJ32" i="3"/>
  <c r="AL32" i="3"/>
  <c r="AD33" i="3"/>
  <c r="AF33" i="3"/>
  <c r="AH33" i="3"/>
  <c r="AJ33" i="3"/>
  <c r="AL33" i="3"/>
  <c r="AD34" i="3"/>
  <c r="AF34" i="3"/>
  <c r="AH34" i="3"/>
  <c r="AJ34" i="3"/>
  <c r="AL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1" i="3"/>
  <c r="AF41" i="3"/>
  <c r="AH41" i="3"/>
  <c r="AJ41" i="3"/>
  <c r="AL41" i="3"/>
  <c r="AD42" i="3"/>
  <c r="AF42" i="3"/>
  <c r="AH42" i="3"/>
  <c r="AJ42" i="3"/>
  <c r="AL42" i="3"/>
  <c r="AD44" i="3"/>
  <c r="AF44" i="3"/>
  <c r="AH44" i="3"/>
  <c r="AJ44" i="3"/>
  <c r="AL44" i="3"/>
  <c r="AD47" i="3"/>
  <c r="AF47" i="3"/>
  <c r="AH47" i="3"/>
  <c r="AJ47" i="3"/>
  <c r="AL47" i="3"/>
  <c r="AD49" i="3"/>
  <c r="AF49" i="3"/>
  <c r="AH49" i="3"/>
  <c r="AJ49" i="3"/>
  <c r="AL49" i="3"/>
  <c r="AD50" i="3"/>
  <c r="AF50" i="3"/>
  <c r="AH50" i="3"/>
  <c r="AJ50" i="3"/>
  <c r="AL50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6" i="3"/>
  <c r="AF56" i="3"/>
  <c r="AH56" i="3"/>
  <c r="AJ56" i="3"/>
  <c r="AL56" i="3"/>
  <c r="AD59" i="3"/>
  <c r="AF59" i="3"/>
  <c r="AH59" i="3"/>
  <c r="AJ59" i="3"/>
  <c r="AL59" i="3"/>
  <c r="AD60" i="3"/>
  <c r="AF60" i="3"/>
  <c r="AH60" i="3"/>
  <c r="AJ60" i="3"/>
  <c r="AL60" i="3"/>
  <c r="AD61" i="3"/>
  <c r="AF61" i="3"/>
  <c r="AH61" i="3"/>
  <c r="AJ61" i="3"/>
  <c r="AL61" i="3"/>
  <c r="AD62" i="3"/>
  <c r="AF62" i="3"/>
  <c r="AH62" i="3"/>
  <c r="AJ62" i="3"/>
  <c r="AL62" i="3"/>
  <c r="AD63" i="3"/>
  <c r="AF63" i="3"/>
  <c r="AH63" i="3"/>
  <c r="AJ63" i="3"/>
  <c r="AL63" i="3"/>
  <c r="G64" i="3"/>
  <c r="AD64" i="3"/>
  <c r="AF64" i="3"/>
  <c r="AH64" i="3"/>
  <c r="AJ64" i="3"/>
  <c r="AL64" i="3"/>
  <c r="AD66" i="3"/>
  <c r="AF66" i="3"/>
  <c r="AH66" i="3"/>
  <c r="AJ66" i="3"/>
  <c r="AL66" i="3"/>
  <c r="AD67" i="3"/>
  <c r="AF67" i="3"/>
  <c r="AH67" i="3"/>
  <c r="AJ67" i="3"/>
  <c r="AL67" i="3"/>
  <c r="AD68" i="3"/>
  <c r="AF68" i="3"/>
  <c r="AH68" i="3"/>
  <c r="AJ68" i="3"/>
  <c r="AL68" i="3"/>
  <c r="AD70" i="3"/>
  <c r="AF70" i="3"/>
  <c r="AH70" i="3"/>
  <c r="AJ70" i="3"/>
  <c r="AL70" i="3"/>
  <c r="AD71" i="3"/>
  <c r="AF71" i="3"/>
  <c r="AH71" i="3"/>
  <c r="AJ71" i="3"/>
  <c r="AL71" i="3"/>
  <c r="AD85" i="3"/>
  <c r="AF85" i="3"/>
  <c r="AH85" i="3"/>
  <c r="AJ85" i="3"/>
  <c r="AL85" i="3"/>
  <c r="AD86" i="3"/>
  <c r="AF86" i="3"/>
  <c r="AH86" i="3"/>
  <c r="AJ86" i="3"/>
  <c r="AL86" i="3"/>
  <c r="AU87" i="3"/>
  <c r="AL87" i="3"/>
  <c r="AD90" i="3"/>
  <c r="AF90" i="3"/>
  <c r="AH90" i="3"/>
  <c r="AJ90" i="3"/>
  <c r="AL90" i="3"/>
  <c r="AD92" i="3"/>
  <c r="AF92" i="3"/>
  <c r="AH92" i="3"/>
  <c r="AJ92" i="3"/>
  <c r="AL92" i="3"/>
  <c r="AD93" i="3"/>
  <c r="AF93" i="3"/>
  <c r="AH93" i="3"/>
  <c r="AJ93" i="3"/>
  <c r="AL93" i="3"/>
  <c r="AD94" i="3"/>
  <c r="AF94" i="3"/>
  <c r="AH94" i="3"/>
  <c r="AJ94" i="3"/>
  <c r="AL94" i="3"/>
  <c r="AD95" i="3"/>
  <c r="AF95" i="3"/>
  <c r="AH95" i="3"/>
  <c r="AJ95" i="3"/>
  <c r="AL95" i="3"/>
  <c r="AD98" i="3"/>
  <c r="AF98" i="3"/>
  <c r="AH98" i="3"/>
  <c r="AJ98" i="3"/>
  <c r="AL98" i="3"/>
  <c r="AD99" i="3"/>
  <c r="AF99" i="3"/>
  <c r="AH99" i="3"/>
  <c r="AJ99" i="3"/>
  <c r="AL99" i="3"/>
  <c r="AD100" i="3"/>
  <c r="AF100" i="3"/>
  <c r="AH100" i="3"/>
  <c r="AJ100" i="3"/>
  <c r="AL100" i="3"/>
  <c r="AD101" i="3"/>
  <c r="AF101" i="3"/>
  <c r="AH101" i="3"/>
  <c r="AJ101" i="3"/>
  <c r="AL101" i="3"/>
  <c r="AD104" i="3"/>
  <c r="AF104" i="3"/>
  <c r="AH104" i="3"/>
  <c r="AJ104" i="3"/>
  <c r="AL104" i="3"/>
  <c r="AD105" i="3"/>
  <c r="AF105" i="3"/>
  <c r="AH105" i="3"/>
  <c r="AJ105" i="3"/>
  <c r="AL105" i="3"/>
  <c r="AD106" i="3"/>
  <c r="AF106" i="3"/>
  <c r="AH106" i="3"/>
  <c r="AJ106" i="3"/>
  <c r="AL106" i="3"/>
  <c r="AD108" i="3"/>
  <c r="AF108" i="3"/>
  <c r="AH108" i="3"/>
  <c r="AJ108" i="3"/>
  <c r="AL108" i="3"/>
  <c r="AD109" i="3"/>
  <c r="AF109" i="3"/>
  <c r="AH109" i="3"/>
  <c r="AJ109" i="3"/>
  <c r="AL109" i="3"/>
  <c r="AD110" i="3"/>
  <c r="AF110" i="3"/>
  <c r="AH110" i="3"/>
  <c r="AJ110" i="3"/>
  <c r="AL110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2" i="3"/>
  <c r="AF122" i="3"/>
  <c r="AH122" i="3"/>
  <c r="AJ122" i="3"/>
  <c r="AL122" i="3"/>
  <c r="AD123" i="3"/>
  <c r="AF123" i="3"/>
  <c r="AH123" i="3"/>
  <c r="AJ123" i="3"/>
  <c r="AL123" i="3"/>
  <c r="AD125" i="3"/>
  <c r="AF125" i="3"/>
  <c r="AH125" i="3"/>
  <c r="AJ125" i="3"/>
  <c r="AL125" i="3"/>
  <c r="AD131" i="3"/>
  <c r="AF131" i="3"/>
  <c r="AH131" i="3"/>
  <c r="AJ131" i="3"/>
  <c r="AL131" i="3"/>
  <c r="AD132" i="3"/>
  <c r="AF132" i="3"/>
  <c r="AH132" i="3"/>
  <c r="AJ132" i="3"/>
  <c r="AL132" i="3"/>
  <c r="AD133" i="3"/>
  <c r="AF133" i="3"/>
  <c r="AH133" i="3"/>
  <c r="AJ133" i="3"/>
  <c r="AL133" i="3"/>
  <c r="AD134" i="3"/>
  <c r="AF134" i="3"/>
  <c r="AH134" i="3"/>
  <c r="AJ134" i="3"/>
  <c r="AL134" i="3"/>
  <c r="AL135" i="3"/>
  <c r="AD136" i="3"/>
  <c r="AF136" i="3"/>
  <c r="AH136" i="3"/>
  <c r="AJ136" i="3"/>
  <c r="AL136" i="3"/>
  <c r="AD137" i="3"/>
  <c r="AF137" i="3"/>
  <c r="AH137" i="3"/>
  <c r="AJ137" i="3"/>
  <c r="AL137" i="3"/>
  <c r="AD138" i="3"/>
  <c r="AF138" i="3"/>
  <c r="AH138" i="3"/>
  <c r="AJ138" i="3"/>
  <c r="AL138" i="3"/>
  <c r="AD140" i="3"/>
  <c r="AF140" i="3"/>
  <c r="AH140" i="3"/>
  <c r="AJ140" i="3"/>
  <c r="AL140" i="3"/>
  <c r="AD141" i="3"/>
  <c r="AF141" i="3"/>
  <c r="AH141" i="3"/>
  <c r="AJ141" i="3"/>
  <c r="AL141" i="3"/>
  <c r="AD142" i="3"/>
  <c r="AF142" i="3"/>
  <c r="AH142" i="3"/>
  <c r="AJ142" i="3"/>
  <c r="AL142" i="3"/>
  <c r="AD143" i="3"/>
  <c r="AF143" i="3"/>
  <c r="AH143" i="3"/>
  <c r="AJ143" i="3"/>
  <c r="AL143" i="3"/>
  <c r="AD144" i="3"/>
  <c r="AF144" i="3"/>
  <c r="AH144" i="3"/>
  <c r="AJ144" i="3"/>
  <c r="AL144" i="3"/>
  <c r="AD145" i="3"/>
  <c r="AF145" i="3"/>
  <c r="AH145" i="3"/>
  <c r="AJ145" i="3"/>
  <c r="AL145" i="3"/>
  <c r="AD149" i="3"/>
  <c r="AF149" i="3"/>
  <c r="AH149" i="3"/>
  <c r="AJ149" i="3"/>
  <c r="AL149" i="3"/>
  <c r="AD151" i="3"/>
  <c r="AF151" i="3"/>
  <c r="AH151" i="3"/>
  <c r="AJ151" i="3"/>
  <c r="AL151" i="3"/>
  <c r="AD152" i="3"/>
  <c r="AF152" i="3"/>
  <c r="AH152" i="3"/>
  <c r="AJ152" i="3"/>
  <c r="AL152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L168" i="3"/>
  <c r="AD170" i="3"/>
  <c r="AF170" i="3"/>
  <c r="AH170" i="3"/>
  <c r="AJ170" i="3"/>
  <c r="AL170" i="3"/>
  <c r="AU164" i="3" l="1"/>
  <c r="AU156" i="3"/>
  <c r="AU132" i="3"/>
  <c r="AU149" i="3"/>
  <c r="AU137" i="3"/>
  <c r="AU56" i="3"/>
  <c r="AU143" i="3"/>
  <c r="AU138" i="3"/>
  <c r="AU133" i="3"/>
  <c r="B23" i="3"/>
  <c r="B24" i="3" s="1"/>
  <c r="B25" i="3" s="1"/>
  <c r="B26" i="3" s="1"/>
  <c r="B27" i="3" s="1"/>
  <c r="B28" i="3" s="1"/>
  <c r="B29" i="3" s="1"/>
  <c r="B30" i="3" s="1"/>
  <c r="B31" i="3" s="1"/>
  <c r="AU160" i="3"/>
  <c r="AU104" i="3"/>
  <c r="AU114" i="3"/>
  <c r="AU101" i="3"/>
  <c r="AU100" i="3"/>
  <c r="AU50" i="3"/>
  <c r="AU47" i="3"/>
  <c r="AU22" i="3"/>
  <c r="AU98" i="3"/>
  <c r="AU162" i="3"/>
  <c r="AU158" i="3"/>
  <c r="AU144" i="3"/>
  <c r="AU140" i="3"/>
  <c r="AU134" i="3"/>
  <c r="AU36" i="3"/>
  <c r="AU63" i="3"/>
  <c r="AU41" i="3"/>
  <c r="AU163" i="3"/>
  <c r="AU108" i="3"/>
  <c r="AU70" i="3"/>
  <c r="AU27" i="3"/>
  <c r="AU142" i="3"/>
  <c r="AU120" i="3"/>
  <c r="AU145" i="3"/>
  <c r="AU141" i="3"/>
  <c r="AU136" i="3"/>
  <c r="AU170" i="3"/>
  <c r="AU44" i="3"/>
  <c r="AU49" i="3"/>
  <c r="AU35" i="3"/>
  <c r="AU125" i="3"/>
  <c r="AU152" i="3"/>
  <c r="AU23" i="3"/>
  <c r="AU55" i="3"/>
  <c r="AU38" i="3"/>
  <c r="AU29" i="3"/>
  <c r="AU66" i="3"/>
  <c r="AU67" i="3"/>
  <c r="AU161" i="3"/>
  <c r="AU113" i="3"/>
  <c r="AU151" i="3"/>
  <c r="AU90" i="3"/>
  <c r="AU105" i="3"/>
  <c r="AU37" i="3"/>
  <c r="AU39" i="3"/>
  <c r="AU24" i="3"/>
  <c r="AU109" i="3"/>
  <c r="AU106" i="3"/>
  <c r="AU71" i="3"/>
  <c r="AU64" i="3"/>
  <c r="AU42" i="3"/>
  <c r="AU32" i="3"/>
  <c r="AU26" i="3"/>
  <c r="AU131" i="3"/>
  <c r="AU122" i="3"/>
  <c r="AU68" i="3"/>
  <c r="AU53" i="3"/>
  <c r="AU99" i="3"/>
  <c r="AU157" i="3"/>
  <c r="AU123" i="3"/>
  <c r="AU34" i="3"/>
  <c r="AU159" i="3"/>
  <c r="AU119" i="3"/>
  <c r="AU110" i="3"/>
  <c r="AU117" i="3"/>
  <c r="AU118" i="3"/>
  <c r="AU115" i="3"/>
  <c r="AU95" i="3"/>
  <c r="AU86" i="3"/>
  <c r="AU54" i="3"/>
  <c r="AU94" i="3"/>
  <c r="AU85" i="3"/>
  <c r="AU62" i="3"/>
  <c r="AU93" i="3"/>
  <c r="AU61" i="3"/>
  <c r="AU92" i="3"/>
  <c r="AU60" i="3"/>
  <c r="AU59" i="3"/>
  <c r="AU33" i="3"/>
  <c r="AU19" i="3"/>
  <c r="F67" i="2"/>
  <c r="G67" i="2"/>
  <c r="H67" i="2"/>
  <c r="I67" i="2"/>
  <c r="J67" i="2"/>
  <c r="K67" i="2"/>
  <c r="L67" i="2"/>
  <c r="M67" i="2"/>
  <c r="B32" i="3" l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I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57" i="3" l="1"/>
  <c r="B58" i="3" s="1"/>
  <c r="B59" i="3" s="1"/>
  <c r="B60" i="3" s="1"/>
  <c r="B61" i="3" s="1"/>
  <c r="B62" i="3" s="1"/>
  <c r="B63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64" i="3" l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81" i="3" l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4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05" i="3" l="1"/>
  <c r="T14" i="2"/>
  <c r="T16" i="2" s="1"/>
  <c r="S55" i="2"/>
  <c r="F20" i="2"/>
  <c r="F15" i="2"/>
  <c r="B106" i="3" l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l="1"/>
  <c r="B140" i="3" s="1"/>
  <c r="B141" i="3" s="1"/>
  <c r="B142" i="3" s="1"/>
  <c r="B143" i="3" s="1"/>
  <c r="B144" i="3" s="1"/>
  <c r="B145" i="3" s="1"/>
  <c r="B146" i="3" s="1"/>
  <c r="B147" i="3" s="1"/>
  <c r="B148" i="3" s="1"/>
  <c r="B149" i="3" l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</calcChain>
</file>

<file path=xl/comments1.xml><?xml version="1.0" encoding="utf-8"?>
<comments xmlns="http://schemas.openxmlformats.org/spreadsheetml/2006/main">
  <authors>
    <author>subdelegado</author>
  </authors>
  <commentList>
    <comment ref="E59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61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>
  <authors>
    <author>subdelegado</author>
  </authors>
  <commentList>
    <comment ref="D35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<sst xmlns="http://schemas.openxmlformats.org/spreadsheetml/2006/main" count="883" uniqueCount="156">
  <si>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</si>
  <si>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</si>
  <si>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</si>
  <si>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</si>
  <si>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</si>
  <si>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</si>
  <si>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</si>
  <si>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</si>
  <si>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</si>
  <si>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</si>
  <si>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</si>
  <si>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</si>
  <si>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</si>
  <si>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</si>
  <si>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</si>
  <si>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</si>
  <si>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</si>
  <si>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</si>
  <si>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</si>
  <si>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</si>
  <si>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</si>
  <si>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</si>
  <si>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</si>
  <si>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</si>
  <si>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</si>
  <si>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</si>
  <si>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</si>
  <si>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</si>
  <si>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</si>
  <si>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</si>
  <si>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</si>
  <si>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</si>
  <si>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</si>
  <si>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</si>
  <si>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</si>
  <si>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</si>
  <si>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</si>
  <si>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</si>
  <si>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</si>
  <si>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</si>
  <si>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</si>
  <si>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</si>
  <si>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</si>
  <si>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</si>
  <si>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</si>
  <si>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</si>
  <si>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</si>
  <si>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</si>
  <si>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</si>
  <si>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</si>
  <si>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</si>
  <si>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</si>
  <si>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</si>
  <si>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</si>
  <si>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</si>
  <si>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</si>
  <si>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</si>
  <si>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</si>
  <si>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</si>
  <si>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</si>
  <si>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</si>
  <si>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</si>
  <si>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</si>
  <si>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</si>
  <si>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</si>
  <si>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</si>
  <si>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</si>
  <si>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</si>
  <si>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</si>
  <si>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</si>
  <si>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</si>
  <si>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</si>
  <si>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</si>
  <si>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</si>
  <si>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</si>
  <si>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</si>
  <si>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</si>
  <si>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</si>
  <si>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</si>
  <si>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</si>
  <si>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</si>
  <si>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</si>
  <si>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</si>
  <si>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</si>
  <si>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</si>
  <si>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</si>
  <si>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</si>
  <si>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</si>
  <si>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</si>
  <si>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</si>
  <si>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</si>
  <si>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</si>
  <si>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</si>
  <si>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</si>
  <si>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</si>
  <si>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</si>
  <si>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</si>
  <si>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</si>
  <si>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</si>
  <si>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</si>
  <si>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</si>
  <si>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</si>
  <si>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</si>
  <si>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</si>
  <si>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</si>
  <si>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</si>
  <si>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</si>
  <si>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</si>
  <si>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</si>
  <si>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</si>
  <si>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</si>
  <si>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</si>
  <si>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</si>
  <si>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</si>
  <si>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</si>
  <si>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</si>
  <si>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</si>
  <si>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</si>
  <si>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</si>
  <si>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</si>
  <si>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</si>
  <si>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</si>
  <si>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</si>
  <si>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</si>
  <si>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</si>
  <si>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</si>
  <si>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</si>
  <si>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</si>
  <si>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</si>
  <si>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</si>
  <si>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</si>
  <si>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</si>
  <si>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</si>
  <si>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</si>
  <si>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</si>
  <si>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</si>
  <si>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</si>
  <si>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</si>
  <si>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</si>
  <si>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</si>
  <si>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</si>
  <si>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</si>
  <si>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</si>
  <si>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</si>
  <si>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</si>
  <si>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</si>
  <si>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</si>
  <si>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</si>
  <si>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</si>
  <si>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</si>
  <si>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</si>
  <si>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Mes/ año: Enero 2025</t>
  </si>
  <si>
    <t>CARPINTERO IV</t>
  </si>
  <si>
    <t xml:space="preserve">PEÓN </t>
  </si>
  <si>
    <t xml:space="preserve">PEÓN VIGILANTE I </t>
  </si>
  <si>
    <t>PILOTO II VEHÍCULOS PESADOS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</si>
</sst>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3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0" fillId="0" borderId="44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20" xfId="0" applyFill="1" applyBorder="1" applyAlignment="1">
      <alignment horizontal="left" vertical="center"/>
    </xf>
  </cellXfs>
  <cellStyles count="8">
    <cellStyle name="Millares" xfId="3" builtinId="3"/>
    <cellStyle name="Moneda" xfId="1" builtinId="4"/>
    <cellStyle name="Moneda 2 2" xfId="6"/>
    <cellStyle name="Normal" xfId="0" builtinId="0"/>
    <cellStyle name="Normal 10" xfId="7"/>
    <cellStyle name="Normal 2" xfId="2"/>
    <cellStyle name="Normal 4" xfId="4"/>
    <cellStyle name="Normal 5 2 2" xfId="5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12</xdr:col>
      <xdr:colOff>447845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X190"/>
  <sheetViews>
    <sheetView tabSelected="1" zoomScale="110" zoomScaleNormal="110" zoomScaleSheetLayoutView="40" zoomScalePageLayoutView="85" workbookViewId="0">
      <selection activeCell="D25" sqref="D25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6.85546875" style="2" customWidth="1"/>
    <col min="5" max="5" width="11.42578125" style="9" customWidth="1"/>
    <col min="6" max="6" width="8.85546875" style="8" customWidth="1"/>
    <col min="7" max="7" width="14.42578125" style="484" customWidth="1"/>
    <col min="8" max="8" width="8" style="8" bestFit="1" customWidth="1"/>
    <col min="9" max="9" width="5.42578125" style="484" bestFit="1" customWidth="1"/>
    <col min="10" max="10" width="8" style="397" bestFit="1" customWidth="1"/>
    <col min="11" max="11" width="6.85546875" style="396" bestFit="1" customWidth="1"/>
    <col min="12" max="12" width="8" style="8" bestFit="1" customWidth="1"/>
    <col min="13" max="13" width="6.85546875" style="396" bestFit="1" customWidth="1"/>
    <col min="14" max="14" width="8" style="8" bestFit="1" customWidth="1"/>
    <col min="15" max="15" width="6.85546875" style="396" bestFit="1" customWidth="1"/>
    <col min="16" max="16" width="8" style="4" bestFit="1" customWidth="1"/>
    <col min="17" max="17" width="6.85546875" style="3" bestFit="1" customWidth="1"/>
    <col min="18" max="18" width="8" style="4" bestFit="1" customWidth="1"/>
    <col min="19" max="19" width="6.85546875" style="3" bestFit="1" customWidth="1"/>
    <col min="20" max="20" width="8" style="4" bestFit="1" customWidth="1"/>
    <col min="21" max="21" width="6.85546875" style="3" bestFit="1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5"/>
      <c r="G1" s="479"/>
      <c r="H1" s="395"/>
    </row>
    <row r="2" spans="2:47" x14ac:dyDescent="0.25">
      <c r="D2" s="8"/>
      <c r="E2" s="8"/>
      <c r="F2" s="395"/>
      <c r="G2" s="479"/>
      <c r="H2" s="395"/>
    </row>
    <row r="3" spans="2:47" x14ac:dyDescent="0.25">
      <c r="D3" s="8"/>
      <c r="E3" s="8"/>
      <c r="F3" s="395"/>
      <c r="G3" s="479"/>
      <c r="H3" s="395"/>
    </row>
    <row r="4" spans="2:47" x14ac:dyDescent="0.25">
      <c r="D4" s="8"/>
      <c r="E4" s="8"/>
      <c r="F4" s="395"/>
      <c r="G4" s="479"/>
      <c r="H4" s="395"/>
    </row>
    <row r="5" spans="2:47" x14ac:dyDescent="0.25">
      <c r="D5" s="8"/>
      <c r="E5" s="8"/>
      <c r="F5" s="395"/>
      <c r="G5" s="479"/>
      <c r="H5" s="395"/>
    </row>
    <row r="6" spans="2:47" x14ac:dyDescent="0.25">
      <c r="D6" s="8"/>
      <c r="E6" s="8"/>
      <c r="F6" s="395"/>
      <c r="G6" s="479"/>
      <c r="H6" s="395"/>
    </row>
    <row r="7" spans="2:47" ht="26.25" x14ac:dyDescent="0.25">
      <c r="B7" s="534" t="s">
        <v>27</v>
      </c>
      <c r="C7" s="534"/>
      <c r="D7" s="534"/>
      <c r="E7" s="8"/>
      <c r="F7" s="395"/>
      <c r="G7" s="479"/>
      <c r="H7" s="395"/>
    </row>
    <row r="8" spans="2:47" ht="18.75" customHeight="1" x14ac:dyDescent="0.25">
      <c r="B8" s="535" t="s">
        <v>28</v>
      </c>
      <c r="C8" s="535"/>
      <c r="D8" s="535"/>
      <c r="E8" s="535"/>
      <c r="F8" s="535"/>
      <c r="G8" s="480"/>
      <c r="H8" s="398"/>
    </row>
    <row r="9" spans="2:47" ht="23.25" customHeight="1" x14ac:dyDescent="0.25">
      <c r="B9" s="500" t="s">
        <v>29</v>
      </c>
      <c r="C9" s="500"/>
      <c r="D9" s="500"/>
      <c r="E9" s="500"/>
      <c r="F9" s="500"/>
      <c r="G9" s="479"/>
      <c r="H9" s="395"/>
    </row>
    <row r="10" spans="2:47" ht="18.75" customHeight="1" x14ac:dyDescent="0.25">
      <c r="B10" s="536" t="s">
        <v>32</v>
      </c>
      <c r="C10" s="536"/>
      <c r="D10" s="536"/>
      <c r="E10" s="8"/>
      <c r="F10" s="395"/>
      <c r="G10" s="479"/>
      <c r="H10" s="395"/>
    </row>
    <row r="11" spans="2:47" ht="18.75" customHeight="1" x14ac:dyDescent="0.25">
      <c r="B11" s="536" t="s">
        <v>150</v>
      </c>
      <c r="C11" s="536"/>
      <c r="D11" s="536"/>
      <c r="E11" s="536"/>
      <c r="F11" s="536"/>
      <c r="G11" s="479"/>
      <c r="H11" s="395"/>
    </row>
    <row r="12" spans="2:47" ht="18.75" customHeight="1" x14ac:dyDescent="0.25">
      <c r="B12" s="537" t="s">
        <v>151</v>
      </c>
      <c r="C12" s="537"/>
      <c r="D12" s="537"/>
      <c r="E12" s="8"/>
      <c r="F12" s="395"/>
      <c r="G12" s="479"/>
      <c r="H12" s="395"/>
    </row>
    <row r="13" spans="2:47" ht="15.75" customHeight="1" thickBot="1" x14ac:dyDescent="0.3">
      <c r="B13" s="10"/>
      <c r="C13" s="11"/>
      <c r="D13" s="12"/>
      <c r="E13" s="13"/>
      <c r="F13" s="11"/>
      <c r="G13" s="481"/>
      <c r="H13" s="11"/>
      <c r="I13" s="481"/>
      <c r="J13" s="400"/>
      <c r="K13" s="399"/>
      <c r="L13" s="11"/>
      <c r="M13" s="399"/>
      <c r="N13" s="11"/>
      <c r="O13" s="399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09" t="s">
        <v>0</v>
      </c>
      <c r="C14" s="512" t="s">
        <v>1</v>
      </c>
      <c r="D14" s="515" t="s">
        <v>2</v>
      </c>
      <c r="E14" s="518" t="s">
        <v>3</v>
      </c>
      <c r="F14" s="521" t="s">
        <v>4</v>
      </c>
      <c r="G14" s="522"/>
      <c r="H14" s="522"/>
      <c r="I14" s="522"/>
      <c r="J14" s="522"/>
      <c r="K14" s="522"/>
      <c r="L14" s="522"/>
      <c r="M14" s="522"/>
      <c r="N14" s="522"/>
      <c r="O14" s="522"/>
      <c r="P14" s="522"/>
      <c r="Q14" s="522"/>
      <c r="R14" s="522"/>
      <c r="S14" s="522"/>
      <c r="T14" s="522"/>
      <c r="U14" s="522"/>
      <c r="V14" s="522"/>
      <c r="W14" s="522"/>
      <c r="X14" s="522"/>
      <c r="Y14" s="522"/>
      <c r="Z14" s="522"/>
      <c r="AA14" s="522"/>
      <c r="AB14" s="522"/>
      <c r="AC14" s="523"/>
      <c r="AD14" s="512" t="s">
        <v>5</v>
      </c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51" t="s">
        <v>6</v>
      </c>
    </row>
    <row r="15" spans="2:47" s="5" customFormat="1" ht="15.75" customHeight="1" x14ac:dyDescent="0.25">
      <c r="B15" s="510"/>
      <c r="C15" s="513"/>
      <c r="D15" s="516"/>
      <c r="E15" s="519"/>
      <c r="F15" s="524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6"/>
      <c r="AD15" s="533" t="s">
        <v>7</v>
      </c>
      <c r="AE15" s="533"/>
      <c r="AF15" s="533" t="s">
        <v>7</v>
      </c>
      <c r="AG15" s="533"/>
      <c r="AH15" s="533" t="s">
        <v>7</v>
      </c>
      <c r="AI15" s="533"/>
      <c r="AJ15" s="533" t="s">
        <v>7</v>
      </c>
      <c r="AK15" s="533"/>
      <c r="AL15" s="560" t="s">
        <v>8</v>
      </c>
      <c r="AM15" s="561"/>
      <c r="AN15" s="561"/>
      <c r="AO15" s="561"/>
      <c r="AP15" s="561"/>
      <c r="AQ15" s="562"/>
      <c r="AR15" s="527" t="s">
        <v>9</v>
      </c>
      <c r="AS15" s="527" t="s">
        <v>10</v>
      </c>
      <c r="AT15" s="527" t="s">
        <v>11</v>
      </c>
      <c r="AU15" s="552"/>
    </row>
    <row r="16" spans="2:47" s="5" customFormat="1" ht="18" customHeight="1" x14ac:dyDescent="0.25">
      <c r="B16" s="510"/>
      <c r="C16" s="513"/>
      <c r="D16" s="516"/>
      <c r="E16" s="519"/>
      <c r="F16" s="513" t="s">
        <v>12</v>
      </c>
      <c r="G16" s="513"/>
      <c r="H16" s="513" t="s">
        <v>13</v>
      </c>
      <c r="I16" s="513"/>
      <c r="J16" s="513" t="s">
        <v>14</v>
      </c>
      <c r="K16" s="513"/>
      <c r="L16" s="513" t="s">
        <v>15</v>
      </c>
      <c r="M16" s="513"/>
      <c r="N16" s="549" t="s">
        <v>16</v>
      </c>
      <c r="O16" s="550"/>
      <c r="P16" s="549" t="s">
        <v>17</v>
      </c>
      <c r="Q16" s="550"/>
      <c r="R16" s="549" t="s">
        <v>18</v>
      </c>
      <c r="S16" s="550"/>
      <c r="T16" s="513" t="s">
        <v>19</v>
      </c>
      <c r="U16" s="513"/>
      <c r="V16" s="513" t="s">
        <v>20</v>
      </c>
      <c r="W16" s="513"/>
      <c r="X16" s="513" t="s">
        <v>21</v>
      </c>
      <c r="Y16" s="513"/>
      <c r="Z16" s="513" t="s">
        <v>22</v>
      </c>
      <c r="AA16" s="513"/>
      <c r="AB16" s="513" t="s">
        <v>23</v>
      </c>
      <c r="AC16" s="513"/>
      <c r="AD16" s="513" t="s">
        <v>24</v>
      </c>
      <c r="AE16" s="513" t="s">
        <v>25</v>
      </c>
      <c r="AF16" s="513" t="s">
        <v>24</v>
      </c>
      <c r="AG16" s="513" t="s">
        <v>25</v>
      </c>
      <c r="AH16" s="513" t="s">
        <v>24</v>
      </c>
      <c r="AI16" s="513" t="s">
        <v>25</v>
      </c>
      <c r="AJ16" s="513" t="s">
        <v>24</v>
      </c>
      <c r="AK16" s="513" t="s">
        <v>25</v>
      </c>
      <c r="AL16" s="513" t="s">
        <v>24</v>
      </c>
      <c r="AM16" s="529" t="s">
        <v>25</v>
      </c>
      <c r="AN16" s="529" t="s">
        <v>25</v>
      </c>
      <c r="AO16" s="529" t="s">
        <v>25</v>
      </c>
      <c r="AP16" s="529" t="s">
        <v>25</v>
      </c>
      <c r="AQ16" s="531" t="s">
        <v>146</v>
      </c>
      <c r="AR16" s="527"/>
      <c r="AS16" s="527"/>
      <c r="AT16" s="527"/>
      <c r="AU16" s="552"/>
    </row>
    <row r="17" spans="2:47" s="5" customFormat="1" ht="59.25" customHeight="1" thickBot="1" x14ac:dyDescent="0.3">
      <c r="B17" s="511"/>
      <c r="C17" s="514"/>
      <c r="D17" s="517"/>
      <c r="E17" s="520"/>
      <c r="F17" s="393" t="s">
        <v>26</v>
      </c>
      <c r="G17" s="482" t="s">
        <v>6</v>
      </c>
      <c r="H17" s="393" t="s">
        <v>26</v>
      </c>
      <c r="I17" s="482" t="s">
        <v>6</v>
      </c>
      <c r="J17" s="6" t="s">
        <v>26</v>
      </c>
      <c r="K17" s="394" t="s">
        <v>6</v>
      </c>
      <c r="L17" s="393" t="s">
        <v>26</v>
      </c>
      <c r="M17" s="394" t="s">
        <v>6</v>
      </c>
      <c r="N17" s="393" t="s">
        <v>26</v>
      </c>
      <c r="O17" s="394" t="s">
        <v>6</v>
      </c>
      <c r="P17" s="7" t="s">
        <v>26</v>
      </c>
      <c r="Q17" s="386" t="s">
        <v>6</v>
      </c>
      <c r="R17" s="401" t="s">
        <v>26</v>
      </c>
      <c r="S17" s="402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14"/>
      <c r="AE17" s="514"/>
      <c r="AF17" s="514"/>
      <c r="AG17" s="514"/>
      <c r="AH17" s="514"/>
      <c r="AI17" s="514"/>
      <c r="AJ17" s="514"/>
      <c r="AK17" s="514"/>
      <c r="AL17" s="514"/>
      <c r="AM17" s="530"/>
      <c r="AN17" s="530"/>
      <c r="AO17" s="530"/>
      <c r="AP17" s="530"/>
      <c r="AQ17" s="532"/>
      <c r="AR17" s="528"/>
      <c r="AS17" s="528"/>
      <c r="AT17" s="528"/>
      <c r="AU17" s="553"/>
    </row>
    <row r="18" spans="2:47" s="5" customFormat="1" ht="15" customHeight="1" thickBot="1" x14ac:dyDescent="0.3">
      <c r="B18" s="546" t="s">
        <v>86</v>
      </c>
      <c r="C18" s="547"/>
      <c r="D18" s="547"/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8"/>
    </row>
    <row r="19" spans="2:47" s="17" customFormat="1" ht="15.75" thickBot="1" x14ac:dyDescent="0.3">
      <c r="B19" s="501">
        <v>1</v>
      </c>
      <c r="C19" s="557" t="s">
        <v>33</v>
      </c>
      <c r="D19" s="433" t="s">
        <v>47</v>
      </c>
      <c r="E19" s="434">
        <v>71.400000000000006</v>
      </c>
      <c r="F19" s="435">
        <v>1</v>
      </c>
      <c r="G19" s="485">
        <f>+E19*F19*31</f>
        <v>2213.4</v>
      </c>
      <c r="H19" s="435"/>
      <c r="I19" s="485"/>
      <c r="J19" s="435"/>
      <c r="K19" s="485"/>
      <c r="L19" s="435"/>
      <c r="M19" s="485"/>
      <c r="N19" s="405"/>
      <c r="O19" s="485"/>
      <c r="P19" s="405"/>
      <c r="Q19" s="485"/>
      <c r="R19" s="405"/>
      <c r="S19" s="485"/>
      <c r="T19" s="405"/>
      <c r="U19" s="485"/>
      <c r="V19" s="405"/>
      <c r="W19" s="485"/>
      <c r="X19" s="405"/>
      <c r="Y19" s="485"/>
      <c r="Z19" s="405"/>
      <c r="AA19" s="485"/>
      <c r="AB19" s="405"/>
      <c r="AC19" s="503"/>
      <c r="AD19" s="430">
        <f t="shared" ref="AD19:AD101" si="0">+AE19*12</f>
        <v>420</v>
      </c>
      <c r="AE19" s="404">
        <v>35</v>
      </c>
      <c r="AF19" s="404">
        <f t="shared" ref="AF19:AF101" si="1">+AG19*12</f>
        <v>420</v>
      </c>
      <c r="AG19" s="404">
        <v>35</v>
      </c>
      <c r="AH19" s="404">
        <f t="shared" ref="AH19:AH101" si="2">+AI19*12</f>
        <v>420</v>
      </c>
      <c r="AI19" s="404">
        <v>35</v>
      </c>
      <c r="AJ19" s="404">
        <f>+AK19*12</f>
        <v>1020</v>
      </c>
      <c r="AK19" s="404">
        <v>85</v>
      </c>
      <c r="AL19" s="404">
        <f>+AP19*12</f>
        <v>454420.64516129036</v>
      </c>
      <c r="AM19" s="404">
        <f t="shared" ref="AM19:AM27" si="3">1760*F19</f>
        <v>1760</v>
      </c>
      <c r="AN19" s="404">
        <f t="shared" ref="AN19:AN27" si="4">1760*H19</f>
        <v>0</v>
      </c>
      <c r="AO19" s="404">
        <f t="shared" ref="AO19:AO27" si="5">1760*H19</f>
        <v>0</v>
      </c>
      <c r="AP19" s="404">
        <v>37868.387096774197</v>
      </c>
      <c r="AQ19" s="404">
        <v>0</v>
      </c>
      <c r="AR19" s="404">
        <v>0</v>
      </c>
      <c r="AS19" s="404">
        <v>0</v>
      </c>
      <c r="AT19" s="404">
        <v>0</v>
      </c>
      <c r="AU19" s="391">
        <f>+G19+I19+K19+M19+O19+Q19+S19+AN19+AI19+U19+W19+Y19+AA19+AC19+AE19+AG19+AM19+AO19+AQ19+AR19+AS19+AT19+AK19+AP19</f>
        <v>42031.787096774198</v>
      </c>
    </row>
    <row r="20" spans="2:47" s="17" customFormat="1" ht="15.75" thickBot="1" x14ac:dyDescent="0.3">
      <c r="B20" s="501">
        <f>+B19+1</f>
        <v>2</v>
      </c>
      <c r="C20" s="563"/>
      <c r="D20" s="427" t="s">
        <v>34</v>
      </c>
      <c r="E20" s="428">
        <v>71.400000000000006</v>
      </c>
      <c r="F20" s="429">
        <v>15</v>
      </c>
      <c r="G20" s="486">
        <f t="shared" ref="G20:G28" si="6">+E20*F20*31</f>
        <v>33201</v>
      </c>
      <c r="H20" s="429"/>
      <c r="I20" s="486"/>
      <c r="J20" s="429"/>
      <c r="K20" s="486"/>
      <c r="L20" s="429"/>
      <c r="M20" s="486"/>
      <c r="N20" s="407"/>
      <c r="O20" s="486"/>
      <c r="P20" s="407"/>
      <c r="Q20" s="486"/>
      <c r="R20" s="407"/>
      <c r="S20" s="486"/>
      <c r="T20" s="407"/>
      <c r="U20" s="486"/>
      <c r="V20" s="407"/>
      <c r="W20" s="486"/>
      <c r="X20" s="407"/>
      <c r="Y20" s="486"/>
      <c r="Z20" s="407"/>
      <c r="AA20" s="486"/>
      <c r="AB20" s="407"/>
      <c r="AC20" s="504"/>
      <c r="AD20" s="431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391"/>
    </row>
    <row r="21" spans="2:47" s="17" customFormat="1" ht="15.75" thickBot="1" x14ac:dyDescent="0.3">
      <c r="B21" s="508">
        <f t="shared" ref="B21:B88" si="7">+B20+1</f>
        <v>3</v>
      </c>
      <c r="C21" s="563"/>
      <c r="D21" s="427" t="s">
        <v>34</v>
      </c>
      <c r="E21" s="428">
        <v>71.400000000000006</v>
      </c>
      <c r="F21" s="429">
        <v>1</v>
      </c>
      <c r="G21" s="486">
        <v>0</v>
      </c>
      <c r="H21" s="429"/>
      <c r="I21" s="486"/>
      <c r="J21" s="429"/>
      <c r="K21" s="486"/>
      <c r="L21" s="429"/>
      <c r="M21" s="486"/>
      <c r="N21" s="407"/>
      <c r="O21" s="486"/>
      <c r="P21" s="407"/>
      <c r="Q21" s="486"/>
      <c r="R21" s="407"/>
      <c r="S21" s="486"/>
      <c r="T21" s="407"/>
      <c r="U21" s="486"/>
      <c r="V21" s="407"/>
      <c r="W21" s="486"/>
      <c r="X21" s="407"/>
      <c r="Y21" s="486"/>
      <c r="Z21" s="407"/>
      <c r="AA21" s="486"/>
      <c r="AB21" s="407"/>
      <c r="AC21" s="504"/>
      <c r="AD21" s="431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  <c r="AT21" s="406"/>
      <c r="AU21" s="391"/>
    </row>
    <row r="22" spans="2:47" s="5" customFormat="1" ht="15.75" thickBot="1" x14ac:dyDescent="0.3">
      <c r="B22" s="508">
        <f t="shared" si="7"/>
        <v>4</v>
      </c>
      <c r="C22" s="563"/>
      <c r="D22" s="427" t="s">
        <v>51</v>
      </c>
      <c r="E22" s="428">
        <v>72.540000000000006</v>
      </c>
      <c r="F22" s="429">
        <v>1</v>
      </c>
      <c r="G22" s="486">
        <f t="shared" si="6"/>
        <v>2248.7400000000002</v>
      </c>
      <c r="H22" s="429"/>
      <c r="I22" s="486"/>
      <c r="J22" s="429"/>
      <c r="K22" s="486"/>
      <c r="L22" s="429"/>
      <c r="M22" s="486"/>
      <c r="N22" s="388"/>
      <c r="O22" s="486"/>
      <c r="P22" s="388"/>
      <c r="Q22" s="486"/>
      <c r="R22" s="388"/>
      <c r="S22" s="486"/>
      <c r="T22" s="388"/>
      <c r="U22" s="486"/>
      <c r="V22" s="388"/>
      <c r="W22" s="486"/>
      <c r="X22" s="388"/>
      <c r="Y22" s="486"/>
      <c r="Z22" s="388"/>
      <c r="AA22" s="486"/>
      <c r="AB22" s="388"/>
      <c r="AC22" s="504"/>
      <c r="AD22" s="432">
        <f t="shared" ref="AD22" si="8">+AE22*12</f>
        <v>600</v>
      </c>
      <c r="AE22" s="387">
        <v>50</v>
      </c>
      <c r="AF22" s="387">
        <f t="shared" ref="AF22" si="9">+AG22*12</f>
        <v>600</v>
      </c>
      <c r="AG22" s="387">
        <v>50</v>
      </c>
      <c r="AH22" s="387">
        <f t="shared" ref="AH22" si="10">+AI22*12</f>
        <v>600</v>
      </c>
      <c r="AI22" s="387">
        <v>50</v>
      </c>
      <c r="AJ22" s="387">
        <f t="shared" ref="AJ22" si="11">+AK22*12</f>
        <v>600</v>
      </c>
      <c r="AK22" s="387">
        <v>50</v>
      </c>
      <c r="AL22" s="387">
        <f t="shared" ref="AL22:AL27" si="12">+AP22*12</f>
        <v>126720</v>
      </c>
      <c r="AM22" s="387">
        <f t="shared" ref="AM22" si="13">1760*F22</f>
        <v>1760</v>
      </c>
      <c r="AN22" s="387">
        <f t="shared" ref="AN22" si="14">1760*H22</f>
        <v>0</v>
      </c>
      <c r="AO22" s="387">
        <f t="shared" ref="AO22" si="15">1760*H22</f>
        <v>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ref="AU22:AU27" si="16">+G22+I22+K22+M22+O22+Q22+S22+AN22+AI22+U22+W22+Y22+AA22+AC22+AE22+AG22+AM22+AO22+AQ22+AR22+AS22+AT22+AK22+AP22</f>
        <v>14768.74</v>
      </c>
    </row>
    <row r="23" spans="2:47" s="5" customFormat="1" ht="15.75" thickBot="1" x14ac:dyDescent="0.3">
      <c r="B23" s="501">
        <f t="shared" si="7"/>
        <v>5</v>
      </c>
      <c r="C23" s="558"/>
      <c r="D23" s="427" t="s">
        <v>37</v>
      </c>
      <c r="E23" s="428">
        <v>71.400000000000006</v>
      </c>
      <c r="F23" s="429">
        <v>4</v>
      </c>
      <c r="G23" s="486">
        <f t="shared" si="6"/>
        <v>8853.6</v>
      </c>
      <c r="H23" s="429"/>
      <c r="I23" s="486"/>
      <c r="J23" s="429"/>
      <c r="K23" s="486"/>
      <c r="L23" s="429"/>
      <c r="M23" s="486"/>
      <c r="N23" s="388"/>
      <c r="O23" s="486"/>
      <c r="P23" s="388"/>
      <c r="Q23" s="486"/>
      <c r="R23" s="388"/>
      <c r="S23" s="486"/>
      <c r="T23" s="388"/>
      <c r="U23" s="486"/>
      <c r="V23" s="388"/>
      <c r="W23" s="486"/>
      <c r="X23" s="388"/>
      <c r="Y23" s="486"/>
      <c r="Z23" s="388"/>
      <c r="AA23" s="486"/>
      <c r="AB23" s="388"/>
      <c r="AC23" s="504"/>
      <c r="AD23" s="432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ref="AJ23:AJ86" si="17">+AK23*12</f>
        <v>600</v>
      </c>
      <c r="AK23" s="387">
        <v>50</v>
      </c>
      <c r="AL23" s="387">
        <f t="shared" si="12"/>
        <v>126720</v>
      </c>
      <c r="AM23" s="387">
        <f t="shared" si="3"/>
        <v>7040</v>
      </c>
      <c r="AN23" s="387">
        <f t="shared" si="4"/>
        <v>0</v>
      </c>
      <c r="AO23" s="387">
        <f t="shared" si="5"/>
        <v>0</v>
      </c>
      <c r="AP23" s="387">
        <v>10560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16"/>
        <v>26653.599999999999</v>
      </c>
    </row>
    <row r="24" spans="2:47" s="5" customFormat="1" ht="15.75" thickBot="1" x14ac:dyDescent="0.3">
      <c r="B24" s="501">
        <f t="shared" si="7"/>
        <v>6</v>
      </c>
      <c r="C24" s="558"/>
      <c r="D24" s="427" t="s">
        <v>38</v>
      </c>
      <c r="E24" s="428">
        <v>78.25</v>
      </c>
      <c r="F24" s="429">
        <v>1</v>
      </c>
      <c r="G24" s="486">
        <f t="shared" si="6"/>
        <v>2425.75</v>
      </c>
      <c r="H24" s="429"/>
      <c r="I24" s="486"/>
      <c r="J24" s="429"/>
      <c r="K24" s="486"/>
      <c r="L24" s="429"/>
      <c r="M24" s="486"/>
      <c r="N24" s="388"/>
      <c r="O24" s="486"/>
      <c r="P24" s="388"/>
      <c r="Q24" s="486"/>
      <c r="R24" s="388"/>
      <c r="S24" s="486"/>
      <c r="T24" s="388"/>
      <c r="U24" s="486"/>
      <c r="V24" s="388"/>
      <c r="W24" s="486"/>
      <c r="X24" s="388"/>
      <c r="Y24" s="486"/>
      <c r="Z24" s="388"/>
      <c r="AA24" s="486"/>
      <c r="AB24" s="388"/>
      <c r="AC24" s="504"/>
      <c r="AD24" s="432">
        <f t="shared" si="0"/>
        <v>600</v>
      </c>
      <c r="AE24" s="387">
        <v>50</v>
      </c>
      <c r="AF24" s="387">
        <f t="shared" si="1"/>
        <v>600</v>
      </c>
      <c r="AG24" s="387">
        <v>50</v>
      </c>
      <c r="AH24" s="387">
        <f t="shared" si="2"/>
        <v>600</v>
      </c>
      <c r="AI24" s="387">
        <v>50</v>
      </c>
      <c r="AJ24" s="387">
        <f t="shared" si="17"/>
        <v>600</v>
      </c>
      <c r="AK24" s="387">
        <v>50</v>
      </c>
      <c r="AL24" s="387">
        <f t="shared" si="12"/>
        <v>21120</v>
      </c>
      <c r="AM24" s="387">
        <f t="shared" si="3"/>
        <v>1760</v>
      </c>
      <c r="AN24" s="387">
        <f t="shared" si="4"/>
        <v>0</v>
      </c>
      <c r="AO24" s="387">
        <f t="shared" si="5"/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16"/>
        <v>6145.75</v>
      </c>
    </row>
    <row r="25" spans="2:47" s="5" customFormat="1" ht="15.75" thickBot="1" x14ac:dyDescent="0.3">
      <c r="B25" s="501">
        <f t="shared" si="7"/>
        <v>7</v>
      </c>
      <c r="C25" s="558"/>
      <c r="D25" s="427" t="s">
        <v>39</v>
      </c>
      <c r="E25" s="428">
        <v>73.59</v>
      </c>
      <c r="F25" s="429">
        <v>2</v>
      </c>
      <c r="G25" s="486">
        <f t="shared" ref="G25" si="18">+E25*F25*31</f>
        <v>4562.58</v>
      </c>
      <c r="H25" s="429"/>
      <c r="I25" s="486"/>
      <c r="J25" s="429"/>
      <c r="K25" s="486"/>
      <c r="L25" s="429"/>
      <c r="M25" s="486"/>
      <c r="N25" s="388"/>
      <c r="O25" s="486"/>
      <c r="P25" s="388"/>
      <c r="Q25" s="486"/>
      <c r="R25" s="388"/>
      <c r="S25" s="486"/>
      <c r="T25" s="388"/>
      <c r="U25" s="486"/>
      <c r="V25" s="388"/>
      <c r="W25" s="486"/>
      <c r="X25" s="388"/>
      <c r="Y25" s="486"/>
      <c r="Z25" s="388"/>
      <c r="AA25" s="486"/>
      <c r="AB25" s="388"/>
      <c r="AC25" s="504"/>
      <c r="AD25" s="432">
        <f t="shared" ref="AD25" si="19">+AE25*12</f>
        <v>600</v>
      </c>
      <c r="AE25" s="387">
        <v>50</v>
      </c>
      <c r="AF25" s="387">
        <f t="shared" ref="AF25" si="20">+AG25*12</f>
        <v>600</v>
      </c>
      <c r="AG25" s="387">
        <v>50</v>
      </c>
      <c r="AH25" s="387">
        <f t="shared" ref="AH25" si="21">+AI25*12</f>
        <v>600</v>
      </c>
      <c r="AI25" s="387">
        <v>50</v>
      </c>
      <c r="AJ25" s="387">
        <f t="shared" ref="AJ25" si="22">+AK25*12</f>
        <v>600</v>
      </c>
      <c r="AK25" s="387">
        <v>50</v>
      </c>
      <c r="AL25" s="387">
        <f t="shared" si="12"/>
        <v>21120</v>
      </c>
      <c r="AM25" s="387">
        <f t="shared" ref="AM25" si="23">1760*F25</f>
        <v>3520</v>
      </c>
      <c r="AN25" s="387">
        <f t="shared" ref="AN25" si="24">1760*H25</f>
        <v>0</v>
      </c>
      <c r="AO25" s="387">
        <f t="shared" ref="AO25" si="25">1760*H25</f>
        <v>0</v>
      </c>
      <c r="AP25" s="387">
        <v>1760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16"/>
        <v>10042.58</v>
      </c>
    </row>
    <row r="26" spans="2:47" s="5" customFormat="1" ht="15.75" thickBot="1" x14ac:dyDescent="0.3">
      <c r="B26" s="501">
        <f t="shared" si="7"/>
        <v>8</v>
      </c>
      <c r="C26" s="558"/>
      <c r="D26" s="427" t="s">
        <v>40</v>
      </c>
      <c r="E26" s="428">
        <v>75.64</v>
      </c>
      <c r="F26" s="429">
        <v>5</v>
      </c>
      <c r="G26" s="486">
        <f t="shared" si="6"/>
        <v>11724.199999999999</v>
      </c>
      <c r="H26" s="429"/>
      <c r="I26" s="486"/>
      <c r="J26" s="429"/>
      <c r="K26" s="486"/>
      <c r="L26" s="429"/>
      <c r="M26" s="486"/>
      <c r="N26" s="388"/>
      <c r="O26" s="486"/>
      <c r="P26" s="388"/>
      <c r="Q26" s="486"/>
      <c r="R26" s="388"/>
      <c r="S26" s="486"/>
      <c r="T26" s="388"/>
      <c r="U26" s="486"/>
      <c r="V26" s="388"/>
      <c r="W26" s="486"/>
      <c r="X26" s="388"/>
      <c r="Y26" s="486"/>
      <c r="Z26" s="388"/>
      <c r="AA26" s="486"/>
      <c r="AB26" s="388"/>
      <c r="AC26" s="504"/>
      <c r="AD26" s="432">
        <f t="shared" si="0"/>
        <v>0</v>
      </c>
      <c r="AE26" s="387">
        <v>0</v>
      </c>
      <c r="AF26" s="387">
        <f t="shared" si="1"/>
        <v>0</v>
      </c>
      <c r="AG26" s="387">
        <v>0</v>
      </c>
      <c r="AH26" s="387">
        <f t="shared" si="2"/>
        <v>0</v>
      </c>
      <c r="AI26" s="387">
        <v>0</v>
      </c>
      <c r="AJ26" s="387">
        <f t="shared" si="17"/>
        <v>0</v>
      </c>
      <c r="AK26" s="387">
        <v>0</v>
      </c>
      <c r="AL26" s="387">
        <f t="shared" si="12"/>
        <v>42240</v>
      </c>
      <c r="AM26" s="387">
        <f t="shared" si="3"/>
        <v>8800</v>
      </c>
      <c r="AN26" s="387">
        <f t="shared" si="4"/>
        <v>0</v>
      </c>
      <c r="AO26" s="387">
        <f t="shared" si="5"/>
        <v>0</v>
      </c>
      <c r="AP26" s="387">
        <v>3520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16"/>
        <v>24044.199999999997</v>
      </c>
    </row>
    <row r="27" spans="2:47" s="5" customFormat="1" ht="15.75" thickBot="1" x14ac:dyDescent="0.3">
      <c r="B27" s="501">
        <f t="shared" si="7"/>
        <v>9</v>
      </c>
      <c r="C27" s="558"/>
      <c r="D27" s="427" t="s">
        <v>41</v>
      </c>
      <c r="E27" s="428">
        <v>75.64</v>
      </c>
      <c r="F27" s="429">
        <v>2</v>
      </c>
      <c r="G27" s="486">
        <f t="shared" si="6"/>
        <v>4689.68</v>
      </c>
      <c r="H27" s="429"/>
      <c r="I27" s="486"/>
      <c r="J27" s="429"/>
      <c r="K27" s="486"/>
      <c r="L27" s="429"/>
      <c r="M27" s="486"/>
      <c r="N27" s="388"/>
      <c r="O27" s="486"/>
      <c r="P27" s="388"/>
      <c r="Q27" s="486"/>
      <c r="R27" s="388"/>
      <c r="S27" s="486"/>
      <c r="T27" s="388"/>
      <c r="U27" s="486"/>
      <c r="V27" s="388"/>
      <c r="W27" s="486"/>
      <c r="X27" s="388"/>
      <c r="Y27" s="486"/>
      <c r="Z27" s="388"/>
      <c r="AA27" s="486"/>
      <c r="AB27" s="388"/>
      <c r="AC27" s="504"/>
      <c r="AD27" s="432">
        <f t="shared" si="0"/>
        <v>900</v>
      </c>
      <c r="AE27" s="387">
        <v>75</v>
      </c>
      <c r="AF27" s="387">
        <f t="shared" si="1"/>
        <v>900</v>
      </c>
      <c r="AG27" s="387">
        <v>75</v>
      </c>
      <c r="AH27" s="387">
        <f t="shared" si="2"/>
        <v>900</v>
      </c>
      <c r="AI27" s="387">
        <v>75</v>
      </c>
      <c r="AJ27" s="387">
        <f t="shared" si="17"/>
        <v>900</v>
      </c>
      <c r="AK27" s="387">
        <v>75</v>
      </c>
      <c r="AL27" s="387">
        <f t="shared" si="12"/>
        <v>63360</v>
      </c>
      <c r="AM27" s="387">
        <f t="shared" si="3"/>
        <v>3520</v>
      </c>
      <c r="AN27" s="387">
        <f t="shared" si="4"/>
        <v>0</v>
      </c>
      <c r="AO27" s="387">
        <f t="shared" si="5"/>
        <v>0</v>
      </c>
      <c r="AP27" s="387">
        <v>5280</v>
      </c>
      <c r="AQ27" s="387">
        <v>0</v>
      </c>
      <c r="AR27" s="387">
        <v>0</v>
      </c>
      <c r="AS27" s="387">
        <v>0</v>
      </c>
      <c r="AT27" s="387">
        <v>0</v>
      </c>
      <c r="AU27" s="391">
        <f t="shared" si="16"/>
        <v>13789.68</v>
      </c>
    </row>
    <row r="28" spans="2:47" s="5" customFormat="1" ht="15.75" thickBot="1" x14ac:dyDescent="0.3">
      <c r="B28" s="501">
        <f t="shared" si="7"/>
        <v>10</v>
      </c>
      <c r="C28" s="559"/>
      <c r="D28" s="436" t="s">
        <v>36</v>
      </c>
      <c r="E28" s="437">
        <v>80.86</v>
      </c>
      <c r="F28" s="438">
        <v>4</v>
      </c>
      <c r="G28" s="487">
        <f t="shared" si="6"/>
        <v>10026.64</v>
      </c>
      <c r="H28" s="438"/>
      <c r="I28" s="487"/>
      <c r="J28" s="438"/>
      <c r="K28" s="487"/>
      <c r="L28" s="438"/>
      <c r="M28" s="487"/>
      <c r="N28" s="439"/>
      <c r="O28" s="487"/>
      <c r="P28" s="439"/>
      <c r="Q28" s="487"/>
      <c r="R28" s="439"/>
      <c r="S28" s="487"/>
      <c r="T28" s="439"/>
      <c r="U28" s="487"/>
      <c r="V28" s="439"/>
      <c r="W28" s="487"/>
      <c r="X28" s="439"/>
      <c r="Y28" s="487"/>
      <c r="Z28" s="439"/>
      <c r="AA28" s="487"/>
      <c r="AB28" s="439"/>
      <c r="AC28" s="505"/>
      <c r="AD28" s="432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91"/>
    </row>
    <row r="29" spans="2:47" s="5" customFormat="1" ht="25.5" customHeight="1" thickBot="1" x14ac:dyDescent="0.3">
      <c r="B29" s="508">
        <f t="shared" si="7"/>
        <v>11</v>
      </c>
      <c r="C29" s="557" t="s">
        <v>42</v>
      </c>
      <c r="D29" s="466" t="s">
        <v>136</v>
      </c>
      <c r="E29" s="441">
        <v>72.540000000000006</v>
      </c>
      <c r="F29" s="442">
        <v>7</v>
      </c>
      <c r="G29" s="485">
        <f t="shared" ref="G29:G71" si="26">+E29*F29*31</f>
        <v>15741.18</v>
      </c>
      <c r="H29" s="442"/>
      <c r="I29" s="485"/>
      <c r="J29" s="442"/>
      <c r="K29" s="485"/>
      <c r="L29" s="442"/>
      <c r="M29" s="485"/>
      <c r="N29" s="442"/>
      <c r="O29" s="485"/>
      <c r="P29" s="442"/>
      <c r="Q29" s="485"/>
      <c r="R29" s="442"/>
      <c r="S29" s="485"/>
      <c r="T29" s="442"/>
      <c r="U29" s="485"/>
      <c r="V29" s="442"/>
      <c r="W29" s="485"/>
      <c r="X29" s="442"/>
      <c r="Y29" s="485"/>
      <c r="Z29" s="442"/>
      <c r="AA29" s="485"/>
      <c r="AB29" s="442"/>
      <c r="AC29" s="503"/>
      <c r="AD29" s="432">
        <f t="shared" si="0"/>
        <v>4200</v>
      </c>
      <c r="AE29" s="387">
        <v>350</v>
      </c>
      <c r="AF29" s="387">
        <f t="shared" si="1"/>
        <v>4200</v>
      </c>
      <c r="AG29" s="387">
        <v>350</v>
      </c>
      <c r="AH29" s="387">
        <f t="shared" si="2"/>
        <v>4200</v>
      </c>
      <c r="AI29" s="387">
        <v>350</v>
      </c>
      <c r="AJ29" s="387">
        <f t="shared" si="17"/>
        <v>4200</v>
      </c>
      <c r="AK29" s="387">
        <v>350</v>
      </c>
      <c r="AL29" s="387">
        <f>+AP29*12</f>
        <v>147840</v>
      </c>
      <c r="AM29" s="387">
        <f t="shared" ref="AM29:AM55" si="27">1760*F29</f>
        <v>12320</v>
      </c>
      <c r="AN29" s="387">
        <f t="shared" ref="AN29:AN39" si="28">1760*H29</f>
        <v>0</v>
      </c>
      <c r="AO29" s="387">
        <f t="shared" ref="AO29:AO39" si="29">1760*H29</f>
        <v>0</v>
      </c>
      <c r="AP29" s="387">
        <v>12320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41781.18</v>
      </c>
    </row>
    <row r="30" spans="2:47" s="5" customFormat="1" ht="25.5" customHeight="1" thickBot="1" x14ac:dyDescent="0.3">
      <c r="B30" s="508">
        <f t="shared" si="7"/>
        <v>12</v>
      </c>
      <c r="C30" s="558"/>
      <c r="D30" s="463" t="s">
        <v>34</v>
      </c>
      <c r="E30" s="409">
        <v>71.400000000000006</v>
      </c>
      <c r="F30" s="411">
        <v>4</v>
      </c>
      <c r="G30" s="486">
        <f t="shared" si="26"/>
        <v>8853.6</v>
      </c>
      <c r="H30" s="411"/>
      <c r="I30" s="486"/>
      <c r="J30" s="411"/>
      <c r="K30" s="486"/>
      <c r="L30" s="411"/>
      <c r="M30" s="486"/>
      <c r="N30" s="411"/>
      <c r="O30" s="486"/>
      <c r="P30" s="411"/>
      <c r="Q30" s="486"/>
      <c r="R30" s="411"/>
      <c r="S30" s="486"/>
      <c r="T30" s="411"/>
      <c r="U30" s="486"/>
      <c r="V30" s="411"/>
      <c r="W30" s="486"/>
      <c r="X30" s="411"/>
      <c r="Y30" s="486"/>
      <c r="Z30" s="411"/>
      <c r="AA30" s="486"/>
      <c r="AB30" s="411"/>
      <c r="AC30" s="504"/>
      <c r="AD30" s="432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25.5" customHeight="1" thickBot="1" x14ac:dyDescent="0.3">
      <c r="B31" s="508">
        <f t="shared" si="7"/>
        <v>13</v>
      </c>
      <c r="C31" s="559"/>
      <c r="D31" s="443" t="s">
        <v>41</v>
      </c>
      <c r="E31" s="444">
        <v>75.64</v>
      </c>
      <c r="F31" s="445">
        <v>1</v>
      </c>
      <c r="G31" s="487">
        <v>0</v>
      </c>
      <c r="H31" s="445"/>
      <c r="I31" s="487"/>
      <c r="J31" s="445"/>
      <c r="K31" s="487"/>
      <c r="L31" s="445"/>
      <c r="M31" s="487"/>
      <c r="N31" s="445"/>
      <c r="O31" s="487"/>
      <c r="P31" s="445"/>
      <c r="Q31" s="487"/>
      <c r="R31" s="445"/>
      <c r="S31" s="487"/>
      <c r="T31" s="445"/>
      <c r="U31" s="487"/>
      <c r="V31" s="445"/>
      <c r="W31" s="487"/>
      <c r="X31" s="445"/>
      <c r="Y31" s="487"/>
      <c r="Z31" s="445"/>
      <c r="AA31" s="487"/>
      <c r="AB31" s="445"/>
      <c r="AC31" s="505"/>
      <c r="AD31" s="432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91"/>
    </row>
    <row r="32" spans="2:47" s="5" customFormat="1" ht="18" customHeight="1" thickBot="1" x14ac:dyDescent="0.3">
      <c r="B32" s="501">
        <f t="shared" si="7"/>
        <v>14</v>
      </c>
      <c r="C32" s="557" t="s">
        <v>44</v>
      </c>
      <c r="D32" s="466" t="s">
        <v>43</v>
      </c>
      <c r="E32" s="434">
        <v>72.540000000000006</v>
      </c>
      <c r="F32" s="435">
        <v>24</v>
      </c>
      <c r="G32" s="488">
        <f>+F32*E32*31</f>
        <v>53969.760000000002</v>
      </c>
      <c r="H32" s="435"/>
      <c r="I32" s="488"/>
      <c r="J32" s="435"/>
      <c r="K32" s="485"/>
      <c r="L32" s="435"/>
      <c r="M32" s="485"/>
      <c r="N32" s="435"/>
      <c r="O32" s="485"/>
      <c r="P32" s="435"/>
      <c r="Q32" s="485"/>
      <c r="R32" s="435"/>
      <c r="S32" s="485"/>
      <c r="T32" s="435"/>
      <c r="U32" s="485"/>
      <c r="V32" s="435"/>
      <c r="W32" s="485"/>
      <c r="X32" s="435"/>
      <c r="Y32" s="485"/>
      <c r="Z32" s="435"/>
      <c r="AA32" s="485"/>
      <c r="AB32" s="435"/>
      <c r="AC32" s="503"/>
      <c r="AD32" s="432">
        <f t="shared" si="0"/>
        <v>22800</v>
      </c>
      <c r="AE32" s="413">
        <v>1900</v>
      </c>
      <c r="AF32" s="387">
        <f t="shared" si="1"/>
        <v>22800</v>
      </c>
      <c r="AG32" s="413">
        <v>1900</v>
      </c>
      <c r="AH32" s="387">
        <f t="shared" si="2"/>
        <v>22800</v>
      </c>
      <c r="AI32" s="413">
        <v>1900</v>
      </c>
      <c r="AJ32" s="387">
        <f t="shared" si="17"/>
        <v>23100</v>
      </c>
      <c r="AK32" s="387">
        <v>1925</v>
      </c>
      <c r="AL32" s="387">
        <f t="shared" ref="AL32:AL41" si="30">+AP32*12</f>
        <v>549120</v>
      </c>
      <c r="AM32" s="387">
        <f t="shared" si="27"/>
        <v>42240</v>
      </c>
      <c r="AN32" s="387">
        <f t="shared" si="28"/>
        <v>0</v>
      </c>
      <c r="AO32" s="387">
        <f t="shared" si="29"/>
        <v>0</v>
      </c>
      <c r="AP32" s="387">
        <v>45760</v>
      </c>
      <c r="AQ32" s="387">
        <v>0</v>
      </c>
      <c r="AR32" s="387">
        <v>0</v>
      </c>
      <c r="AS32" s="387">
        <v>0</v>
      </c>
      <c r="AT32" s="387">
        <v>0</v>
      </c>
      <c r="AU32" s="391">
        <f t="shared" ref="AU32:AU41" si="31">+G32+I32+K32+M32+O32+Q32+S32+AN32+AI32+U32+W32+Y32+AA32+AC32+AE32+AG32+AM32+AO32+AQ32+AR32+AS32+AT32+AK32+AP32</f>
        <v>149594.76</v>
      </c>
    </row>
    <row r="33" spans="2:47" s="5" customFormat="1" ht="15" customHeight="1" thickBot="1" x14ac:dyDescent="0.3">
      <c r="B33" s="501">
        <f t="shared" si="7"/>
        <v>15</v>
      </c>
      <c r="C33" s="558"/>
      <c r="D33" s="463" t="s">
        <v>45</v>
      </c>
      <c r="E33" s="428">
        <v>73.59</v>
      </c>
      <c r="F33" s="429">
        <v>19</v>
      </c>
      <c r="G33" s="489">
        <f t="shared" ref="G33:G70" si="32">+F33*E33*31</f>
        <v>43344.51</v>
      </c>
      <c r="H33" s="429"/>
      <c r="I33" s="489"/>
      <c r="J33" s="429"/>
      <c r="K33" s="486"/>
      <c r="L33" s="429"/>
      <c r="M33" s="486"/>
      <c r="N33" s="429"/>
      <c r="O33" s="486"/>
      <c r="P33" s="429"/>
      <c r="Q33" s="486"/>
      <c r="R33" s="429"/>
      <c r="S33" s="486"/>
      <c r="T33" s="429"/>
      <c r="U33" s="486"/>
      <c r="V33" s="429"/>
      <c r="W33" s="486"/>
      <c r="X33" s="429"/>
      <c r="Y33" s="486"/>
      <c r="Z33" s="429"/>
      <c r="AA33" s="486"/>
      <c r="AB33" s="429"/>
      <c r="AC33" s="504"/>
      <c r="AD33" s="432">
        <f t="shared" si="0"/>
        <v>16800</v>
      </c>
      <c r="AE33" s="413">
        <v>1400</v>
      </c>
      <c r="AF33" s="387">
        <f t="shared" si="1"/>
        <v>16800</v>
      </c>
      <c r="AG33" s="413">
        <v>1400</v>
      </c>
      <c r="AH33" s="387">
        <f t="shared" si="2"/>
        <v>16800</v>
      </c>
      <c r="AI33" s="413">
        <v>1400</v>
      </c>
      <c r="AJ33" s="387">
        <f t="shared" si="17"/>
        <v>16800</v>
      </c>
      <c r="AK33" s="387">
        <v>1400</v>
      </c>
      <c r="AL33" s="387">
        <f t="shared" si="30"/>
        <v>401280</v>
      </c>
      <c r="AM33" s="387">
        <f t="shared" si="27"/>
        <v>33440</v>
      </c>
      <c r="AN33" s="387">
        <f t="shared" si="28"/>
        <v>0</v>
      </c>
      <c r="AO33" s="387">
        <f t="shared" si="29"/>
        <v>0</v>
      </c>
      <c r="AP33" s="387">
        <v>33440</v>
      </c>
      <c r="AQ33" s="387">
        <v>0</v>
      </c>
      <c r="AR33" s="387">
        <v>0</v>
      </c>
      <c r="AS33" s="387">
        <v>0</v>
      </c>
      <c r="AT33" s="387">
        <v>0</v>
      </c>
      <c r="AU33" s="391">
        <f t="shared" si="31"/>
        <v>115824.51000000001</v>
      </c>
    </row>
    <row r="34" spans="2:47" s="5" customFormat="1" ht="15" customHeight="1" thickBot="1" x14ac:dyDescent="0.3">
      <c r="B34" s="501">
        <f t="shared" si="7"/>
        <v>16</v>
      </c>
      <c r="C34" s="558"/>
      <c r="D34" s="463" t="s">
        <v>46</v>
      </c>
      <c r="E34" s="428">
        <v>74.63</v>
      </c>
      <c r="F34" s="429">
        <v>14</v>
      </c>
      <c r="G34" s="489">
        <f t="shared" si="32"/>
        <v>32389.42</v>
      </c>
      <c r="H34" s="429"/>
      <c r="I34" s="489"/>
      <c r="J34" s="429"/>
      <c r="K34" s="486"/>
      <c r="L34" s="429"/>
      <c r="M34" s="486"/>
      <c r="N34" s="429"/>
      <c r="O34" s="486"/>
      <c r="P34" s="429"/>
      <c r="Q34" s="486"/>
      <c r="R34" s="429"/>
      <c r="S34" s="486"/>
      <c r="T34" s="429"/>
      <c r="U34" s="486"/>
      <c r="V34" s="429"/>
      <c r="W34" s="486"/>
      <c r="X34" s="429"/>
      <c r="Y34" s="486"/>
      <c r="Z34" s="429"/>
      <c r="AA34" s="486"/>
      <c r="AB34" s="429"/>
      <c r="AC34" s="504"/>
      <c r="AD34" s="432">
        <f t="shared" si="0"/>
        <v>12600</v>
      </c>
      <c r="AE34" s="413">
        <v>1050</v>
      </c>
      <c r="AF34" s="387">
        <f t="shared" si="1"/>
        <v>12600</v>
      </c>
      <c r="AG34" s="413">
        <v>1050</v>
      </c>
      <c r="AH34" s="387">
        <f t="shared" si="2"/>
        <v>12600</v>
      </c>
      <c r="AI34" s="413">
        <v>1050</v>
      </c>
      <c r="AJ34" s="387">
        <f t="shared" si="17"/>
        <v>12600</v>
      </c>
      <c r="AK34" s="387">
        <v>1050</v>
      </c>
      <c r="AL34" s="387">
        <f t="shared" si="30"/>
        <v>295680</v>
      </c>
      <c r="AM34" s="387">
        <f t="shared" si="27"/>
        <v>24640</v>
      </c>
      <c r="AN34" s="387">
        <f t="shared" si="28"/>
        <v>0</v>
      </c>
      <c r="AO34" s="387">
        <f t="shared" si="29"/>
        <v>0</v>
      </c>
      <c r="AP34" s="387">
        <v>24640</v>
      </c>
      <c r="AQ34" s="387">
        <v>0</v>
      </c>
      <c r="AR34" s="387">
        <v>0</v>
      </c>
      <c r="AS34" s="387">
        <v>0</v>
      </c>
      <c r="AT34" s="387">
        <v>0</v>
      </c>
      <c r="AU34" s="391">
        <f t="shared" si="31"/>
        <v>85869.42</v>
      </c>
    </row>
    <row r="35" spans="2:47" s="5" customFormat="1" ht="15" customHeight="1" thickBot="1" x14ac:dyDescent="0.3">
      <c r="B35" s="501">
        <f t="shared" si="7"/>
        <v>17</v>
      </c>
      <c r="C35" s="558"/>
      <c r="D35" s="463" t="s">
        <v>87</v>
      </c>
      <c r="E35" s="456">
        <v>75.64</v>
      </c>
      <c r="F35" s="429">
        <v>15</v>
      </c>
      <c r="G35" s="489">
        <f t="shared" si="32"/>
        <v>35172.6</v>
      </c>
      <c r="H35" s="429"/>
      <c r="I35" s="489"/>
      <c r="J35" s="429"/>
      <c r="K35" s="486"/>
      <c r="L35" s="429"/>
      <c r="M35" s="486"/>
      <c r="N35" s="429"/>
      <c r="O35" s="486"/>
      <c r="P35" s="429"/>
      <c r="Q35" s="486"/>
      <c r="R35" s="429"/>
      <c r="S35" s="486"/>
      <c r="T35" s="429"/>
      <c r="U35" s="486"/>
      <c r="V35" s="429"/>
      <c r="W35" s="486"/>
      <c r="X35" s="429"/>
      <c r="Y35" s="486"/>
      <c r="Z35" s="429"/>
      <c r="AA35" s="486"/>
      <c r="AB35" s="429"/>
      <c r="AC35" s="504"/>
      <c r="AD35" s="432">
        <f t="shared" si="0"/>
        <v>0</v>
      </c>
      <c r="AE35" s="413"/>
      <c r="AF35" s="387">
        <f t="shared" si="1"/>
        <v>0</v>
      </c>
      <c r="AG35" s="413"/>
      <c r="AH35" s="387">
        <f t="shared" si="2"/>
        <v>0</v>
      </c>
      <c r="AI35" s="413"/>
      <c r="AJ35" s="387">
        <f t="shared" si="17"/>
        <v>0</v>
      </c>
      <c r="AK35" s="387"/>
      <c r="AL35" s="387">
        <f t="shared" si="30"/>
        <v>316800</v>
      </c>
      <c r="AM35" s="387">
        <f t="shared" si="27"/>
        <v>26400</v>
      </c>
      <c r="AN35" s="387">
        <f t="shared" si="28"/>
        <v>0</v>
      </c>
      <c r="AO35" s="387">
        <f t="shared" si="29"/>
        <v>0</v>
      </c>
      <c r="AP35" s="387">
        <v>26400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si="31"/>
        <v>87972.6</v>
      </c>
    </row>
    <row r="36" spans="2:47" s="5" customFormat="1" ht="15" customHeight="1" thickBot="1" x14ac:dyDescent="0.3">
      <c r="B36" s="501">
        <f t="shared" si="7"/>
        <v>18</v>
      </c>
      <c r="C36" s="558"/>
      <c r="D36" s="463" t="s">
        <v>58</v>
      </c>
      <c r="E36" s="456">
        <v>77.59</v>
      </c>
      <c r="F36" s="429">
        <v>20</v>
      </c>
      <c r="G36" s="489">
        <f t="shared" si="32"/>
        <v>48105.8</v>
      </c>
      <c r="H36" s="429"/>
      <c r="I36" s="489"/>
      <c r="J36" s="429"/>
      <c r="K36" s="486"/>
      <c r="L36" s="429"/>
      <c r="M36" s="486"/>
      <c r="N36" s="429"/>
      <c r="O36" s="486"/>
      <c r="P36" s="429"/>
      <c r="Q36" s="486"/>
      <c r="R36" s="429"/>
      <c r="S36" s="486"/>
      <c r="T36" s="429"/>
      <c r="U36" s="486"/>
      <c r="V36" s="429"/>
      <c r="W36" s="486"/>
      <c r="X36" s="429"/>
      <c r="Y36" s="486"/>
      <c r="Z36" s="429"/>
      <c r="AA36" s="486"/>
      <c r="AB36" s="429"/>
      <c r="AC36" s="504"/>
      <c r="AD36" s="432">
        <f t="shared" si="0"/>
        <v>0</v>
      </c>
      <c r="AE36" s="413"/>
      <c r="AF36" s="387">
        <f t="shared" si="1"/>
        <v>0</v>
      </c>
      <c r="AG36" s="413"/>
      <c r="AH36" s="387">
        <f t="shared" si="2"/>
        <v>0</v>
      </c>
      <c r="AI36" s="413"/>
      <c r="AJ36" s="387">
        <f t="shared" si="17"/>
        <v>0</v>
      </c>
      <c r="AK36" s="387"/>
      <c r="AL36" s="387">
        <f t="shared" si="30"/>
        <v>443520</v>
      </c>
      <c r="AM36" s="387">
        <f t="shared" si="27"/>
        <v>35200</v>
      </c>
      <c r="AN36" s="387">
        <f t="shared" si="28"/>
        <v>0</v>
      </c>
      <c r="AO36" s="387">
        <f t="shared" si="29"/>
        <v>0</v>
      </c>
      <c r="AP36" s="387">
        <v>36960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1"/>
        <v>120265.8</v>
      </c>
    </row>
    <row r="37" spans="2:47" s="5" customFormat="1" ht="15.75" thickBot="1" x14ac:dyDescent="0.3">
      <c r="B37" s="508">
        <f t="shared" si="7"/>
        <v>19</v>
      </c>
      <c r="C37" s="558"/>
      <c r="D37" s="463" t="s">
        <v>71</v>
      </c>
      <c r="E37" s="428">
        <v>71.400000000000006</v>
      </c>
      <c r="F37" s="429">
        <v>6</v>
      </c>
      <c r="G37" s="489">
        <f t="shared" si="32"/>
        <v>13280.400000000001</v>
      </c>
      <c r="H37" s="429"/>
      <c r="I37" s="489"/>
      <c r="J37" s="429"/>
      <c r="K37" s="486"/>
      <c r="L37" s="429"/>
      <c r="M37" s="486"/>
      <c r="N37" s="429"/>
      <c r="O37" s="486"/>
      <c r="P37" s="429"/>
      <c r="Q37" s="486"/>
      <c r="R37" s="429"/>
      <c r="S37" s="486"/>
      <c r="T37" s="429"/>
      <c r="U37" s="486"/>
      <c r="V37" s="429"/>
      <c r="W37" s="486"/>
      <c r="X37" s="429"/>
      <c r="Y37" s="486"/>
      <c r="Z37" s="429"/>
      <c r="AA37" s="486"/>
      <c r="AB37" s="429"/>
      <c r="AC37" s="504"/>
      <c r="AD37" s="432">
        <f t="shared" si="0"/>
        <v>0</v>
      </c>
      <c r="AE37" s="413"/>
      <c r="AF37" s="387">
        <f t="shared" si="1"/>
        <v>0</v>
      </c>
      <c r="AG37" s="413"/>
      <c r="AH37" s="387">
        <f t="shared" si="2"/>
        <v>0</v>
      </c>
      <c r="AI37" s="413"/>
      <c r="AJ37" s="387">
        <f t="shared" si="17"/>
        <v>0</v>
      </c>
      <c r="AK37" s="387"/>
      <c r="AL37" s="387">
        <f t="shared" si="30"/>
        <v>21120</v>
      </c>
      <c r="AM37" s="387">
        <f t="shared" si="27"/>
        <v>10560</v>
      </c>
      <c r="AN37" s="387">
        <f t="shared" si="28"/>
        <v>0</v>
      </c>
      <c r="AO37" s="387">
        <f t="shared" si="29"/>
        <v>0</v>
      </c>
      <c r="AP37" s="387">
        <v>1760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1"/>
        <v>25600.400000000001</v>
      </c>
    </row>
    <row r="38" spans="2:47" s="5" customFormat="1" ht="15" customHeight="1" thickBot="1" x14ac:dyDescent="0.3">
      <c r="B38" s="508">
        <f t="shared" si="7"/>
        <v>20</v>
      </c>
      <c r="C38" s="558"/>
      <c r="D38" s="463" t="s">
        <v>47</v>
      </c>
      <c r="E38" s="428">
        <v>71.400000000000006</v>
      </c>
      <c r="F38" s="429">
        <v>1</v>
      </c>
      <c r="G38" s="489">
        <f t="shared" si="32"/>
        <v>2213.4</v>
      </c>
      <c r="H38" s="429"/>
      <c r="I38" s="489"/>
      <c r="J38" s="429"/>
      <c r="K38" s="486"/>
      <c r="L38" s="429"/>
      <c r="M38" s="486"/>
      <c r="N38" s="429"/>
      <c r="O38" s="486"/>
      <c r="P38" s="429"/>
      <c r="Q38" s="486"/>
      <c r="R38" s="429"/>
      <c r="S38" s="486"/>
      <c r="T38" s="429"/>
      <c r="U38" s="486"/>
      <c r="V38" s="429"/>
      <c r="W38" s="486"/>
      <c r="X38" s="429"/>
      <c r="Y38" s="486"/>
      <c r="Z38" s="429"/>
      <c r="AA38" s="486"/>
      <c r="AB38" s="429"/>
      <c r="AC38" s="504"/>
      <c r="AD38" s="432">
        <f t="shared" si="0"/>
        <v>600</v>
      </c>
      <c r="AE38" s="413">
        <v>50</v>
      </c>
      <c r="AF38" s="387">
        <f t="shared" si="1"/>
        <v>600</v>
      </c>
      <c r="AG38" s="413">
        <v>50</v>
      </c>
      <c r="AH38" s="387">
        <f t="shared" si="2"/>
        <v>600</v>
      </c>
      <c r="AI38" s="413">
        <v>50</v>
      </c>
      <c r="AJ38" s="387">
        <f t="shared" si="17"/>
        <v>600</v>
      </c>
      <c r="AK38" s="387">
        <v>50</v>
      </c>
      <c r="AL38" s="387">
        <f t="shared" si="30"/>
        <v>21120</v>
      </c>
      <c r="AM38" s="387">
        <f t="shared" si="27"/>
        <v>1760</v>
      </c>
      <c r="AN38" s="387">
        <f t="shared" si="28"/>
        <v>0</v>
      </c>
      <c r="AO38" s="387">
        <f t="shared" si="29"/>
        <v>0</v>
      </c>
      <c r="AP38" s="387">
        <v>1760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1"/>
        <v>5933.4</v>
      </c>
    </row>
    <row r="39" spans="2:47" ht="15" customHeight="1" thickBot="1" x14ac:dyDescent="0.3">
      <c r="B39" s="508">
        <f t="shared" si="7"/>
        <v>21</v>
      </c>
      <c r="C39" s="558"/>
      <c r="D39" s="463" t="s">
        <v>72</v>
      </c>
      <c r="E39" s="428">
        <v>71.400000000000006</v>
      </c>
      <c r="F39" s="429">
        <v>1</v>
      </c>
      <c r="G39" s="489">
        <f t="shared" si="32"/>
        <v>2213.4</v>
      </c>
      <c r="H39" s="429"/>
      <c r="I39" s="489"/>
      <c r="J39" s="429"/>
      <c r="K39" s="486"/>
      <c r="L39" s="429"/>
      <c r="M39" s="486"/>
      <c r="N39" s="429"/>
      <c r="O39" s="486"/>
      <c r="P39" s="429"/>
      <c r="Q39" s="486"/>
      <c r="R39" s="429"/>
      <c r="S39" s="486"/>
      <c r="T39" s="429"/>
      <c r="U39" s="486"/>
      <c r="V39" s="429"/>
      <c r="W39" s="486"/>
      <c r="X39" s="429"/>
      <c r="Y39" s="486"/>
      <c r="Z39" s="429"/>
      <c r="AA39" s="486"/>
      <c r="AB39" s="429"/>
      <c r="AC39" s="504"/>
      <c r="AD39" s="432">
        <f t="shared" si="0"/>
        <v>900</v>
      </c>
      <c r="AE39" s="413">
        <v>75</v>
      </c>
      <c r="AF39" s="387">
        <f t="shared" si="1"/>
        <v>900</v>
      </c>
      <c r="AG39" s="413">
        <v>75</v>
      </c>
      <c r="AH39" s="387">
        <f t="shared" si="2"/>
        <v>900</v>
      </c>
      <c r="AI39" s="413">
        <v>75</v>
      </c>
      <c r="AJ39" s="387">
        <f t="shared" si="17"/>
        <v>900</v>
      </c>
      <c r="AK39" s="387">
        <v>75</v>
      </c>
      <c r="AL39" s="387">
        <f t="shared" si="30"/>
        <v>21120</v>
      </c>
      <c r="AM39" s="387">
        <f t="shared" si="27"/>
        <v>1760</v>
      </c>
      <c r="AN39" s="387">
        <f t="shared" si="28"/>
        <v>0</v>
      </c>
      <c r="AO39" s="387">
        <f t="shared" si="29"/>
        <v>0</v>
      </c>
      <c r="AP39" s="387">
        <v>1760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1"/>
        <v>6033.4</v>
      </c>
    </row>
    <row r="40" spans="2:47" ht="15" customHeight="1" thickBot="1" x14ac:dyDescent="0.3">
      <c r="B40" s="508">
        <f t="shared" si="7"/>
        <v>22</v>
      </c>
      <c r="C40" s="558"/>
      <c r="D40" s="463" t="s">
        <v>48</v>
      </c>
      <c r="E40" s="428">
        <v>74.63</v>
      </c>
      <c r="F40" s="429">
        <v>1</v>
      </c>
      <c r="G40" s="489">
        <f t="shared" si="32"/>
        <v>2313.5299999999997</v>
      </c>
      <c r="H40" s="429"/>
      <c r="I40" s="489"/>
      <c r="J40" s="429"/>
      <c r="K40" s="486"/>
      <c r="L40" s="429"/>
      <c r="M40" s="486"/>
      <c r="N40" s="429"/>
      <c r="O40" s="486"/>
      <c r="P40" s="429"/>
      <c r="Q40" s="486"/>
      <c r="R40" s="429"/>
      <c r="S40" s="486"/>
      <c r="T40" s="429"/>
      <c r="U40" s="486"/>
      <c r="V40" s="429"/>
      <c r="W40" s="486"/>
      <c r="X40" s="429"/>
      <c r="Y40" s="486"/>
      <c r="Z40" s="429"/>
      <c r="AA40" s="486"/>
      <c r="AB40" s="429"/>
      <c r="AC40" s="504"/>
      <c r="AD40" s="432">
        <f t="shared" ref="AD40" si="33">+AE40*12</f>
        <v>900</v>
      </c>
      <c r="AE40" s="413">
        <v>75</v>
      </c>
      <c r="AF40" s="387">
        <f t="shared" ref="AF40" si="34">+AG40*12</f>
        <v>900</v>
      </c>
      <c r="AG40" s="413">
        <v>75</v>
      </c>
      <c r="AH40" s="387">
        <f t="shared" ref="AH40" si="35">+AI40*12</f>
        <v>900</v>
      </c>
      <c r="AI40" s="413">
        <v>75</v>
      </c>
      <c r="AJ40" s="387">
        <f t="shared" ref="AJ40" si="36">+AK40*12</f>
        <v>900</v>
      </c>
      <c r="AK40" s="387">
        <v>75</v>
      </c>
      <c r="AL40" s="387">
        <f t="shared" ref="AL40" si="37">+AP40*12</f>
        <v>21120</v>
      </c>
      <c r="AM40" s="387">
        <f t="shared" ref="AM40" si="38">1760*F40</f>
        <v>1760</v>
      </c>
      <c r="AN40" s="387">
        <f t="shared" ref="AN40" si="39">1760*H40</f>
        <v>0</v>
      </c>
      <c r="AO40" s="387">
        <f t="shared" ref="AO40" si="40">1760*H40</f>
        <v>0</v>
      </c>
      <c r="AP40" s="387">
        <v>1760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ref="AU40" si="41">+G40+I40+K40+M40+O40+Q40+S40+AN40+AI40+U40+W40+Y40+AA40+AC40+AE40+AG40+AM40+AO40+AQ40+AR40+AS40+AT40+AK40+AP40</f>
        <v>6133.53</v>
      </c>
    </row>
    <row r="41" spans="2:47" ht="15" customHeight="1" thickBot="1" x14ac:dyDescent="0.3">
      <c r="B41" s="508">
        <f t="shared" si="7"/>
        <v>23</v>
      </c>
      <c r="C41" s="558"/>
      <c r="D41" s="463" t="s">
        <v>34</v>
      </c>
      <c r="E41" s="428">
        <v>71.400000000000006</v>
      </c>
      <c r="F41" s="429">
        <v>28</v>
      </c>
      <c r="G41" s="489">
        <f t="shared" si="32"/>
        <v>61975.200000000012</v>
      </c>
      <c r="H41" s="429"/>
      <c r="I41" s="489"/>
      <c r="J41" s="429"/>
      <c r="K41" s="486"/>
      <c r="L41" s="429"/>
      <c r="M41" s="486"/>
      <c r="N41" s="429"/>
      <c r="O41" s="486"/>
      <c r="P41" s="429"/>
      <c r="Q41" s="486"/>
      <c r="R41" s="429"/>
      <c r="S41" s="486"/>
      <c r="T41" s="429"/>
      <c r="U41" s="486"/>
      <c r="V41" s="429"/>
      <c r="W41" s="486"/>
      <c r="X41" s="429"/>
      <c r="Y41" s="486"/>
      <c r="Z41" s="429"/>
      <c r="AA41" s="486"/>
      <c r="AB41" s="429"/>
      <c r="AC41" s="504"/>
      <c r="AD41" s="432">
        <f t="shared" si="0"/>
        <v>4200</v>
      </c>
      <c r="AE41" s="413">
        <v>350</v>
      </c>
      <c r="AF41" s="387">
        <f t="shared" si="1"/>
        <v>3780</v>
      </c>
      <c r="AG41" s="413">
        <v>315</v>
      </c>
      <c r="AH41" s="387">
        <f t="shared" si="2"/>
        <v>3780</v>
      </c>
      <c r="AI41" s="413">
        <v>315</v>
      </c>
      <c r="AJ41" s="387">
        <f t="shared" si="17"/>
        <v>3948</v>
      </c>
      <c r="AK41" s="387">
        <v>329</v>
      </c>
      <c r="AL41" s="387">
        <f t="shared" si="30"/>
        <v>690312.00000000012</v>
      </c>
      <c r="AM41" s="387">
        <f t="shared" si="27"/>
        <v>49280</v>
      </c>
      <c r="AN41" s="387">
        <f>1760*28+250</f>
        <v>49530</v>
      </c>
      <c r="AO41" s="387">
        <f>3520+19610+26400</f>
        <v>49530</v>
      </c>
      <c r="AP41" s="387">
        <v>57526.000000000007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1"/>
        <v>269150.2</v>
      </c>
    </row>
    <row r="42" spans="2:47" ht="15" customHeight="1" thickBot="1" x14ac:dyDescent="0.3">
      <c r="B42" s="508">
        <f t="shared" si="7"/>
        <v>24</v>
      </c>
      <c r="C42" s="558"/>
      <c r="D42" s="463" t="s">
        <v>66</v>
      </c>
      <c r="E42" s="428">
        <v>73.59</v>
      </c>
      <c r="F42" s="429">
        <v>4</v>
      </c>
      <c r="G42" s="489">
        <f t="shared" si="32"/>
        <v>9125.16</v>
      </c>
      <c r="H42" s="429"/>
      <c r="I42" s="489"/>
      <c r="J42" s="429"/>
      <c r="K42" s="486"/>
      <c r="L42" s="429"/>
      <c r="M42" s="486"/>
      <c r="N42" s="429"/>
      <c r="O42" s="486"/>
      <c r="P42" s="429"/>
      <c r="Q42" s="486"/>
      <c r="R42" s="429"/>
      <c r="S42" s="486"/>
      <c r="T42" s="429"/>
      <c r="U42" s="486"/>
      <c r="V42" s="429"/>
      <c r="W42" s="486"/>
      <c r="X42" s="429"/>
      <c r="Y42" s="486"/>
      <c r="Z42" s="429"/>
      <c r="AA42" s="486"/>
      <c r="AB42" s="429"/>
      <c r="AC42" s="504"/>
      <c r="AD42" s="432">
        <f t="shared" si="0"/>
        <v>3600</v>
      </c>
      <c r="AE42" s="413">
        <v>300</v>
      </c>
      <c r="AF42" s="387">
        <f t="shared" si="1"/>
        <v>3600</v>
      </c>
      <c r="AG42" s="413">
        <v>300</v>
      </c>
      <c r="AH42" s="387">
        <f t="shared" si="2"/>
        <v>3600</v>
      </c>
      <c r="AI42" s="413">
        <v>300</v>
      </c>
      <c r="AJ42" s="387">
        <f t="shared" si="17"/>
        <v>3600</v>
      </c>
      <c r="AK42" s="387">
        <v>300</v>
      </c>
      <c r="AL42" s="387">
        <f>+AP42*12</f>
        <v>84480</v>
      </c>
      <c r="AM42" s="387">
        <f t="shared" si="27"/>
        <v>7040</v>
      </c>
      <c r="AN42" s="387">
        <f t="shared" ref="AN42:AN55" si="42">1760*H42</f>
        <v>0</v>
      </c>
      <c r="AO42" s="387">
        <f t="shared" ref="AO42:AO55" si="43">1760*H42</f>
        <v>0</v>
      </c>
      <c r="AP42" s="387">
        <v>7040</v>
      </c>
      <c r="AQ42" s="387">
        <v>0</v>
      </c>
      <c r="AR42" s="387">
        <v>0</v>
      </c>
      <c r="AS42" s="387">
        <v>0</v>
      </c>
      <c r="AT42" s="387">
        <v>0</v>
      </c>
      <c r="AU42" s="391">
        <f>+G42+I42+K42+M42+O42+Q42+S42+AN42+AI42+U42+W42+Y42+AA42+AC42+AE42+AG42+AM42+AO42+AQ42+AR42+AS42+AT42+AK42+AP42</f>
        <v>24405.16</v>
      </c>
    </row>
    <row r="43" spans="2:47" ht="15" customHeight="1" thickBot="1" x14ac:dyDescent="0.3">
      <c r="B43" s="508">
        <f t="shared" si="7"/>
        <v>25</v>
      </c>
      <c r="C43" s="558"/>
      <c r="D43" s="463" t="s">
        <v>49</v>
      </c>
      <c r="E43" s="428">
        <v>74.63</v>
      </c>
      <c r="F43" s="429">
        <v>2</v>
      </c>
      <c r="G43" s="489">
        <f t="shared" si="32"/>
        <v>4627.0599999999995</v>
      </c>
      <c r="H43" s="429"/>
      <c r="I43" s="489"/>
      <c r="J43" s="429"/>
      <c r="K43" s="486"/>
      <c r="L43" s="429"/>
      <c r="M43" s="486"/>
      <c r="N43" s="429"/>
      <c r="O43" s="486"/>
      <c r="P43" s="429"/>
      <c r="Q43" s="486"/>
      <c r="R43" s="429"/>
      <c r="S43" s="486"/>
      <c r="T43" s="429"/>
      <c r="U43" s="486"/>
      <c r="V43" s="429"/>
      <c r="W43" s="486"/>
      <c r="X43" s="429"/>
      <c r="Y43" s="486"/>
      <c r="Z43" s="429"/>
      <c r="AA43" s="486"/>
      <c r="AB43" s="429"/>
      <c r="AC43" s="504"/>
      <c r="AD43" s="432"/>
      <c r="AE43" s="413"/>
      <c r="AF43" s="387"/>
      <c r="AG43" s="413"/>
      <c r="AH43" s="387"/>
      <c r="AI43" s="413"/>
      <c r="AJ43" s="387"/>
      <c r="AK43" s="387"/>
      <c r="AL43" s="387"/>
      <c r="AM43" s="387"/>
      <c r="AN43" s="387"/>
      <c r="AO43" s="387"/>
      <c r="AP43" s="387"/>
      <c r="AQ43" s="387"/>
      <c r="AR43" s="387"/>
      <c r="AS43" s="387"/>
      <c r="AT43" s="387"/>
      <c r="AU43" s="391"/>
    </row>
    <row r="44" spans="2:47" ht="15" customHeight="1" thickBot="1" x14ac:dyDescent="0.3">
      <c r="B44" s="508">
        <f t="shared" si="7"/>
        <v>26</v>
      </c>
      <c r="C44" s="558"/>
      <c r="D44" s="463" t="s">
        <v>50</v>
      </c>
      <c r="E44" s="428">
        <v>74.63</v>
      </c>
      <c r="F44" s="429">
        <v>1</v>
      </c>
      <c r="G44" s="489">
        <f t="shared" si="32"/>
        <v>2313.5299999999997</v>
      </c>
      <c r="H44" s="429"/>
      <c r="I44" s="489"/>
      <c r="J44" s="429"/>
      <c r="K44" s="486"/>
      <c r="L44" s="429"/>
      <c r="M44" s="486"/>
      <c r="N44" s="429"/>
      <c r="O44" s="486"/>
      <c r="P44" s="429"/>
      <c r="Q44" s="486"/>
      <c r="R44" s="429"/>
      <c r="S44" s="486"/>
      <c r="T44" s="429"/>
      <c r="U44" s="486"/>
      <c r="V44" s="429"/>
      <c r="W44" s="486"/>
      <c r="X44" s="429"/>
      <c r="Y44" s="486"/>
      <c r="Z44" s="429"/>
      <c r="AA44" s="486"/>
      <c r="AB44" s="429"/>
      <c r="AC44" s="504"/>
      <c r="AD44" s="432">
        <f t="shared" si="0"/>
        <v>900</v>
      </c>
      <c r="AE44" s="413">
        <v>75</v>
      </c>
      <c r="AF44" s="387">
        <f t="shared" si="1"/>
        <v>900</v>
      </c>
      <c r="AG44" s="413">
        <v>75</v>
      </c>
      <c r="AH44" s="387">
        <f t="shared" si="2"/>
        <v>900</v>
      </c>
      <c r="AI44" s="413">
        <v>75</v>
      </c>
      <c r="AJ44" s="387">
        <f t="shared" si="17"/>
        <v>900</v>
      </c>
      <c r="AK44" s="387">
        <v>75</v>
      </c>
      <c r="AL44" s="387">
        <f>+AP44*12</f>
        <v>21120</v>
      </c>
      <c r="AM44" s="387">
        <f t="shared" si="27"/>
        <v>1760</v>
      </c>
      <c r="AN44" s="387">
        <f t="shared" si="42"/>
        <v>0</v>
      </c>
      <c r="AO44" s="387">
        <f t="shared" si="43"/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>+G44+I44+K44+M44+O44+Q44+S44+AN44+AI44+U44+W44+Y44+AA44+AC44+AE44+AG44+AM44+AO44+AQ44+AR44+AS44+AT44+AK44+AP44</f>
        <v>6133.53</v>
      </c>
    </row>
    <row r="45" spans="2:47" ht="15" customHeight="1" thickBot="1" x14ac:dyDescent="0.3">
      <c r="B45" s="508">
        <f t="shared" si="7"/>
        <v>27</v>
      </c>
      <c r="C45" s="558"/>
      <c r="D45" s="463" t="s">
        <v>152</v>
      </c>
      <c r="E45" s="428">
        <v>76.59</v>
      </c>
      <c r="F45" s="429">
        <v>1</v>
      </c>
      <c r="G45" s="489">
        <f t="shared" si="32"/>
        <v>2374.29</v>
      </c>
      <c r="H45" s="429"/>
      <c r="I45" s="489"/>
      <c r="J45" s="429"/>
      <c r="K45" s="486"/>
      <c r="L45" s="429"/>
      <c r="M45" s="486"/>
      <c r="N45" s="429"/>
      <c r="O45" s="486"/>
      <c r="P45" s="429"/>
      <c r="Q45" s="486"/>
      <c r="R45" s="429"/>
      <c r="S45" s="486"/>
      <c r="T45" s="429"/>
      <c r="U45" s="486"/>
      <c r="V45" s="429"/>
      <c r="W45" s="486"/>
      <c r="X45" s="429"/>
      <c r="Y45" s="486"/>
      <c r="Z45" s="429"/>
      <c r="AA45" s="486"/>
      <c r="AB45" s="429"/>
      <c r="AC45" s="504"/>
      <c r="AD45" s="432"/>
      <c r="AE45" s="413"/>
      <c r="AF45" s="387"/>
      <c r="AG45" s="413"/>
      <c r="AH45" s="387"/>
      <c r="AI45" s="413"/>
      <c r="AJ45" s="387"/>
      <c r="AK45" s="387"/>
      <c r="AL45" s="387"/>
      <c r="AM45" s="387">
        <f t="shared" si="27"/>
        <v>1760</v>
      </c>
      <c r="AN45" s="387">
        <f t="shared" si="42"/>
        <v>0</v>
      </c>
      <c r="AO45" s="387">
        <f t="shared" si="43"/>
        <v>0</v>
      </c>
      <c r="AP45" s="387"/>
      <c r="AQ45" s="387"/>
      <c r="AR45" s="387"/>
      <c r="AS45" s="387"/>
      <c r="AT45" s="387"/>
      <c r="AU45" s="391"/>
    </row>
    <row r="46" spans="2:47" ht="15" customHeight="1" thickBot="1" x14ac:dyDescent="0.3">
      <c r="B46" s="508">
        <f t="shared" si="7"/>
        <v>28</v>
      </c>
      <c r="C46" s="558"/>
      <c r="D46" s="463" t="s">
        <v>60</v>
      </c>
      <c r="E46" s="428">
        <v>77.59</v>
      </c>
      <c r="F46" s="429">
        <v>4</v>
      </c>
      <c r="G46" s="489">
        <f t="shared" si="32"/>
        <v>9621.16</v>
      </c>
      <c r="H46" s="429"/>
      <c r="I46" s="489"/>
      <c r="J46" s="429"/>
      <c r="K46" s="486"/>
      <c r="L46" s="429"/>
      <c r="M46" s="486"/>
      <c r="N46" s="429"/>
      <c r="O46" s="486"/>
      <c r="P46" s="429"/>
      <c r="Q46" s="486"/>
      <c r="R46" s="429"/>
      <c r="S46" s="486"/>
      <c r="T46" s="429"/>
      <c r="U46" s="486"/>
      <c r="V46" s="429"/>
      <c r="W46" s="486"/>
      <c r="X46" s="429"/>
      <c r="Y46" s="486"/>
      <c r="Z46" s="429"/>
      <c r="AA46" s="486"/>
      <c r="AB46" s="429"/>
      <c r="AC46" s="504"/>
      <c r="AD46" s="432"/>
      <c r="AE46" s="413"/>
      <c r="AF46" s="387"/>
      <c r="AG46" s="413"/>
      <c r="AH46" s="387"/>
      <c r="AI46" s="413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508">
        <f t="shared" si="7"/>
        <v>29</v>
      </c>
      <c r="C47" s="558"/>
      <c r="D47" s="463" t="s">
        <v>76</v>
      </c>
      <c r="E47" s="428">
        <v>72.540000000000006</v>
      </c>
      <c r="F47" s="429">
        <v>1</v>
      </c>
      <c r="G47" s="489">
        <f t="shared" ref="G47" si="44">+F47*E47*31</f>
        <v>2248.7400000000002</v>
      </c>
      <c r="H47" s="429"/>
      <c r="I47" s="489"/>
      <c r="J47" s="429"/>
      <c r="K47" s="486"/>
      <c r="L47" s="429"/>
      <c r="M47" s="486"/>
      <c r="N47" s="429"/>
      <c r="O47" s="486"/>
      <c r="P47" s="429"/>
      <c r="Q47" s="486"/>
      <c r="R47" s="429"/>
      <c r="S47" s="486"/>
      <c r="T47" s="429"/>
      <c r="U47" s="486"/>
      <c r="V47" s="429"/>
      <c r="W47" s="486"/>
      <c r="X47" s="429"/>
      <c r="Y47" s="486"/>
      <c r="Z47" s="429"/>
      <c r="AA47" s="486"/>
      <c r="AB47" s="429"/>
      <c r="AC47" s="504"/>
      <c r="AD47" s="432">
        <f t="shared" si="0"/>
        <v>0</v>
      </c>
      <c r="AE47" s="413"/>
      <c r="AF47" s="387">
        <f t="shared" si="1"/>
        <v>0</v>
      </c>
      <c r="AG47" s="413"/>
      <c r="AH47" s="387">
        <f t="shared" si="2"/>
        <v>0</v>
      </c>
      <c r="AI47" s="413"/>
      <c r="AJ47" s="387">
        <f t="shared" si="17"/>
        <v>0</v>
      </c>
      <c r="AK47" s="387"/>
      <c r="AL47" s="387">
        <f>+AP47*12</f>
        <v>84480</v>
      </c>
      <c r="AM47" s="387">
        <f t="shared" si="27"/>
        <v>1760</v>
      </c>
      <c r="AN47" s="387">
        <f t="shared" si="42"/>
        <v>0</v>
      </c>
      <c r="AO47" s="387">
        <f t="shared" si="43"/>
        <v>0</v>
      </c>
      <c r="AP47" s="387">
        <v>7040</v>
      </c>
      <c r="AQ47" s="387">
        <v>0</v>
      </c>
      <c r="AR47" s="387">
        <v>0</v>
      </c>
      <c r="AS47" s="387">
        <v>0</v>
      </c>
      <c r="AT47" s="387">
        <v>0</v>
      </c>
      <c r="AU47" s="391">
        <f>+G47+I47+K47+M47+O47+Q47+S47+AN47+AI47+U47+W47+Y47+AA47+AC47+AE47+AG47+AM47+AO47+AQ47+AR47+AS47+AT47+AK47+AP47</f>
        <v>11048.74</v>
      </c>
    </row>
    <row r="48" spans="2:47" ht="15" customHeight="1" thickBot="1" x14ac:dyDescent="0.3">
      <c r="B48" s="508">
        <f t="shared" si="7"/>
        <v>30</v>
      </c>
      <c r="C48" s="558"/>
      <c r="D48" s="464" t="s">
        <v>52</v>
      </c>
      <c r="E48" s="428">
        <v>72.540000000000006</v>
      </c>
      <c r="F48" s="429">
        <v>1</v>
      </c>
      <c r="G48" s="489">
        <f t="shared" si="32"/>
        <v>2248.7400000000002</v>
      </c>
      <c r="H48" s="429"/>
      <c r="I48" s="489"/>
      <c r="J48" s="429"/>
      <c r="K48" s="486"/>
      <c r="L48" s="429"/>
      <c r="M48" s="486"/>
      <c r="N48" s="429"/>
      <c r="O48" s="486"/>
      <c r="P48" s="429"/>
      <c r="Q48" s="486"/>
      <c r="R48" s="429"/>
      <c r="S48" s="486"/>
      <c r="T48" s="429"/>
      <c r="U48" s="486"/>
      <c r="V48" s="429"/>
      <c r="W48" s="486"/>
      <c r="X48" s="429"/>
      <c r="Y48" s="486"/>
      <c r="Z48" s="429"/>
      <c r="AA48" s="486"/>
      <c r="AB48" s="429"/>
      <c r="AC48" s="504"/>
      <c r="AD48" s="432"/>
      <c r="AE48" s="413"/>
      <c r="AF48" s="387"/>
      <c r="AG48" s="413"/>
      <c r="AH48" s="387"/>
      <c r="AI48" s="413"/>
      <c r="AJ48" s="387"/>
      <c r="AK48" s="387"/>
      <c r="AL48" s="387"/>
      <c r="AM48" s="387"/>
      <c r="AN48" s="387"/>
      <c r="AO48" s="387"/>
      <c r="AP48" s="387"/>
      <c r="AQ48" s="387"/>
      <c r="AR48" s="387"/>
      <c r="AS48" s="387"/>
      <c r="AT48" s="387"/>
      <c r="AU48" s="391"/>
    </row>
    <row r="49" spans="2:50" ht="15" customHeight="1" thickBot="1" x14ac:dyDescent="0.3">
      <c r="B49" s="508">
        <f t="shared" si="7"/>
        <v>31</v>
      </c>
      <c r="C49" s="558"/>
      <c r="D49" s="463" t="s">
        <v>37</v>
      </c>
      <c r="E49" s="428">
        <v>71.400000000000006</v>
      </c>
      <c r="F49" s="429">
        <v>6</v>
      </c>
      <c r="G49" s="489">
        <f t="shared" si="32"/>
        <v>13280.400000000001</v>
      </c>
      <c r="H49" s="429"/>
      <c r="I49" s="489"/>
      <c r="J49" s="429"/>
      <c r="K49" s="486"/>
      <c r="L49" s="429"/>
      <c r="M49" s="486"/>
      <c r="N49" s="429"/>
      <c r="O49" s="486"/>
      <c r="P49" s="429"/>
      <c r="Q49" s="486"/>
      <c r="R49" s="429"/>
      <c r="S49" s="486"/>
      <c r="T49" s="429"/>
      <c r="U49" s="486"/>
      <c r="V49" s="429"/>
      <c r="W49" s="486"/>
      <c r="X49" s="429"/>
      <c r="Y49" s="486"/>
      <c r="Z49" s="429"/>
      <c r="AA49" s="486"/>
      <c r="AB49" s="429"/>
      <c r="AC49" s="504"/>
      <c r="AD49" s="432">
        <f t="shared" si="0"/>
        <v>900</v>
      </c>
      <c r="AE49" s="413">
        <v>75</v>
      </c>
      <c r="AF49" s="387">
        <f t="shared" si="1"/>
        <v>900</v>
      </c>
      <c r="AG49" s="413">
        <v>75</v>
      </c>
      <c r="AH49" s="387">
        <f t="shared" si="2"/>
        <v>900</v>
      </c>
      <c r="AI49" s="413">
        <v>75</v>
      </c>
      <c r="AJ49" s="387">
        <f t="shared" si="17"/>
        <v>900</v>
      </c>
      <c r="AK49" s="387">
        <v>75</v>
      </c>
      <c r="AL49" s="387">
        <f>+AP49*12</f>
        <v>21120</v>
      </c>
      <c r="AM49" s="387">
        <f t="shared" si="27"/>
        <v>10560</v>
      </c>
      <c r="AN49" s="387">
        <f t="shared" si="42"/>
        <v>0</v>
      </c>
      <c r="AO49" s="387">
        <f t="shared" si="43"/>
        <v>0</v>
      </c>
      <c r="AP49" s="387">
        <v>1760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25900.400000000001</v>
      </c>
      <c r="AW49" s="76"/>
      <c r="AX49" s="76"/>
    </row>
    <row r="50" spans="2:50" ht="15" customHeight="1" thickBot="1" x14ac:dyDescent="0.3">
      <c r="B50" s="508">
        <f t="shared" si="7"/>
        <v>32</v>
      </c>
      <c r="C50" s="558"/>
      <c r="D50" s="464" t="s">
        <v>61</v>
      </c>
      <c r="E50" s="428">
        <v>75.64</v>
      </c>
      <c r="F50" s="429">
        <v>1</v>
      </c>
      <c r="G50" s="489">
        <f t="shared" si="32"/>
        <v>2344.84</v>
      </c>
      <c r="H50" s="429"/>
      <c r="I50" s="489"/>
      <c r="J50" s="429"/>
      <c r="K50" s="486"/>
      <c r="L50" s="429"/>
      <c r="M50" s="486"/>
      <c r="N50" s="429"/>
      <c r="O50" s="486"/>
      <c r="P50" s="429"/>
      <c r="Q50" s="486"/>
      <c r="R50" s="429"/>
      <c r="S50" s="486"/>
      <c r="T50" s="429"/>
      <c r="U50" s="486"/>
      <c r="V50" s="429"/>
      <c r="W50" s="486"/>
      <c r="X50" s="429"/>
      <c r="Y50" s="486"/>
      <c r="Z50" s="429"/>
      <c r="AA50" s="486"/>
      <c r="AB50" s="429"/>
      <c r="AC50" s="504"/>
      <c r="AD50" s="432">
        <f t="shared" si="0"/>
        <v>2400</v>
      </c>
      <c r="AE50" s="413">
        <v>200</v>
      </c>
      <c r="AF50" s="387">
        <f t="shared" si="1"/>
        <v>2400</v>
      </c>
      <c r="AG50" s="413">
        <v>200</v>
      </c>
      <c r="AH50" s="387">
        <f t="shared" si="2"/>
        <v>2400</v>
      </c>
      <c r="AI50" s="413">
        <v>200</v>
      </c>
      <c r="AJ50" s="387">
        <f t="shared" si="17"/>
        <v>2400</v>
      </c>
      <c r="AK50" s="387">
        <v>200</v>
      </c>
      <c r="AL50" s="387">
        <f>+AP50*12</f>
        <v>84480</v>
      </c>
      <c r="AM50" s="387">
        <f t="shared" si="27"/>
        <v>1760</v>
      </c>
      <c r="AN50" s="387">
        <f t="shared" si="42"/>
        <v>0</v>
      </c>
      <c r="AO50" s="387">
        <f t="shared" si="43"/>
        <v>0</v>
      </c>
      <c r="AP50" s="387">
        <v>7040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11944.84</v>
      </c>
      <c r="AW50" s="76"/>
      <c r="AX50" s="76"/>
    </row>
    <row r="51" spans="2:50" ht="15" customHeight="1" thickBot="1" x14ac:dyDescent="0.3">
      <c r="B51" s="508">
        <f t="shared" si="7"/>
        <v>33</v>
      </c>
      <c r="C51" s="558"/>
      <c r="D51" s="463" t="s">
        <v>62</v>
      </c>
      <c r="E51" s="428">
        <v>80.86</v>
      </c>
      <c r="F51" s="429">
        <v>1</v>
      </c>
      <c r="G51" s="489">
        <f>+F51*E51*16</f>
        <v>1293.76</v>
      </c>
      <c r="H51" s="429"/>
      <c r="I51" s="489"/>
      <c r="J51" s="429"/>
      <c r="K51" s="486"/>
      <c r="L51" s="429"/>
      <c r="M51" s="486"/>
      <c r="N51" s="429"/>
      <c r="O51" s="486"/>
      <c r="P51" s="429"/>
      <c r="Q51" s="486"/>
      <c r="R51" s="429"/>
      <c r="S51" s="486"/>
      <c r="T51" s="429"/>
      <c r="U51" s="486"/>
      <c r="V51" s="429"/>
      <c r="W51" s="486"/>
      <c r="X51" s="429"/>
      <c r="Y51" s="486"/>
      <c r="Z51" s="429"/>
      <c r="AA51" s="486"/>
      <c r="AB51" s="429"/>
      <c r="AC51" s="504"/>
      <c r="AD51" s="432"/>
      <c r="AE51" s="413"/>
      <c r="AF51" s="387"/>
      <c r="AG51" s="413"/>
      <c r="AH51" s="387"/>
      <c r="AI51" s="413"/>
      <c r="AJ51" s="387"/>
      <c r="AK51" s="387"/>
      <c r="AL51" s="387"/>
      <c r="AM51" s="387"/>
      <c r="AN51" s="387"/>
      <c r="AO51" s="387"/>
      <c r="AP51" s="387"/>
      <c r="AQ51" s="387"/>
      <c r="AR51" s="387"/>
      <c r="AS51" s="387"/>
      <c r="AT51" s="387"/>
      <c r="AU51" s="391"/>
      <c r="AW51" s="76"/>
      <c r="AX51" s="76"/>
    </row>
    <row r="52" spans="2:50" ht="15" customHeight="1" thickBot="1" x14ac:dyDescent="0.3">
      <c r="B52" s="508">
        <f t="shared" si="7"/>
        <v>34</v>
      </c>
      <c r="C52" s="558"/>
      <c r="D52" s="463" t="s">
        <v>63</v>
      </c>
      <c r="E52" s="428">
        <v>71.400000000000006</v>
      </c>
      <c r="F52" s="429">
        <v>1</v>
      </c>
      <c r="G52" s="489">
        <f t="shared" si="32"/>
        <v>2213.4</v>
      </c>
      <c r="H52" s="429"/>
      <c r="I52" s="489"/>
      <c r="J52" s="429"/>
      <c r="K52" s="486"/>
      <c r="L52" s="429"/>
      <c r="M52" s="486"/>
      <c r="N52" s="429"/>
      <c r="O52" s="486"/>
      <c r="P52" s="429"/>
      <c r="Q52" s="486"/>
      <c r="R52" s="429"/>
      <c r="S52" s="486"/>
      <c r="T52" s="429"/>
      <c r="U52" s="486"/>
      <c r="V52" s="429"/>
      <c r="W52" s="486"/>
      <c r="X52" s="429"/>
      <c r="Y52" s="486"/>
      <c r="Z52" s="429"/>
      <c r="AA52" s="486"/>
      <c r="AB52" s="429"/>
      <c r="AC52" s="504"/>
      <c r="AD52" s="432"/>
      <c r="AE52" s="413"/>
      <c r="AF52" s="387"/>
      <c r="AG52" s="413"/>
      <c r="AH52" s="387"/>
      <c r="AI52" s="413"/>
      <c r="AJ52" s="387"/>
      <c r="AK52" s="387"/>
      <c r="AL52" s="387"/>
      <c r="AM52" s="387"/>
      <c r="AN52" s="387"/>
      <c r="AO52" s="387"/>
      <c r="AP52" s="387"/>
      <c r="AQ52" s="387"/>
      <c r="AR52" s="387"/>
      <c r="AS52" s="387"/>
      <c r="AT52" s="387"/>
      <c r="AU52" s="391"/>
      <c r="AW52" s="76"/>
      <c r="AX52" s="76"/>
    </row>
    <row r="53" spans="2:50" ht="15" customHeight="1" thickBot="1" x14ac:dyDescent="0.3">
      <c r="B53" s="508">
        <f t="shared" si="7"/>
        <v>35</v>
      </c>
      <c r="C53" s="558"/>
      <c r="D53" s="463" t="s">
        <v>38</v>
      </c>
      <c r="E53" s="428">
        <v>78.25</v>
      </c>
      <c r="F53" s="429">
        <v>38</v>
      </c>
      <c r="G53" s="489">
        <f t="shared" si="32"/>
        <v>92178.5</v>
      </c>
      <c r="H53" s="429"/>
      <c r="I53" s="489"/>
      <c r="J53" s="429"/>
      <c r="K53" s="486"/>
      <c r="L53" s="429"/>
      <c r="M53" s="486"/>
      <c r="N53" s="429"/>
      <c r="O53" s="486"/>
      <c r="P53" s="429"/>
      <c r="Q53" s="486"/>
      <c r="R53" s="429"/>
      <c r="S53" s="486"/>
      <c r="T53" s="429"/>
      <c r="U53" s="486"/>
      <c r="V53" s="429"/>
      <c r="W53" s="486"/>
      <c r="X53" s="429"/>
      <c r="Y53" s="486"/>
      <c r="Z53" s="429"/>
      <c r="AA53" s="486"/>
      <c r="AB53" s="429"/>
      <c r="AC53" s="504"/>
      <c r="AD53" s="432">
        <f t="shared" si="0"/>
        <v>0</v>
      </c>
      <c r="AE53" s="413"/>
      <c r="AF53" s="387">
        <f t="shared" si="1"/>
        <v>0</v>
      </c>
      <c r="AG53" s="413"/>
      <c r="AH53" s="387">
        <f t="shared" si="2"/>
        <v>0</v>
      </c>
      <c r="AI53" s="413"/>
      <c r="AJ53" s="387">
        <f t="shared" si="17"/>
        <v>0</v>
      </c>
      <c r="AK53" s="387"/>
      <c r="AL53" s="387">
        <f>+AP53*12</f>
        <v>42240</v>
      </c>
      <c r="AM53" s="387">
        <f t="shared" si="27"/>
        <v>66880</v>
      </c>
      <c r="AN53" s="387">
        <f t="shared" si="42"/>
        <v>0</v>
      </c>
      <c r="AO53" s="387">
        <f t="shared" si="43"/>
        <v>0</v>
      </c>
      <c r="AP53" s="387">
        <v>3520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162578.5</v>
      </c>
      <c r="AV53" s="76"/>
    </row>
    <row r="54" spans="2:50" ht="15" customHeight="1" thickBot="1" x14ac:dyDescent="0.3">
      <c r="B54" s="508">
        <f t="shared" si="7"/>
        <v>36</v>
      </c>
      <c r="C54" s="558"/>
      <c r="D54" s="463" t="s">
        <v>39</v>
      </c>
      <c r="E54" s="428">
        <v>73.59</v>
      </c>
      <c r="F54" s="429">
        <v>1</v>
      </c>
      <c r="G54" s="489">
        <f t="shared" si="32"/>
        <v>2281.29</v>
      </c>
      <c r="H54" s="429"/>
      <c r="I54" s="489"/>
      <c r="J54" s="429"/>
      <c r="K54" s="486"/>
      <c r="L54" s="429"/>
      <c r="M54" s="486"/>
      <c r="N54" s="429"/>
      <c r="O54" s="486"/>
      <c r="P54" s="429"/>
      <c r="Q54" s="486"/>
      <c r="R54" s="429"/>
      <c r="S54" s="486"/>
      <c r="T54" s="429"/>
      <c r="U54" s="486"/>
      <c r="V54" s="429"/>
      <c r="W54" s="486"/>
      <c r="X54" s="429"/>
      <c r="Y54" s="486"/>
      <c r="Z54" s="429"/>
      <c r="AA54" s="486"/>
      <c r="AB54" s="429"/>
      <c r="AC54" s="504"/>
      <c r="AD54" s="432">
        <f t="shared" si="0"/>
        <v>28620</v>
      </c>
      <c r="AE54" s="413">
        <v>2385</v>
      </c>
      <c r="AF54" s="387">
        <f t="shared" si="1"/>
        <v>28920</v>
      </c>
      <c r="AG54" s="413">
        <v>2410</v>
      </c>
      <c r="AH54" s="387">
        <f t="shared" si="2"/>
        <v>28920</v>
      </c>
      <c r="AI54" s="413">
        <v>2410</v>
      </c>
      <c r="AJ54" s="387">
        <f t="shared" si="17"/>
        <v>28920</v>
      </c>
      <c r="AK54" s="387">
        <v>2410</v>
      </c>
      <c r="AL54" s="387">
        <f>+AP54*12</f>
        <v>823680</v>
      </c>
      <c r="AM54" s="387">
        <f t="shared" si="27"/>
        <v>1760</v>
      </c>
      <c r="AN54" s="387">
        <f t="shared" si="42"/>
        <v>0</v>
      </c>
      <c r="AO54" s="387">
        <f t="shared" si="43"/>
        <v>0</v>
      </c>
      <c r="AP54" s="387">
        <v>68640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82296.290000000008</v>
      </c>
    </row>
    <row r="55" spans="2:50" ht="15" customHeight="1" thickBot="1" x14ac:dyDescent="0.3">
      <c r="B55" s="508">
        <f t="shared" si="7"/>
        <v>37</v>
      </c>
      <c r="C55" s="558"/>
      <c r="D55" s="463" t="s">
        <v>77</v>
      </c>
      <c r="E55" s="428">
        <v>72.540000000000006</v>
      </c>
      <c r="F55" s="429">
        <v>2</v>
      </c>
      <c r="G55" s="489">
        <f t="shared" si="32"/>
        <v>4497.4800000000005</v>
      </c>
      <c r="H55" s="429"/>
      <c r="I55" s="489"/>
      <c r="J55" s="429"/>
      <c r="K55" s="486"/>
      <c r="L55" s="429"/>
      <c r="M55" s="486"/>
      <c r="N55" s="429"/>
      <c r="O55" s="486"/>
      <c r="P55" s="429"/>
      <c r="Q55" s="486"/>
      <c r="R55" s="429"/>
      <c r="S55" s="486"/>
      <c r="T55" s="429"/>
      <c r="U55" s="486"/>
      <c r="V55" s="429"/>
      <c r="W55" s="486"/>
      <c r="X55" s="429"/>
      <c r="Y55" s="486"/>
      <c r="Z55" s="429"/>
      <c r="AA55" s="486"/>
      <c r="AB55" s="429"/>
      <c r="AC55" s="504"/>
      <c r="AD55" s="432">
        <f t="shared" si="0"/>
        <v>1800</v>
      </c>
      <c r="AE55" s="413">
        <v>150</v>
      </c>
      <c r="AF55" s="387">
        <f t="shared" si="1"/>
        <v>1800</v>
      </c>
      <c r="AG55" s="413">
        <v>150</v>
      </c>
      <c r="AH55" s="387">
        <f t="shared" si="2"/>
        <v>1800</v>
      </c>
      <c r="AI55" s="413">
        <v>150</v>
      </c>
      <c r="AJ55" s="387">
        <f t="shared" si="17"/>
        <v>1800</v>
      </c>
      <c r="AK55" s="387">
        <v>150</v>
      </c>
      <c r="AL55" s="387">
        <f>+AP55*12</f>
        <v>42240</v>
      </c>
      <c r="AM55" s="387">
        <f t="shared" si="27"/>
        <v>3520</v>
      </c>
      <c r="AN55" s="387">
        <f t="shared" si="42"/>
        <v>0</v>
      </c>
      <c r="AO55" s="387">
        <f t="shared" si="43"/>
        <v>0</v>
      </c>
      <c r="AP55" s="387">
        <v>3520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12137.48</v>
      </c>
    </row>
    <row r="56" spans="2:50" ht="15" customHeight="1" thickBot="1" x14ac:dyDescent="0.3">
      <c r="B56" s="508">
        <f t="shared" si="7"/>
        <v>38</v>
      </c>
      <c r="C56" s="558"/>
      <c r="D56" s="463" t="s">
        <v>153</v>
      </c>
      <c r="E56" s="428">
        <v>71.400000000000006</v>
      </c>
      <c r="F56" s="429">
        <v>85</v>
      </c>
      <c r="G56" s="489">
        <f t="shared" si="32"/>
        <v>188139.00000000003</v>
      </c>
      <c r="H56" s="429"/>
      <c r="I56" s="489"/>
      <c r="J56" s="429"/>
      <c r="K56" s="486"/>
      <c r="L56" s="429"/>
      <c r="M56" s="486"/>
      <c r="N56" s="429"/>
      <c r="O56" s="486"/>
      <c r="P56" s="429"/>
      <c r="Q56" s="486"/>
      <c r="R56" s="429"/>
      <c r="S56" s="486"/>
      <c r="T56" s="429"/>
      <c r="U56" s="486"/>
      <c r="V56" s="429"/>
      <c r="W56" s="486"/>
      <c r="X56" s="429"/>
      <c r="Y56" s="486"/>
      <c r="Z56" s="429"/>
      <c r="AA56" s="486"/>
      <c r="AB56" s="429"/>
      <c r="AC56" s="504"/>
      <c r="AD56" s="432">
        <f t="shared" si="0"/>
        <v>61740</v>
      </c>
      <c r="AE56" s="413">
        <v>5145</v>
      </c>
      <c r="AF56" s="387">
        <f t="shared" si="1"/>
        <v>60000</v>
      </c>
      <c r="AG56" s="413">
        <v>5000</v>
      </c>
      <c r="AH56" s="387">
        <f t="shared" si="2"/>
        <v>60300</v>
      </c>
      <c r="AI56" s="413">
        <v>5025</v>
      </c>
      <c r="AJ56" s="387">
        <f t="shared" si="17"/>
        <v>61200</v>
      </c>
      <c r="AK56" s="387">
        <v>5100</v>
      </c>
      <c r="AL56" s="387">
        <f>+AP56*12</f>
        <v>1978060.6451612902</v>
      </c>
      <c r="AM56" s="387">
        <f>1760*92</f>
        <v>161920</v>
      </c>
      <c r="AN56" s="387">
        <f>1760*92+500</f>
        <v>162420</v>
      </c>
      <c r="AO56" s="387">
        <v>162170</v>
      </c>
      <c r="AP56" s="387">
        <v>164838.38709677418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859757.38709677418</v>
      </c>
    </row>
    <row r="57" spans="2:50" ht="15" customHeight="1" thickBot="1" x14ac:dyDescent="0.3">
      <c r="B57" s="508">
        <f t="shared" si="7"/>
        <v>39</v>
      </c>
      <c r="C57" s="558"/>
      <c r="D57" s="463" t="s">
        <v>153</v>
      </c>
      <c r="E57" s="428">
        <v>71.400000000000006</v>
      </c>
      <c r="F57" s="429">
        <v>1</v>
      </c>
      <c r="G57" s="489">
        <v>0</v>
      </c>
      <c r="H57" s="429"/>
      <c r="I57" s="489"/>
      <c r="J57" s="429"/>
      <c r="K57" s="486"/>
      <c r="L57" s="429"/>
      <c r="M57" s="486"/>
      <c r="N57" s="429"/>
      <c r="O57" s="486"/>
      <c r="P57" s="429"/>
      <c r="Q57" s="486"/>
      <c r="R57" s="429"/>
      <c r="S57" s="486"/>
      <c r="T57" s="429"/>
      <c r="U57" s="486"/>
      <c r="V57" s="429"/>
      <c r="W57" s="486"/>
      <c r="X57" s="429"/>
      <c r="Y57" s="486"/>
      <c r="Z57" s="429"/>
      <c r="AA57" s="486"/>
      <c r="AB57" s="429"/>
      <c r="AC57" s="504"/>
      <c r="AD57" s="432"/>
      <c r="AE57" s="413"/>
      <c r="AF57" s="387"/>
      <c r="AG57" s="413"/>
      <c r="AH57" s="387"/>
      <c r="AI57" s="413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</row>
    <row r="58" spans="2:50" ht="15" customHeight="1" thickBot="1" x14ac:dyDescent="0.3">
      <c r="B58" s="508">
        <f t="shared" si="7"/>
        <v>40</v>
      </c>
      <c r="C58" s="558"/>
      <c r="D58" s="463" t="s">
        <v>53</v>
      </c>
      <c r="E58" s="428">
        <v>71.400000000000006</v>
      </c>
      <c r="F58" s="429">
        <v>168</v>
      </c>
      <c r="G58" s="489">
        <f t="shared" si="32"/>
        <v>371851.2</v>
      </c>
      <c r="H58" s="429"/>
      <c r="I58" s="489"/>
      <c r="J58" s="429"/>
      <c r="K58" s="486"/>
      <c r="L58" s="429"/>
      <c r="M58" s="486"/>
      <c r="N58" s="429"/>
      <c r="O58" s="486"/>
      <c r="P58" s="429"/>
      <c r="Q58" s="486"/>
      <c r="R58" s="429"/>
      <c r="S58" s="486"/>
      <c r="T58" s="429"/>
      <c r="U58" s="486"/>
      <c r="V58" s="429"/>
      <c r="W58" s="486"/>
      <c r="X58" s="429"/>
      <c r="Y58" s="486"/>
      <c r="Z58" s="429"/>
      <c r="AA58" s="486"/>
      <c r="AB58" s="429"/>
      <c r="AC58" s="504"/>
      <c r="AD58" s="432"/>
      <c r="AE58" s="413"/>
      <c r="AF58" s="387"/>
      <c r="AG58" s="413"/>
      <c r="AH58" s="387"/>
      <c r="AI58" s="413"/>
      <c r="AJ58" s="387"/>
      <c r="AK58" s="387"/>
      <c r="AL58" s="387"/>
      <c r="AM58" s="387"/>
      <c r="AN58" s="387"/>
      <c r="AO58" s="387"/>
      <c r="AP58" s="387"/>
      <c r="AQ58" s="387"/>
      <c r="AR58" s="387"/>
      <c r="AS58" s="387"/>
      <c r="AT58" s="387"/>
      <c r="AU58" s="391"/>
    </row>
    <row r="59" spans="2:50" ht="15" customHeight="1" thickBot="1" x14ac:dyDescent="0.3">
      <c r="B59" s="508">
        <f t="shared" si="7"/>
        <v>41</v>
      </c>
      <c r="C59" s="558"/>
      <c r="D59" s="465" t="s">
        <v>54</v>
      </c>
      <c r="E59" s="460">
        <v>72.540000000000006</v>
      </c>
      <c r="F59" s="429">
        <v>10</v>
      </c>
      <c r="G59" s="489">
        <f t="shared" si="32"/>
        <v>22487.4</v>
      </c>
      <c r="H59" s="429"/>
      <c r="I59" s="489"/>
      <c r="J59" s="429"/>
      <c r="K59" s="486"/>
      <c r="L59" s="429"/>
      <c r="M59" s="486"/>
      <c r="N59" s="429"/>
      <c r="O59" s="486"/>
      <c r="P59" s="429"/>
      <c r="Q59" s="486"/>
      <c r="R59" s="429"/>
      <c r="S59" s="486"/>
      <c r="T59" s="429"/>
      <c r="U59" s="486"/>
      <c r="V59" s="429"/>
      <c r="W59" s="486"/>
      <c r="X59" s="429"/>
      <c r="Y59" s="486"/>
      <c r="Z59" s="429"/>
      <c r="AA59" s="486"/>
      <c r="AB59" s="429"/>
      <c r="AC59" s="504"/>
      <c r="AD59" s="432">
        <f t="shared" si="0"/>
        <v>6900</v>
      </c>
      <c r="AE59" s="413">
        <v>575</v>
      </c>
      <c r="AF59" s="387">
        <f t="shared" si="1"/>
        <v>6900</v>
      </c>
      <c r="AG59" s="413">
        <v>575</v>
      </c>
      <c r="AH59" s="387">
        <f t="shared" si="2"/>
        <v>7200</v>
      </c>
      <c r="AI59" s="413">
        <v>600</v>
      </c>
      <c r="AJ59" s="387">
        <f t="shared" si="17"/>
        <v>7200</v>
      </c>
      <c r="AK59" s="387">
        <v>600</v>
      </c>
      <c r="AL59" s="387">
        <f t="shared" ref="AL59:AL64" si="45">+AP59*12</f>
        <v>222100.6451612903</v>
      </c>
      <c r="AM59" s="387">
        <f t="shared" ref="AM59:AM85" si="46">1760*F59</f>
        <v>17600</v>
      </c>
      <c r="AN59" s="387">
        <f>1760*H59</f>
        <v>0</v>
      </c>
      <c r="AO59" s="387">
        <f>1760*H59</f>
        <v>0</v>
      </c>
      <c r="AP59" s="387">
        <v>18508.387096774193</v>
      </c>
      <c r="AQ59" s="387">
        <v>0</v>
      </c>
      <c r="AR59" s="387">
        <v>0</v>
      </c>
      <c r="AS59" s="387">
        <v>0</v>
      </c>
      <c r="AT59" s="387">
        <v>0</v>
      </c>
      <c r="AU59" s="391">
        <f t="shared" ref="AU59:AU64" si="47">+G59+I59+K59+M59+O59+Q59+S59+AN59+AI59+U59+W59+Y59+AA59+AC59+AE59+AG59+AM59+AO59+AQ59+AR59+AS59+AT59+AK59+AP59</f>
        <v>60945.787096774191</v>
      </c>
    </row>
    <row r="60" spans="2:50" ht="15" customHeight="1" thickBot="1" x14ac:dyDescent="0.3">
      <c r="B60" s="508">
        <f t="shared" si="7"/>
        <v>42</v>
      </c>
      <c r="C60" s="558"/>
      <c r="D60" s="463" t="s">
        <v>55</v>
      </c>
      <c r="E60" s="428">
        <v>71.400000000000006</v>
      </c>
      <c r="F60" s="429">
        <v>1</v>
      </c>
      <c r="G60" s="489">
        <f t="shared" si="32"/>
        <v>2213.4</v>
      </c>
      <c r="H60" s="429"/>
      <c r="I60" s="489"/>
      <c r="J60" s="429"/>
      <c r="K60" s="486"/>
      <c r="L60" s="429"/>
      <c r="M60" s="486"/>
      <c r="N60" s="429"/>
      <c r="O60" s="486"/>
      <c r="P60" s="429"/>
      <c r="Q60" s="486"/>
      <c r="R60" s="429"/>
      <c r="S60" s="486"/>
      <c r="T60" s="429"/>
      <c r="U60" s="486"/>
      <c r="V60" s="429"/>
      <c r="W60" s="486"/>
      <c r="X60" s="429"/>
      <c r="Y60" s="486"/>
      <c r="Z60" s="429"/>
      <c r="AA60" s="486"/>
      <c r="AB60" s="429"/>
      <c r="AC60" s="504"/>
      <c r="AD60" s="432">
        <f t="shared" si="0"/>
        <v>600</v>
      </c>
      <c r="AE60" s="413">
        <v>50</v>
      </c>
      <c r="AF60" s="387">
        <f t="shared" si="1"/>
        <v>600</v>
      </c>
      <c r="AG60" s="413">
        <v>50</v>
      </c>
      <c r="AH60" s="387">
        <f t="shared" si="2"/>
        <v>600</v>
      </c>
      <c r="AI60" s="413">
        <v>50</v>
      </c>
      <c r="AJ60" s="387">
        <f t="shared" si="17"/>
        <v>480</v>
      </c>
      <c r="AK60" s="387">
        <v>40</v>
      </c>
      <c r="AL60" s="387">
        <f t="shared" si="45"/>
        <v>16896</v>
      </c>
      <c r="AM60" s="387">
        <f t="shared" si="46"/>
        <v>1760</v>
      </c>
      <c r="AN60" s="387">
        <f>1760*H60</f>
        <v>0</v>
      </c>
      <c r="AO60" s="387">
        <f>1760*H60</f>
        <v>0</v>
      </c>
      <c r="AP60" s="387">
        <v>1408</v>
      </c>
      <c r="AQ60" s="387">
        <v>0</v>
      </c>
      <c r="AR60" s="387">
        <v>0</v>
      </c>
      <c r="AS60" s="387">
        <v>0</v>
      </c>
      <c r="AT60" s="387">
        <v>0</v>
      </c>
      <c r="AU60" s="391">
        <f t="shared" si="47"/>
        <v>5571.4</v>
      </c>
    </row>
    <row r="61" spans="2:50" ht="15" customHeight="1" thickBot="1" x14ac:dyDescent="0.3">
      <c r="B61" s="508">
        <f t="shared" si="7"/>
        <v>43</v>
      </c>
      <c r="C61" s="558"/>
      <c r="D61" s="463" t="s">
        <v>56</v>
      </c>
      <c r="E61" s="428">
        <v>74.63</v>
      </c>
      <c r="F61" s="429">
        <v>2</v>
      </c>
      <c r="G61" s="489">
        <f t="shared" si="32"/>
        <v>4627.0599999999995</v>
      </c>
      <c r="H61" s="429"/>
      <c r="I61" s="489"/>
      <c r="J61" s="429"/>
      <c r="K61" s="486"/>
      <c r="L61" s="429"/>
      <c r="M61" s="486"/>
      <c r="N61" s="429"/>
      <c r="O61" s="486"/>
      <c r="P61" s="429"/>
      <c r="Q61" s="486"/>
      <c r="R61" s="429"/>
      <c r="S61" s="486"/>
      <c r="T61" s="429"/>
      <c r="U61" s="486"/>
      <c r="V61" s="429"/>
      <c r="W61" s="486"/>
      <c r="X61" s="429"/>
      <c r="Y61" s="486"/>
      <c r="Z61" s="429"/>
      <c r="AA61" s="486"/>
      <c r="AB61" s="429"/>
      <c r="AC61" s="504"/>
      <c r="AD61" s="432">
        <f t="shared" si="0"/>
        <v>1800</v>
      </c>
      <c r="AE61" s="413">
        <v>150</v>
      </c>
      <c r="AF61" s="387">
        <f t="shared" si="1"/>
        <v>1800</v>
      </c>
      <c r="AG61" s="413">
        <v>150</v>
      </c>
      <c r="AH61" s="387">
        <f t="shared" si="2"/>
        <v>1800</v>
      </c>
      <c r="AI61" s="413">
        <v>150</v>
      </c>
      <c r="AJ61" s="387">
        <f t="shared" si="17"/>
        <v>1800</v>
      </c>
      <c r="AK61" s="387">
        <v>150</v>
      </c>
      <c r="AL61" s="387">
        <f t="shared" si="45"/>
        <v>42240</v>
      </c>
      <c r="AM61" s="387">
        <f t="shared" si="46"/>
        <v>3520</v>
      </c>
      <c r="AN61" s="387">
        <f>1760*H61</f>
        <v>0</v>
      </c>
      <c r="AO61" s="387">
        <f>1760*H61</f>
        <v>0</v>
      </c>
      <c r="AP61" s="387">
        <v>3520</v>
      </c>
      <c r="AQ61" s="387">
        <v>0</v>
      </c>
      <c r="AR61" s="387">
        <v>0</v>
      </c>
      <c r="AS61" s="387">
        <v>0</v>
      </c>
      <c r="AT61" s="387">
        <v>0</v>
      </c>
      <c r="AU61" s="391">
        <f t="shared" si="47"/>
        <v>12267.06</v>
      </c>
    </row>
    <row r="62" spans="2:50" ht="15" customHeight="1" thickBot="1" x14ac:dyDescent="0.3">
      <c r="B62" s="508">
        <f t="shared" si="7"/>
        <v>44</v>
      </c>
      <c r="C62" s="558"/>
      <c r="D62" s="463" t="s">
        <v>147</v>
      </c>
      <c r="E62" s="428">
        <v>75.64</v>
      </c>
      <c r="F62" s="429">
        <v>3</v>
      </c>
      <c r="G62" s="489">
        <f t="shared" si="32"/>
        <v>7034.52</v>
      </c>
      <c r="H62" s="429"/>
      <c r="I62" s="489"/>
      <c r="J62" s="429"/>
      <c r="K62" s="486"/>
      <c r="L62" s="429"/>
      <c r="M62" s="486"/>
      <c r="N62" s="429"/>
      <c r="O62" s="486"/>
      <c r="P62" s="429"/>
      <c r="Q62" s="486"/>
      <c r="R62" s="429"/>
      <c r="S62" s="486"/>
      <c r="T62" s="429"/>
      <c r="U62" s="486"/>
      <c r="V62" s="429"/>
      <c r="W62" s="486"/>
      <c r="X62" s="429"/>
      <c r="Y62" s="486"/>
      <c r="Z62" s="429"/>
      <c r="AA62" s="486"/>
      <c r="AB62" s="429"/>
      <c r="AC62" s="504"/>
      <c r="AD62" s="432">
        <f t="shared" si="0"/>
        <v>900</v>
      </c>
      <c r="AE62" s="413">
        <v>75</v>
      </c>
      <c r="AF62" s="387">
        <f t="shared" si="1"/>
        <v>900</v>
      </c>
      <c r="AG62" s="413">
        <v>75</v>
      </c>
      <c r="AH62" s="387">
        <f t="shared" si="2"/>
        <v>900</v>
      </c>
      <c r="AI62" s="413">
        <v>75</v>
      </c>
      <c r="AJ62" s="387">
        <f t="shared" si="17"/>
        <v>900</v>
      </c>
      <c r="AK62" s="387">
        <v>75</v>
      </c>
      <c r="AL62" s="387">
        <f t="shared" si="45"/>
        <v>63360</v>
      </c>
      <c r="AM62" s="387">
        <f t="shared" si="46"/>
        <v>5280</v>
      </c>
      <c r="AN62" s="387">
        <f>1760*H62</f>
        <v>0</v>
      </c>
      <c r="AO62" s="387">
        <f>1760*H62</f>
        <v>0</v>
      </c>
      <c r="AP62" s="387">
        <v>5280</v>
      </c>
      <c r="AQ62" s="387">
        <v>0</v>
      </c>
      <c r="AR62" s="387">
        <v>0</v>
      </c>
      <c r="AS62" s="387">
        <v>0</v>
      </c>
      <c r="AT62" s="387">
        <v>0</v>
      </c>
      <c r="AU62" s="391">
        <f t="shared" si="47"/>
        <v>17894.52</v>
      </c>
    </row>
    <row r="63" spans="2:50" ht="15" customHeight="1" thickBot="1" x14ac:dyDescent="0.3">
      <c r="B63" s="508">
        <f t="shared" si="7"/>
        <v>45</v>
      </c>
      <c r="C63" s="559"/>
      <c r="D63" s="467" t="s">
        <v>36</v>
      </c>
      <c r="E63" s="437">
        <v>80.86</v>
      </c>
      <c r="F63" s="438">
        <v>1</v>
      </c>
      <c r="G63" s="489">
        <f t="shared" si="32"/>
        <v>2506.66</v>
      </c>
      <c r="H63" s="438"/>
      <c r="I63" s="490"/>
      <c r="J63" s="438"/>
      <c r="K63" s="487"/>
      <c r="L63" s="438"/>
      <c r="M63" s="487"/>
      <c r="N63" s="438"/>
      <c r="O63" s="487"/>
      <c r="P63" s="438"/>
      <c r="Q63" s="487"/>
      <c r="R63" s="438"/>
      <c r="S63" s="487"/>
      <c r="T63" s="438"/>
      <c r="U63" s="487"/>
      <c r="V63" s="438"/>
      <c r="W63" s="487"/>
      <c r="X63" s="438"/>
      <c r="Y63" s="487"/>
      <c r="Z63" s="438"/>
      <c r="AA63" s="487"/>
      <c r="AB63" s="438"/>
      <c r="AC63" s="505"/>
      <c r="AD63" s="432">
        <f t="shared" si="0"/>
        <v>0</v>
      </c>
      <c r="AE63" s="413"/>
      <c r="AF63" s="387">
        <f t="shared" si="1"/>
        <v>0</v>
      </c>
      <c r="AG63" s="413"/>
      <c r="AH63" s="387">
        <f t="shared" si="2"/>
        <v>0</v>
      </c>
      <c r="AI63" s="413"/>
      <c r="AJ63" s="387">
        <f t="shared" si="17"/>
        <v>0</v>
      </c>
      <c r="AK63" s="387"/>
      <c r="AL63" s="387">
        <f t="shared" si="45"/>
        <v>21120</v>
      </c>
      <c r="AM63" s="387">
        <f t="shared" si="46"/>
        <v>1760</v>
      </c>
      <c r="AN63" s="387">
        <f>1760*1</f>
        <v>1760</v>
      </c>
      <c r="AO63" s="387">
        <f>1760+942.86</f>
        <v>2702.86</v>
      </c>
      <c r="AP63" s="387">
        <v>1760</v>
      </c>
      <c r="AQ63" s="387">
        <v>0</v>
      </c>
      <c r="AR63" s="387">
        <v>0</v>
      </c>
      <c r="AS63" s="387">
        <v>0</v>
      </c>
      <c r="AT63" s="387">
        <v>0</v>
      </c>
      <c r="AU63" s="391">
        <f t="shared" si="47"/>
        <v>10489.52</v>
      </c>
    </row>
    <row r="64" spans="2:50" ht="15" customHeight="1" thickBot="1" x14ac:dyDescent="0.3">
      <c r="B64" s="501">
        <f t="shared" si="7"/>
        <v>46</v>
      </c>
      <c r="C64" s="557" t="s">
        <v>57</v>
      </c>
      <c r="D64" s="433" t="s">
        <v>43</v>
      </c>
      <c r="E64" s="434">
        <v>72.540000000000006</v>
      </c>
      <c r="F64" s="435">
        <v>2</v>
      </c>
      <c r="G64" s="485">
        <f t="shared" si="26"/>
        <v>4497.4800000000005</v>
      </c>
      <c r="H64" s="435"/>
      <c r="I64" s="485"/>
      <c r="J64" s="435"/>
      <c r="K64" s="485"/>
      <c r="L64" s="435"/>
      <c r="M64" s="485"/>
      <c r="N64" s="435"/>
      <c r="O64" s="485"/>
      <c r="P64" s="435"/>
      <c r="Q64" s="485"/>
      <c r="R64" s="435"/>
      <c r="S64" s="485"/>
      <c r="T64" s="435"/>
      <c r="U64" s="485"/>
      <c r="V64" s="435"/>
      <c r="W64" s="485"/>
      <c r="X64" s="435"/>
      <c r="Y64" s="485"/>
      <c r="Z64" s="435"/>
      <c r="AA64" s="485"/>
      <c r="AB64" s="435"/>
      <c r="AC64" s="503"/>
      <c r="AD64" s="432">
        <f t="shared" si="0"/>
        <v>2820</v>
      </c>
      <c r="AE64" s="413">
        <v>235</v>
      </c>
      <c r="AF64" s="387">
        <f t="shared" si="1"/>
        <v>2820</v>
      </c>
      <c r="AG64" s="413">
        <v>235</v>
      </c>
      <c r="AH64" s="387">
        <f t="shared" si="2"/>
        <v>2820</v>
      </c>
      <c r="AI64" s="413">
        <v>235</v>
      </c>
      <c r="AJ64" s="387">
        <f t="shared" si="17"/>
        <v>2820</v>
      </c>
      <c r="AK64" s="387">
        <v>235</v>
      </c>
      <c r="AL64" s="387">
        <f t="shared" si="45"/>
        <v>211200</v>
      </c>
      <c r="AM64" s="387">
        <f t="shared" si="46"/>
        <v>3520</v>
      </c>
      <c r="AN64" s="387">
        <f>1760*8</f>
        <v>14080</v>
      </c>
      <c r="AO64" s="387">
        <f>17600+1760</f>
        <v>19360</v>
      </c>
      <c r="AP64" s="387">
        <v>17600</v>
      </c>
      <c r="AQ64" s="387">
        <v>0</v>
      </c>
      <c r="AR64" s="387">
        <v>0</v>
      </c>
      <c r="AS64" s="387">
        <v>0</v>
      </c>
      <c r="AT64" s="387">
        <v>0</v>
      </c>
      <c r="AU64" s="391">
        <f t="shared" si="47"/>
        <v>59997.479999999996</v>
      </c>
    </row>
    <row r="65" spans="2:47" ht="15" customHeight="1" thickBot="1" x14ac:dyDescent="0.3">
      <c r="B65" s="501">
        <f t="shared" si="7"/>
        <v>47</v>
      </c>
      <c r="C65" s="558"/>
      <c r="D65" s="427" t="s">
        <v>58</v>
      </c>
      <c r="E65" s="428">
        <v>77.59</v>
      </c>
      <c r="F65" s="429">
        <v>1</v>
      </c>
      <c r="G65" s="489">
        <f t="shared" si="32"/>
        <v>2405.29</v>
      </c>
      <c r="H65" s="429"/>
      <c r="I65" s="486"/>
      <c r="J65" s="429"/>
      <c r="K65" s="486"/>
      <c r="L65" s="429"/>
      <c r="M65" s="486"/>
      <c r="N65" s="429"/>
      <c r="O65" s="486"/>
      <c r="P65" s="429"/>
      <c r="Q65" s="486"/>
      <c r="R65" s="429"/>
      <c r="S65" s="486"/>
      <c r="T65" s="429"/>
      <c r="U65" s="486"/>
      <c r="V65" s="429"/>
      <c r="W65" s="486"/>
      <c r="X65" s="429"/>
      <c r="Y65" s="486"/>
      <c r="Z65" s="429"/>
      <c r="AA65" s="486"/>
      <c r="AB65" s="429"/>
      <c r="AC65" s="504"/>
      <c r="AD65" s="432"/>
      <c r="AE65" s="413"/>
      <c r="AF65" s="387"/>
      <c r="AG65" s="413"/>
      <c r="AH65" s="387"/>
      <c r="AI65" s="413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.75" thickBot="1" x14ac:dyDescent="0.3">
      <c r="B66" s="501">
        <f t="shared" si="7"/>
        <v>48</v>
      </c>
      <c r="C66" s="558"/>
      <c r="D66" s="427" t="s">
        <v>47</v>
      </c>
      <c r="E66" s="428">
        <v>71.400000000000006</v>
      </c>
      <c r="F66" s="429">
        <v>1</v>
      </c>
      <c r="G66" s="489">
        <f t="shared" si="32"/>
        <v>2213.4</v>
      </c>
      <c r="H66" s="429"/>
      <c r="I66" s="486"/>
      <c r="J66" s="429"/>
      <c r="K66" s="486"/>
      <c r="L66" s="429"/>
      <c r="M66" s="486"/>
      <c r="N66" s="429"/>
      <c r="O66" s="486"/>
      <c r="P66" s="429"/>
      <c r="Q66" s="486"/>
      <c r="R66" s="429"/>
      <c r="S66" s="486"/>
      <c r="T66" s="429"/>
      <c r="U66" s="486"/>
      <c r="V66" s="429"/>
      <c r="W66" s="486"/>
      <c r="X66" s="429"/>
      <c r="Y66" s="486"/>
      <c r="Z66" s="429"/>
      <c r="AA66" s="486"/>
      <c r="AB66" s="429"/>
      <c r="AC66" s="504"/>
      <c r="AD66" s="432">
        <f t="shared" si="0"/>
        <v>600</v>
      </c>
      <c r="AE66" s="413">
        <v>50</v>
      </c>
      <c r="AF66" s="387">
        <f t="shared" si="1"/>
        <v>600</v>
      </c>
      <c r="AG66" s="413">
        <v>50</v>
      </c>
      <c r="AH66" s="387">
        <f t="shared" si="2"/>
        <v>600</v>
      </c>
      <c r="AI66" s="413">
        <v>50</v>
      </c>
      <c r="AJ66" s="387">
        <f t="shared" si="17"/>
        <v>600</v>
      </c>
      <c r="AK66" s="387">
        <v>50</v>
      </c>
      <c r="AL66" s="387">
        <f>+AP66*12</f>
        <v>21120</v>
      </c>
      <c r="AM66" s="387">
        <f t="shared" si="46"/>
        <v>1760</v>
      </c>
      <c r="AN66" s="387">
        <f t="shared" ref="AN66:AN86" si="48">1760*H66</f>
        <v>0</v>
      </c>
      <c r="AO66" s="387">
        <f>1760*H66</f>
        <v>0</v>
      </c>
      <c r="AP66" s="387">
        <v>1760</v>
      </c>
      <c r="AQ66" s="387">
        <v>0</v>
      </c>
      <c r="AR66" s="387">
        <v>0</v>
      </c>
      <c r="AS66" s="387">
        <v>0</v>
      </c>
      <c r="AT66" s="387">
        <v>0</v>
      </c>
      <c r="AU66" s="391">
        <f>+G66+I66+K66+M66+O66+Q66+S66+AN66+AI66+U66+W66+Y66+AA66+AC66+AE66+AG66+AM66+AO66+AQ66+AR66+AS66+AT66+AK66+AP66</f>
        <v>5933.4</v>
      </c>
    </row>
    <row r="67" spans="2:47" ht="15.75" thickBot="1" x14ac:dyDescent="0.3">
      <c r="B67" s="501">
        <f t="shared" si="7"/>
        <v>49</v>
      </c>
      <c r="C67" s="558"/>
      <c r="D67" s="427" t="s">
        <v>129</v>
      </c>
      <c r="E67" s="428">
        <v>71.400000000000006</v>
      </c>
      <c r="F67" s="429">
        <v>11</v>
      </c>
      <c r="G67" s="489">
        <f t="shared" si="32"/>
        <v>24347.4</v>
      </c>
      <c r="H67" s="429"/>
      <c r="I67" s="486"/>
      <c r="J67" s="429"/>
      <c r="K67" s="486"/>
      <c r="L67" s="429"/>
      <c r="M67" s="486"/>
      <c r="N67" s="429"/>
      <c r="O67" s="486"/>
      <c r="P67" s="429"/>
      <c r="Q67" s="486"/>
      <c r="R67" s="429"/>
      <c r="S67" s="486"/>
      <c r="T67" s="429"/>
      <c r="U67" s="486"/>
      <c r="V67" s="429"/>
      <c r="W67" s="486"/>
      <c r="X67" s="429"/>
      <c r="Y67" s="486"/>
      <c r="Z67" s="429"/>
      <c r="AA67" s="486"/>
      <c r="AB67" s="429"/>
      <c r="AC67" s="504"/>
      <c r="AD67" s="432">
        <f t="shared" si="0"/>
        <v>900</v>
      </c>
      <c r="AE67" s="413">
        <v>75</v>
      </c>
      <c r="AF67" s="387">
        <f t="shared" si="1"/>
        <v>900</v>
      </c>
      <c r="AG67" s="413">
        <v>75</v>
      </c>
      <c r="AH67" s="387">
        <f t="shared" si="2"/>
        <v>900</v>
      </c>
      <c r="AI67" s="413">
        <v>75</v>
      </c>
      <c r="AJ67" s="387">
        <f t="shared" si="17"/>
        <v>900</v>
      </c>
      <c r="AK67" s="387">
        <v>75</v>
      </c>
      <c r="AL67" s="387">
        <f>+AP67*12</f>
        <v>21120</v>
      </c>
      <c r="AM67" s="387">
        <f t="shared" si="46"/>
        <v>19360</v>
      </c>
      <c r="AN67" s="387">
        <f t="shared" si="48"/>
        <v>0</v>
      </c>
      <c r="AO67" s="387">
        <f>1760*H67</f>
        <v>0</v>
      </c>
      <c r="AP67" s="387">
        <v>1760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45767.4</v>
      </c>
    </row>
    <row r="68" spans="2:47" ht="15.75" thickBot="1" x14ac:dyDescent="0.3">
      <c r="B68" s="501">
        <f t="shared" si="7"/>
        <v>50</v>
      </c>
      <c r="C68" s="558"/>
      <c r="D68" s="427" t="s">
        <v>37</v>
      </c>
      <c r="E68" s="428">
        <v>71.400000000000006</v>
      </c>
      <c r="F68" s="429">
        <v>9</v>
      </c>
      <c r="G68" s="489">
        <f t="shared" si="32"/>
        <v>19920.600000000002</v>
      </c>
      <c r="H68" s="429"/>
      <c r="I68" s="486"/>
      <c r="J68" s="429"/>
      <c r="K68" s="486"/>
      <c r="L68" s="429"/>
      <c r="M68" s="486"/>
      <c r="N68" s="429"/>
      <c r="O68" s="486"/>
      <c r="P68" s="429"/>
      <c r="Q68" s="486"/>
      <c r="R68" s="429"/>
      <c r="S68" s="486"/>
      <c r="T68" s="429"/>
      <c r="U68" s="486"/>
      <c r="V68" s="429"/>
      <c r="W68" s="486"/>
      <c r="X68" s="429"/>
      <c r="Y68" s="486"/>
      <c r="Z68" s="429"/>
      <c r="AA68" s="486"/>
      <c r="AB68" s="429"/>
      <c r="AC68" s="504"/>
      <c r="AD68" s="432">
        <f t="shared" si="0"/>
        <v>0</v>
      </c>
      <c r="AE68" s="413">
        <v>0</v>
      </c>
      <c r="AF68" s="387">
        <f t="shared" si="1"/>
        <v>0</v>
      </c>
      <c r="AG68" s="413">
        <v>0</v>
      </c>
      <c r="AH68" s="387">
        <f t="shared" si="2"/>
        <v>0</v>
      </c>
      <c r="AI68" s="413">
        <v>0</v>
      </c>
      <c r="AJ68" s="387">
        <f t="shared" si="17"/>
        <v>0</v>
      </c>
      <c r="AK68" s="387">
        <v>0</v>
      </c>
      <c r="AL68" s="387">
        <f>+AP68*12</f>
        <v>147840</v>
      </c>
      <c r="AM68" s="387">
        <f t="shared" si="46"/>
        <v>15840</v>
      </c>
      <c r="AN68" s="387">
        <f t="shared" si="48"/>
        <v>0</v>
      </c>
      <c r="AO68" s="387">
        <v>14080</v>
      </c>
      <c r="AP68" s="387">
        <v>12320</v>
      </c>
      <c r="AQ68" s="387">
        <v>0</v>
      </c>
      <c r="AR68" s="387">
        <v>0</v>
      </c>
      <c r="AS68" s="387">
        <v>0</v>
      </c>
      <c r="AT68" s="387">
        <v>0</v>
      </c>
      <c r="AU68" s="391">
        <f>+G68+I68+K68+M68+O68+Q68+S68+AN68+AI68+U68+W68+Y68+AA68+AC68+AE68+AG68+AM68+AO68+AQ68+AR68+AS68+AT68+AK68+AP68</f>
        <v>62160.600000000006</v>
      </c>
    </row>
    <row r="69" spans="2:47" ht="15.75" thickBot="1" x14ac:dyDescent="0.3">
      <c r="B69" s="501">
        <f t="shared" si="7"/>
        <v>51</v>
      </c>
      <c r="C69" s="558"/>
      <c r="D69" s="427" t="s">
        <v>63</v>
      </c>
      <c r="E69" s="428">
        <v>71.400000000000006</v>
      </c>
      <c r="F69" s="429">
        <v>4</v>
      </c>
      <c r="G69" s="489">
        <f t="shared" si="32"/>
        <v>8853.6</v>
      </c>
      <c r="H69" s="429"/>
      <c r="I69" s="486"/>
      <c r="J69" s="429"/>
      <c r="K69" s="486"/>
      <c r="L69" s="429"/>
      <c r="M69" s="486"/>
      <c r="N69" s="429"/>
      <c r="O69" s="486"/>
      <c r="P69" s="429"/>
      <c r="Q69" s="486"/>
      <c r="R69" s="429"/>
      <c r="S69" s="486"/>
      <c r="T69" s="429"/>
      <c r="U69" s="486"/>
      <c r="V69" s="429"/>
      <c r="W69" s="486"/>
      <c r="X69" s="429"/>
      <c r="Y69" s="486"/>
      <c r="Z69" s="429"/>
      <c r="AA69" s="486"/>
      <c r="AB69" s="429"/>
      <c r="AC69" s="504"/>
      <c r="AD69" s="432"/>
      <c r="AE69" s="413"/>
      <c r="AF69" s="387"/>
      <c r="AG69" s="413"/>
      <c r="AH69" s="387"/>
      <c r="AI69" s="413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.75" thickBot="1" x14ac:dyDescent="0.3">
      <c r="B70" s="501">
        <f t="shared" si="7"/>
        <v>52</v>
      </c>
      <c r="C70" s="558"/>
      <c r="D70" s="427" t="s">
        <v>154</v>
      </c>
      <c r="E70" s="428">
        <v>71.400000000000006</v>
      </c>
      <c r="F70" s="429">
        <v>3</v>
      </c>
      <c r="G70" s="489">
        <f t="shared" si="32"/>
        <v>6640.2000000000007</v>
      </c>
      <c r="H70" s="429"/>
      <c r="I70" s="486"/>
      <c r="J70" s="429"/>
      <c r="K70" s="486"/>
      <c r="L70" s="429"/>
      <c r="M70" s="486"/>
      <c r="N70" s="429"/>
      <c r="O70" s="486"/>
      <c r="P70" s="429"/>
      <c r="Q70" s="486"/>
      <c r="R70" s="429"/>
      <c r="S70" s="486"/>
      <c r="T70" s="429"/>
      <c r="U70" s="486"/>
      <c r="V70" s="429"/>
      <c r="W70" s="486"/>
      <c r="X70" s="429"/>
      <c r="Y70" s="486"/>
      <c r="Z70" s="429"/>
      <c r="AA70" s="486"/>
      <c r="AB70" s="429"/>
      <c r="AC70" s="504"/>
      <c r="AD70" s="432">
        <f t="shared" si="0"/>
        <v>1200</v>
      </c>
      <c r="AE70" s="413">
        <v>100</v>
      </c>
      <c r="AF70" s="387">
        <f t="shared" si="1"/>
        <v>1200</v>
      </c>
      <c r="AG70" s="413">
        <v>100</v>
      </c>
      <c r="AH70" s="387">
        <f t="shared" si="2"/>
        <v>1200</v>
      </c>
      <c r="AI70" s="413">
        <v>100</v>
      </c>
      <c r="AJ70" s="387">
        <f t="shared" si="17"/>
        <v>1200</v>
      </c>
      <c r="AK70" s="387">
        <v>100</v>
      </c>
      <c r="AL70" s="387">
        <f t="shared" ref="AL70:AL87" si="49">+AP70*12</f>
        <v>42240</v>
      </c>
      <c r="AM70" s="387">
        <f t="shared" si="46"/>
        <v>5280</v>
      </c>
      <c r="AN70" s="387">
        <f t="shared" si="48"/>
        <v>0</v>
      </c>
      <c r="AO70" s="387">
        <v>3520</v>
      </c>
      <c r="AP70" s="387">
        <v>3520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87" si="50">+G70+I70+K70+M70+O70+Q70+S70+AN70+AI70+U70+W70+Y70+AA70+AC70+AE70+AG70+AM70+AO70+AQ70+AR70+AS70+AT70+AK70+AP70</f>
        <v>19360.2</v>
      </c>
    </row>
    <row r="71" spans="2:47" ht="15.75" thickBot="1" x14ac:dyDescent="0.3">
      <c r="B71" s="596">
        <f t="shared" si="7"/>
        <v>53</v>
      </c>
      <c r="C71" s="559"/>
      <c r="D71" s="436" t="s">
        <v>54</v>
      </c>
      <c r="E71" s="437">
        <v>72.540000000000006</v>
      </c>
      <c r="F71" s="438">
        <v>1</v>
      </c>
      <c r="G71" s="487">
        <f t="shared" si="26"/>
        <v>2248.7400000000002</v>
      </c>
      <c r="H71" s="438"/>
      <c r="I71" s="487"/>
      <c r="J71" s="438"/>
      <c r="K71" s="487"/>
      <c r="L71" s="438"/>
      <c r="M71" s="487"/>
      <c r="N71" s="438"/>
      <c r="O71" s="487"/>
      <c r="P71" s="438"/>
      <c r="Q71" s="487"/>
      <c r="R71" s="438"/>
      <c r="S71" s="487"/>
      <c r="T71" s="438"/>
      <c r="U71" s="487"/>
      <c r="V71" s="438"/>
      <c r="W71" s="487"/>
      <c r="X71" s="438"/>
      <c r="Y71" s="487"/>
      <c r="Z71" s="438"/>
      <c r="AA71" s="487"/>
      <c r="AB71" s="438"/>
      <c r="AC71" s="505"/>
      <c r="AD71" s="432">
        <f t="shared" si="0"/>
        <v>1800</v>
      </c>
      <c r="AE71" s="413">
        <v>150</v>
      </c>
      <c r="AF71" s="387">
        <f t="shared" si="1"/>
        <v>1800</v>
      </c>
      <c r="AG71" s="413">
        <v>150</v>
      </c>
      <c r="AH71" s="387">
        <f t="shared" si="2"/>
        <v>1712.88</v>
      </c>
      <c r="AI71" s="413">
        <v>142.74</v>
      </c>
      <c r="AJ71" s="387">
        <f t="shared" si="17"/>
        <v>900</v>
      </c>
      <c r="AK71" s="387">
        <v>75</v>
      </c>
      <c r="AL71" s="387">
        <f t="shared" si="49"/>
        <v>24410.322580645163</v>
      </c>
      <c r="AM71" s="387">
        <f t="shared" si="46"/>
        <v>1760</v>
      </c>
      <c r="AN71" s="387">
        <f t="shared" si="48"/>
        <v>0</v>
      </c>
      <c r="AO71" s="387">
        <v>3349.68</v>
      </c>
      <c r="AP71" s="387">
        <v>2034.1935483870968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50"/>
        <v>9910.3535483870965</v>
      </c>
    </row>
    <row r="72" spans="2:47" ht="15" customHeight="1" thickBot="1" x14ac:dyDescent="0.3">
      <c r="B72" s="508">
        <f t="shared" si="7"/>
        <v>54</v>
      </c>
      <c r="C72" s="557" t="s">
        <v>65</v>
      </c>
      <c r="D72" s="433" t="s">
        <v>129</v>
      </c>
      <c r="E72" s="434">
        <v>71.400000000000006</v>
      </c>
      <c r="F72" s="435">
        <v>15</v>
      </c>
      <c r="G72" s="485">
        <f t="shared" ref="G72" si="51">+E72*F72*31</f>
        <v>33201</v>
      </c>
      <c r="H72" s="435"/>
      <c r="I72" s="485"/>
      <c r="J72" s="435"/>
      <c r="K72" s="485"/>
      <c r="L72" s="435"/>
      <c r="M72" s="485"/>
      <c r="N72" s="435"/>
      <c r="O72" s="485"/>
      <c r="P72" s="435"/>
      <c r="Q72" s="485"/>
      <c r="R72" s="435"/>
      <c r="S72" s="485"/>
      <c r="T72" s="435"/>
      <c r="U72" s="485"/>
      <c r="V72" s="435"/>
      <c r="W72" s="485"/>
      <c r="X72" s="435"/>
      <c r="Y72" s="485"/>
      <c r="Z72" s="435"/>
      <c r="AA72" s="485"/>
      <c r="AB72" s="435"/>
      <c r="AC72" s="503"/>
      <c r="AD72" s="432">
        <f t="shared" ref="AD72" si="52">+AE72*12</f>
        <v>2820</v>
      </c>
      <c r="AE72" s="413">
        <v>235</v>
      </c>
      <c r="AF72" s="387">
        <f t="shared" ref="AF72" si="53">+AG72*12</f>
        <v>2820</v>
      </c>
      <c r="AG72" s="413">
        <v>235</v>
      </c>
      <c r="AH72" s="387">
        <f t="shared" ref="AH72" si="54">+AI72*12</f>
        <v>2820</v>
      </c>
      <c r="AI72" s="413">
        <v>235</v>
      </c>
      <c r="AJ72" s="387">
        <f t="shared" ref="AJ72" si="55">+AK72*12</f>
        <v>2820</v>
      </c>
      <c r="AK72" s="387">
        <v>235</v>
      </c>
      <c r="AL72" s="387">
        <f t="shared" si="49"/>
        <v>211200</v>
      </c>
      <c r="AM72" s="387">
        <f t="shared" ref="AM72" si="56">1760*F72</f>
        <v>26400</v>
      </c>
      <c r="AN72" s="387">
        <f>1760*8</f>
        <v>14080</v>
      </c>
      <c r="AO72" s="387">
        <f>17600+1760</f>
        <v>19360</v>
      </c>
      <c r="AP72" s="387">
        <v>17600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0"/>
        <v>111581</v>
      </c>
    </row>
    <row r="73" spans="2:47" ht="15" customHeight="1" thickBot="1" x14ac:dyDescent="0.3">
      <c r="B73" s="508">
        <f t="shared" si="7"/>
        <v>55</v>
      </c>
      <c r="C73" s="558"/>
      <c r="D73" s="427" t="s">
        <v>66</v>
      </c>
      <c r="E73" s="428">
        <v>73.59</v>
      </c>
      <c r="F73" s="429">
        <v>1</v>
      </c>
      <c r="G73" s="489">
        <f t="shared" ref="G73:G136" si="57">+F73*E73*31</f>
        <v>2281.29</v>
      </c>
      <c r="H73" s="429"/>
      <c r="I73" s="486"/>
      <c r="J73" s="429"/>
      <c r="K73" s="486"/>
      <c r="L73" s="429"/>
      <c r="M73" s="486"/>
      <c r="N73" s="429"/>
      <c r="O73" s="486"/>
      <c r="P73" s="429"/>
      <c r="Q73" s="486"/>
      <c r="R73" s="429"/>
      <c r="S73" s="486"/>
      <c r="T73" s="429"/>
      <c r="U73" s="486"/>
      <c r="V73" s="429"/>
      <c r="W73" s="486"/>
      <c r="X73" s="429"/>
      <c r="Y73" s="486"/>
      <c r="Z73" s="429"/>
      <c r="AA73" s="486"/>
      <c r="AB73" s="429"/>
      <c r="AC73" s="504"/>
      <c r="AD73" s="432"/>
      <c r="AE73" s="413"/>
      <c r="AF73" s="387"/>
      <c r="AG73" s="413"/>
      <c r="AH73" s="387"/>
      <c r="AI73" s="413"/>
      <c r="AJ73" s="387"/>
      <c r="AK73" s="387"/>
      <c r="AL73" s="387"/>
      <c r="AM73" s="387"/>
      <c r="AN73" s="387"/>
      <c r="AO73" s="387"/>
      <c r="AP73" s="387"/>
      <c r="AQ73" s="387"/>
      <c r="AR73" s="387"/>
      <c r="AS73" s="387"/>
      <c r="AT73" s="387"/>
      <c r="AU73" s="391"/>
    </row>
    <row r="74" spans="2:47" ht="15.75" thickBot="1" x14ac:dyDescent="0.3">
      <c r="B74" s="508">
        <f t="shared" si="7"/>
        <v>56</v>
      </c>
      <c r="C74" s="558"/>
      <c r="D74" s="427" t="s">
        <v>49</v>
      </c>
      <c r="E74" s="428">
        <v>74.63</v>
      </c>
      <c r="F74" s="429">
        <v>1</v>
      </c>
      <c r="G74" s="489">
        <f t="shared" si="57"/>
        <v>2313.5299999999997</v>
      </c>
      <c r="H74" s="429"/>
      <c r="I74" s="486"/>
      <c r="J74" s="429"/>
      <c r="K74" s="486"/>
      <c r="L74" s="429"/>
      <c r="M74" s="486"/>
      <c r="N74" s="429"/>
      <c r="O74" s="486"/>
      <c r="P74" s="429"/>
      <c r="Q74" s="486"/>
      <c r="R74" s="429"/>
      <c r="S74" s="486"/>
      <c r="T74" s="429"/>
      <c r="U74" s="486"/>
      <c r="V74" s="429"/>
      <c r="W74" s="486"/>
      <c r="X74" s="429"/>
      <c r="Y74" s="486"/>
      <c r="Z74" s="429"/>
      <c r="AA74" s="486"/>
      <c r="AB74" s="429"/>
      <c r="AC74" s="504"/>
      <c r="AD74" s="432">
        <f t="shared" ref="AD74:AD76" si="58">+AE74*12</f>
        <v>600</v>
      </c>
      <c r="AE74" s="413">
        <v>50</v>
      </c>
      <c r="AF74" s="387">
        <f t="shared" ref="AF74:AF76" si="59">+AG74*12</f>
        <v>600</v>
      </c>
      <c r="AG74" s="413">
        <v>50</v>
      </c>
      <c r="AH74" s="387">
        <f t="shared" ref="AH74:AH76" si="60">+AI74*12</f>
        <v>600</v>
      </c>
      <c r="AI74" s="413">
        <v>50</v>
      </c>
      <c r="AJ74" s="387">
        <f t="shared" ref="AJ74:AJ76" si="61">+AK74*12</f>
        <v>600</v>
      </c>
      <c r="AK74" s="387">
        <v>50</v>
      </c>
      <c r="AL74" s="387">
        <f>+AP74*12</f>
        <v>21120</v>
      </c>
      <c r="AM74" s="387">
        <f t="shared" ref="AM74:AM76" si="62">1760*F74</f>
        <v>1760</v>
      </c>
      <c r="AN74" s="387">
        <f t="shared" ref="AN74:AN76" si="63">1760*H74</f>
        <v>0</v>
      </c>
      <c r="AO74" s="387">
        <f>1760*H74</f>
        <v>0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>+G74+I74+K74+M74+O74+Q74+S74+AN74+AI74+U74+W74+Y74+AA74+AC74+AE74+AG74+AM74+AO74+AQ74+AR74+AS74+AT74+AK74+AP74</f>
        <v>6033.53</v>
      </c>
    </row>
    <row r="75" spans="2:47" ht="15.75" thickBot="1" x14ac:dyDescent="0.3">
      <c r="B75" s="508">
        <f t="shared" si="7"/>
        <v>57</v>
      </c>
      <c r="C75" s="558"/>
      <c r="D75" s="427" t="s">
        <v>37</v>
      </c>
      <c r="E75" s="428">
        <v>71.400000000000006</v>
      </c>
      <c r="F75" s="429">
        <v>7</v>
      </c>
      <c r="G75" s="489">
        <f t="shared" si="57"/>
        <v>15493.800000000003</v>
      </c>
      <c r="H75" s="429"/>
      <c r="I75" s="486"/>
      <c r="J75" s="429"/>
      <c r="K75" s="486"/>
      <c r="L75" s="429"/>
      <c r="M75" s="486"/>
      <c r="N75" s="429"/>
      <c r="O75" s="486"/>
      <c r="P75" s="429"/>
      <c r="Q75" s="486"/>
      <c r="R75" s="429"/>
      <c r="S75" s="486"/>
      <c r="T75" s="429"/>
      <c r="U75" s="486"/>
      <c r="V75" s="429"/>
      <c r="W75" s="486"/>
      <c r="X75" s="429"/>
      <c r="Y75" s="486"/>
      <c r="Z75" s="429"/>
      <c r="AA75" s="486"/>
      <c r="AB75" s="429"/>
      <c r="AC75" s="504"/>
      <c r="AD75" s="432">
        <f t="shared" si="58"/>
        <v>900</v>
      </c>
      <c r="AE75" s="413">
        <v>75</v>
      </c>
      <c r="AF75" s="387">
        <f t="shared" si="59"/>
        <v>900</v>
      </c>
      <c r="AG75" s="413">
        <v>75</v>
      </c>
      <c r="AH75" s="387">
        <f t="shared" si="60"/>
        <v>900</v>
      </c>
      <c r="AI75" s="413">
        <v>75</v>
      </c>
      <c r="AJ75" s="387">
        <f t="shared" si="61"/>
        <v>900</v>
      </c>
      <c r="AK75" s="387">
        <v>75</v>
      </c>
      <c r="AL75" s="387">
        <f>+AP75*12</f>
        <v>21120</v>
      </c>
      <c r="AM75" s="387">
        <f t="shared" si="62"/>
        <v>12320</v>
      </c>
      <c r="AN75" s="387">
        <f t="shared" si="63"/>
        <v>0</v>
      </c>
      <c r="AO75" s="387">
        <f>1760*H75</f>
        <v>0</v>
      </c>
      <c r="AP75" s="387">
        <v>1760</v>
      </c>
      <c r="AQ75" s="387">
        <v>0</v>
      </c>
      <c r="AR75" s="387">
        <v>0</v>
      </c>
      <c r="AS75" s="387">
        <v>0</v>
      </c>
      <c r="AT75" s="387">
        <v>0</v>
      </c>
      <c r="AU75" s="391">
        <f>+G75+I75+K75+M75+O75+Q75+S75+AN75+AI75+U75+W75+Y75+AA75+AC75+AE75+AG75+AM75+AO75+AQ75+AR75+AS75+AT75+AK75+AP75</f>
        <v>29873.800000000003</v>
      </c>
    </row>
    <row r="76" spans="2:47" ht="15.75" thickBot="1" x14ac:dyDescent="0.3">
      <c r="B76" s="508">
        <f t="shared" si="7"/>
        <v>58</v>
      </c>
      <c r="C76" s="558"/>
      <c r="D76" s="427" t="s">
        <v>67</v>
      </c>
      <c r="E76" s="428">
        <v>72.540000000000006</v>
      </c>
      <c r="F76" s="429">
        <v>2</v>
      </c>
      <c r="G76" s="489">
        <f t="shared" si="57"/>
        <v>4497.4800000000005</v>
      </c>
      <c r="H76" s="429"/>
      <c r="I76" s="486"/>
      <c r="J76" s="429"/>
      <c r="K76" s="486"/>
      <c r="L76" s="429"/>
      <c r="M76" s="486"/>
      <c r="N76" s="429"/>
      <c r="O76" s="486"/>
      <c r="P76" s="429"/>
      <c r="Q76" s="486"/>
      <c r="R76" s="429"/>
      <c r="S76" s="486"/>
      <c r="T76" s="429"/>
      <c r="U76" s="486"/>
      <c r="V76" s="429"/>
      <c r="W76" s="486"/>
      <c r="X76" s="429"/>
      <c r="Y76" s="486"/>
      <c r="Z76" s="429"/>
      <c r="AA76" s="486"/>
      <c r="AB76" s="429"/>
      <c r="AC76" s="504"/>
      <c r="AD76" s="432">
        <f t="shared" si="58"/>
        <v>0</v>
      </c>
      <c r="AE76" s="413">
        <v>0</v>
      </c>
      <c r="AF76" s="387">
        <f t="shared" si="59"/>
        <v>0</v>
      </c>
      <c r="AG76" s="413">
        <v>0</v>
      </c>
      <c r="AH76" s="387">
        <f t="shared" si="60"/>
        <v>0</v>
      </c>
      <c r="AI76" s="413">
        <v>0</v>
      </c>
      <c r="AJ76" s="387">
        <f t="shared" si="61"/>
        <v>0</v>
      </c>
      <c r="AK76" s="387">
        <v>0</v>
      </c>
      <c r="AL76" s="387">
        <f>+AP76*12</f>
        <v>147840</v>
      </c>
      <c r="AM76" s="387">
        <f t="shared" si="62"/>
        <v>3520</v>
      </c>
      <c r="AN76" s="387">
        <f t="shared" si="63"/>
        <v>0</v>
      </c>
      <c r="AO76" s="387">
        <v>14080</v>
      </c>
      <c r="AP76" s="387">
        <v>12320</v>
      </c>
      <c r="AQ76" s="387">
        <v>0</v>
      </c>
      <c r="AR76" s="387">
        <v>0</v>
      </c>
      <c r="AS76" s="387">
        <v>0</v>
      </c>
      <c r="AT76" s="387">
        <v>0</v>
      </c>
      <c r="AU76" s="391">
        <f>+G76+I76+K76+M76+O76+Q76+S76+AN76+AI76+U76+W76+Y76+AA76+AC76+AE76+AG76+AM76+AO76+AQ76+AR76+AS76+AT76+AK76+AP76</f>
        <v>34417.479999999996</v>
      </c>
    </row>
    <row r="77" spans="2:47" ht="15.75" thickBot="1" x14ac:dyDescent="0.3">
      <c r="B77" s="508">
        <f t="shared" si="7"/>
        <v>59</v>
      </c>
      <c r="C77" s="558"/>
      <c r="D77" s="427" t="s">
        <v>38</v>
      </c>
      <c r="E77" s="428">
        <v>78.25</v>
      </c>
      <c r="F77" s="429">
        <v>1</v>
      </c>
      <c r="G77" s="489">
        <f t="shared" si="57"/>
        <v>2425.75</v>
      </c>
      <c r="H77" s="429"/>
      <c r="I77" s="486"/>
      <c r="J77" s="429"/>
      <c r="K77" s="486"/>
      <c r="L77" s="429"/>
      <c r="M77" s="486"/>
      <c r="N77" s="429"/>
      <c r="O77" s="486"/>
      <c r="P77" s="429"/>
      <c r="Q77" s="486"/>
      <c r="R77" s="429"/>
      <c r="S77" s="486"/>
      <c r="T77" s="429"/>
      <c r="U77" s="486"/>
      <c r="V77" s="429"/>
      <c r="W77" s="486"/>
      <c r="X77" s="429"/>
      <c r="Y77" s="486"/>
      <c r="Z77" s="429"/>
      <c r="AA77" s="486"/>
      <c r="AB77" s="429"/>
      <c r="AC77" s="504"/>
      <c r="AD77" s="432"/>
      <c r="AE77" s="413"/>
      <c r="AF77" s="387"/>
      <c r="AG77" s="413"/>
      <c r="AH77" s="387"/>
      <c r="AI77" s="413"/>
      <c r="AJ77" s="387"/>
      <c r="AK77" s="387"/>
      <c r="AL77" s="387"/>
      <c r="AM77" s="387"/>
      <c r="AN77" s="387"/>
      <c r="AO77" s="387"/>
      <c r="AP77" s="387"/>
      <c r="AQ77" s="387"/>
      <c r="AR77" s="387"/>
      <c r="AS77" s="387"/>
      <c r="AT77" s="387"/>
      <c r="AU77" s="391"/>
    </row>
    <row r="78" spans="2:47" ht="15.75" thickBot="1" x14ac:dyDescent="0.3">
      <c r="B78" s="508">
        <f t="shared" si="7"/>
        <v>60</v>
      </c>
      <c r="C78" s="558"/>
      <c r="D78" s="427" t="s">
        <v>30</v>
      </c>
      <c r="E78" s="428">
        <v>72.540000000000006</v>
      </c>
      <c r="F78" s="429">
        <v>3</v>
      </c>
      <c r="G78" s="489">
        <f t="shared" si="57"/>
        <v>6746.22</v>
      </c>
      <c r="H78" s="429"/>
      <c r="I78" s="486"/>
      <c r="J78" s="429"/>
      <c r="K78" s="486"/>
      <c r="L78" s="429"/>
      <c r="M78" s="486"/>
      <c r="N78" s="429"/>
      <c r="O78" s="486"/>
      <c r="P78" s="429"/>
      <c r="Q78" s="486"/>
      <c r="R78" s="429"/>
      <c r="S78" s="486"/>
      <c r="T78" s="429"/>
      <c r="U78" s="486"/>
      <c r="V78" s="429"/>
      <c r="W78" s="486"/>
      <c r="X78" s="429"/>
      <c r="Y78" s="486"/>
      <c r="Z78" s="429"/>
      <c r="AA78" s="486"/>
      <c r="AB78" s="429"/>
      <c r="AC78" s="504"/>
      <c r="AD78" s="432"/>
      <c r="AE78" s="413"/>
      <c r="AF78" s="387"/>
      <c r="AG78" s="413"/>
      <c r="AH78" s="387"/>
      <c r="AI78" s="413"/>
      <c r="AJ78" s="387"/>
      <c r="AK78" s="387"/>
      <c r="AL78" s="387"/>
      <c r="AM78" s="387"/>
      <c r="AN78" s="387"/>
      <c r="AO78" s="387"/>
      <c r="AP78" s="387"/>
      <c r="AQ78" s="387"/>
      <c r="AR78" s="387"/>
      <c r="AS78" s="387"/>
      <c r="AT78" s="387"/>
      <c r="AU78" s="391"/>
    </row>
    <row r="79" spans="2:47" ht="15.75" thickBot="1" x14ac:dyDescent="0.3">
      <c r="B79" s="508">
        <f t="shared" si="7"/>
        <v>61</v>
      </c>
      <c r="C79" s="558"/>
      <c r="D79" s="427" t="s">
        <v>68</v>
      </c>
      <c r="E79" s="428">
        <v>71.400000000000006</v>
      </c>
      <c r="F79" s="429">
        <v>4</v>
      </c>
      <c r="G79" s="489">
        <f t="shared" si="57"/>
        <v>8853.6</v>
      </c>
      <c r="H79" s="429"/>
      <c r="I79" s="486"/>
      <c r="J79" s="429"/>
      <c r="K79" s="486"/>
      <c r="L79" s="429"/>
      <c r="M79" s="486"/>
      <c r="N79" s="429"/>
      <c r="O79" s="486"/>
      <c r="P79" s="429"/>
      <c r="Q79" s="486"/>
      <c r="R79" s="429"/>
      <c r="S79" s="486"/>
      <c r="T79" s="429"/>
      <c r="U79" s="486"/>
      <c r="V79" s="429"/>
      <c r="W79" s="486"/>
      <c r="X79" s="429"/>
      <c r="Y79" s="486"/>
      <c r="Z79" s="429"/>
      <c r="AA79" s="486"/>
      <c r="AB79" s="429"/>
      <c r="AC79" s="504"/>
      <c r="AD79" s="432">
        <f t="shared" ref="AD79:AD80" si="64">+AE79*12</f>
        <v>1200</v>
      </c>
      <c r="AE79" s="413">
        <v>100</v>
      </c>
      <c r="AF79" s="387">
        <f t="shared" ref="AF79:AF80" si="65">+AG79*12</f>
        <v>1200</v>
      </c>
      <c r="AG79" s="413">
        <v>100</v>
      </c>
      <c r="AH79" s="387">
        <f t="shared" ref="AH79:AH80" si="66">+AI79*12</f>
        <v>1200</v>
      </c>
      <c r="AI79" s="413">
        <v>100</v>
      </c>
      <c r="AJ79" s="387">
        <f t="shared" ref="AJ79:AJ80" si="67">+AK79*12</f>
        <v>1200</v>
      </c>
      <c r="AK79" s="387">
        <v>100</v>
      </c>
      <c r="AL79" s="387">
        <f t="shared" ref="AL79:AL80" si="68">+AP79*12</f>
        <v>42240</v>
      </c>
      <c r="AM79" s="387">
        <f t="shared" ref="AM79:AM80" si="69">1760*F79</f>
        <v>7040</v>
      </c>
      <c r="AN79" s="387">
        <f t="shared" ref="AN79:AN80" si="70">1760*H79</f>
        <v>0</v>
      </c>
      <c r="AO79" s="387">
        <v>3520</v>
      </c>
      <c r="AP79" s="387">
        <v>3520</v>
      </c>
      <c r="AQ79" s="387">
        <v>0</v>
      </c>
      <c r="AR79" s="387">
        <v>0</v>
      </c>
      <c r="AS79" s="387">
        <v>0</v>
      </c>
      <c r="AT79" s="387">
        <v>0</v>
      </c>
      <c r="AU79" s="391">
        <f t="shared" ref="AU79:AU80" si="71">+G79+I79+K79+M79+O79+Q79+S79+AN79+AI79+U79+W79+Y79+AA79+AC79+AE79+AG79+AM79+AO79+AQ79+AR79+AS79+AT79+AK79+AP79</f>
        <v>23333.599999999999</v>
      </c>
    </row>
    <row r="80" spans="2:47" ht="15.75" thickBot="1" x14ac:dyDescent="0.3">
      <c r="B80" s="508">
        <f t="shared" si="7"/>
        <v>62</v>
      </c>
      <c r="C80" s="559"/>
      <c r="D80" s="436" t="s">
        <v>36</v>
      </c>
      <c r="E80" s="437">
        <v>80.86</v>
      </c>
      <c r="F80" s="438">
        <v>5</v>
      </c>
      <c r="G80" s="487">
        <f t="shared" ref="G80" si="72">+E80*F80*31</f>
        <v>12533.300000000001</v>
      </c>
      <c r="H80" s="438"/>
      <c r="I80" s="487"/>
      <c r="J80" s="438"/>
      <c r="K80" s="487"/>
      <c r="L80" s="438"/>
      <c r="M80" s="487"/>
      <c r="N80" s="438"/>
      <c r="O80" s="487"/>
      <c r="P80" s="438"/>
      <c r="Q80" s="487"/>
      <c r="R80" s="438"/>
      <c r="S80" s="487"/>
      <c r="T80" s="438"/>
      <c r="U80" s="487"/>
      <c r="V80" s="438"/>
      <c r="W80" s="487"/>
      <c r="X80" s="438"/>
      <c r="Y80" s="487"/>
      <c r="Z80" s="438"/>
      <c r="AA80" s="487"/>
      <c r="AB80" s="438"/>
      <c r="AC80" s="505"/>
      <c r="AD80" s="432">
        <f t="shared" si="64"/>
        <v>1800</v>
      </c>
      <c r="AE80" s="413">
        <v>150</v>
      </c>
      <c r="AF80" s="387">
        <f t="shared" si="65"/>
        <v>1800</v>
      </c>
      <c r="AG80" s="413">
        <v>150</v>
      </c>
      <c r="AH80" s="387">
        <f t="shared" si="66"/>
        <v>1712.88</v>
      </c>
      <c r="AI80" s="413">
        <v>142.74</v>
      </c>
      <c r="AJ80" s="387">
        <f t="shared" si="67"/>
        <v>900</v>
      </c>
      <c r="AK80" s="387">
        <v>75</v>
      </c>
      <c r="AL80" s="387">
        <f t="shared" si="68"/>
        <v>24410.322580645163</v>
      </c>
      <c r="AM80" s="387">
        <f t="shared" si="69"/>
        <v>8800</v>
      </c>
      <c r="AN80" s="387">
        <f t="shared" si="70"/>
        <v>0</v>
      </c>
      <c r="AO80" s="387">
        <v>3349.68</v>
      </c>
      <c r="AP80" s="387">
        <v>2034.1935483870968</v>
      </c>
      <c r="AQ80" s="387">
        <v>0</v>
      </c>
      <c r="AR80" s="387">
        <v>0</v>
      </c>
      <c r="AS80" s="387">
        <v>0</v>
      </c>
      <c r="AT80" s="387">
        <v>0</v>
      </c>
      <c r="AU80" s="391">
        <f t="shared" si="71"/>
        <v>27234.9135483871</v>
      </c>
    </row>
    <row r="81" spans="2:49" ht="15" customHeight="1" thickBot="1" x14ac:dyDescent="0.3">
      <c r="B81" s="508">
        <f t="shared" si="7"/>
        <v>63</v>
      </c>
      <c r="C81" s="600" t="s">
        <v>80</v>
      </c>
      <c r="D81" s="468" t="s">
        <v>31</v>
      </c>
      <c r="E81" s="469">
        <v>71.400000000000006</v>
      </c>
      <c r="F81" s="403">
        <v>128</v>
      </c>
      <c r="G81" s="488">
        <f t="shared" si="57"/>
        <v>283315.20000000001</v>
      </c>
      <c r="H81" s="403"/>
      <c r="I81" s="485"/>
      <c r="J81" s="403"/>
      <c r="K81" s="485"/>
      <c r="L81" s="403"/>
      <c r="M81" s="485"/>
      <c r="N81" s="403"/>
      <c r="O81" s="485"/>
      <c r="P81" s="403"/>
      <c r="Q81" s="485"/>
      <c r="R81" s="403"/>
      <c r="S81" s="485"/>
      <c r="T81" s="403"/>
      <c r="U81" s="485"/>
      <c r="V81" s="403"/>
      <c r="W81" s="485"/>
      <c r="X81" s="403"/>
      <c r="Y81" s="485"/>
      <c r="Z81" s="405"/>
      <c r="AA81" s="485"/>
      <c r="AB81" s="405"/>
      <c r="AC81" s="503"/>
      <c r="AD81" s="432"/>
      <c r="AE81" s="387"/>
      <c r="AF81" s="387"/>
      <c r="AG81" s="387"/>
      <c r="AH81" s="387"/>
      <c r="AI81" s="387"/>
      <c r="AJ81" s="387"/>
      <c r="AK81" s="387"/>
      <c r="AL81" s="387"/>
      <c r="AM81" s="387"/>
      <c r="AN81" s="387"/>
      <c r="AO81" s="387"/>
      <c r="AP81" s="387"/>
      <c r="AQ81" s="387"/>
      <c r="AR81" s="387"/>
      <c r="AS81" s="387"/>
      <c r="AT81" s="387"/>
      <c r="AU81" s="391"/>
      <c r="AW81" s="389"/>
    </row>
    <row r="82" spans="2:49" ht="15" customHeight="1" thickBot="1" x14ac:dyDescent="0.3">
      <c r="B82" s="508">
        <f t="shared" si="7"/>
        <v>64</v>
      </c>
      <c r="C82" s="601"/>
      <c r="D82" s="602" t="s">
        <v>31</v>
      </c>
      <c r="E82" s="492">
        <v>71.400000000000006</v>
      </c>
      <c r="F82" s="493">
        <v>1</v>
      </c>
      <c r="G82" s="490">
        <v>0</v>
      </c>
      <c r="H82" s="493"/>
      <c r="I82" s="494"/>
      <c r="J82" s="493"/>
      <c r="K82" s="494"/>
      <c r="L82" s="493"/>
      <c r="M82" s="494"/>
      <c r="N82" s="493"/>
      <c r="O82" s="494"/>
      <c r="P82" s="493"/>
      <c r="Q82" s="494"/>
      <c r="R82" s="493"/>
      <c r="S82" s="494"/>
      <c r="T82" s="493"/>
      <c r="U82" s="494"/>
      <c r="V82" s="493"/>
      <c r="W82" s="494"/>
      <c r="X82" s="493"/>
      <c r="Y82" s="494"/>
      <c r="Z82" s="495"/>
      <c r="AA82" s="494"/>
      <c r="AB82" s="495"/>
      <c r="AC82" s="506"/>
      <c r="AD82" s="432"/>
      <c r="AE82" s="387"/>
      <c r="AF82" s="387"/>
      <c r="AG82" s="387"/>
      <c r="AH82" s="387"/>
      <c r="AI82" s="387"/>
      <c r="AJ82" s="387"/>
      <c r="AK82" s="387"/>
      <c r="AL82" s="387"/>
      <c r="AM82" s="387"/>
      <c r="AN82" s="387"/>
      <c r="AO82" s="387"/>
      <c r="AP82" s="387"/>
      <c r="AQ82" s="387"/>
      <c r="AR82" s="387"/>
      <c r="AS82" s="387"/>
      <c r="AT82" s="387"/>
      <c r="AU82" s="391"/>
      <c r="AW82" s="389"/>
    </row>
    <row r="83" spans="2:49" ht="15" customHeight="1" thickBot="1" x14ac:dyDescent="0.3">
      <c r="B83" s="508">
        <f t="shared" si="7"/>
        <v>65</v>
      </c>
      <c r="C83" s="598" t="s">
        <v>69</v>
      </c>
      <c r="D83" s="468" t="s">
        <v>136</v>
      </c>
      <c r="E83" s="469">
        <v>72.540000000000006</v>
      </c>
      <c r="F83" s="403">
        <v>28</v>
      </c>
      <c r="G83" s="488">
        <f t="shared" si="57"/>
        <v>62964.72</v>
      </c>
      <c r="H83" s="403"/>
      <c r="I83" s="485"/>
      <c r="J83" s="403"/>
      <c r="K83" s="485"/>
      <c r="L83" s="403"/>
      <c r="M83" s="485"/>
      <c r="N83" s="403"/>
      <c r="O83" s="485"/>
      <c r="P83" s="403"/>
      <c r="Q83" s="485"/>
      <c r="R83" s="403"/>
      <c r="S83" s="485"/>
      <c r="T83" s="403"/>
      <c r="U83" s="485"/>
      <c r="V83" s="403"/>
      <c r="W83" s="485"/>
      <c r="X83" s="403"/>
      <c r="Y83" s="485"/>
      <c r="Z83" s="405"/>
      <c r="AA83" s="485"/>
      <c r="AB83" s="405"/>
      <c r="AC83" s="503"/>
      <c r="AD83" s="432"/>
      <c r="AE83" s="387"/>
      <c r="AF83" s="387"/>
      <c r="AG83" s="387"/>
      <c r="AH83" s="387"/>
      <c r="AI83" s="387"/>
      <c r="AJ83" s="387"/>
      <c r="AK83" s="387"/>
      <c r="AL83" s="387"/>
      <c r="AM83" s="387"/>
      <c r="AN83" s="387"/>
      <c r="AO83" s="387"/>
      <c r="AP83" s="387"/>
      <c r="AQ83" s="387"/>
      <c r="AR83" s="387"/>
      <c r="AS83" s="387"/>
      <c r="AT83" s="387"/>
      <c r="AU83" s="391"/>
      <c r="AW83" s="389"/>
    </row>
    <row r="84" spans="2:49" ht="15" customHeight="1" thickBot="1" x14ac:dyDescent="0.3">
      <c r="B84" s="508">
        <f t="shared" si="7"/>
        <v>66</v>
      </c>
      <c r="C84" s="538"/>
      <c r="D84" s="408" t="s">
        <v>136</v>
      </c>
      <c r="E84" s="412">
        <v>72.540000000000006</v>
      </c>
      <c r="F84" s="410">
        <v>1</v>
      </c>
      <c r="G84" s="489">
        <v>0</v>
      </c>
      <c r="H84" s="410"/>
      <c r="I84" s="486"/>
      <c r="J84" s="410"/>
      <c r="K84" s="486"/>
      <c r="L84" s="410"/>
      <c r="M84" s="486"/>
      <c r="N84" s="410"/>
      <c r="O84" s="486"/>
      <c r="P84" s="410"/>
      <c r="Q84" s="486"/>
      <c r="R84" s="410"/>
      <c r="S84" s="486"/>
      <c r="T84" s="410"/>
      <c r="U84" s="486"/>
      <c r="V84" s="410"/>
      <c r="W84" s="486"/>
      <c r="X84" s="410"/>
      <c r="Y84" s="486"/>
      <c r="Z84" s="388"/>
      <c r="AA84" s="486"/>
      <c r="AB84" s="388"/>
      <c r="AC84" s="504"/>
      <c r="AD84" s="432"/>
      <c r="AE84" s="387"/>
      <c r="AF84" s="387"/>
      <c r="AG84" s="387"/>
      <c r="AH84" s="387"/>
      <c r="AI84" s="387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91"/>
      <c r="AW84" s="389"/>
    </row>
    <row r="85" spans="2:49" ht="15.75" thickBot="1" x14ac:dyDescent="0.3">
      <c r="B85" s="508">
        <f t="shared" si="7"/>
        <v>67</v>
      </c>
      <c r="C85" s="538"/>
      <c r="D85" s="408" t="s">
        <v>70</v>
      </c>
      <c r="E85" s="412">
        <v>73.59</v>
      </c>
      <c r="F85" s="410">
        <v>1</v>
      </c>
      <c r="G85" s="489">
        <f t="shared" si="57"/>
        <v>2281.29</v>
      </c>
      <c r="H85" s="410"/>
      <c r="I85" s="486"/>
      <c r="J85" s="410"/>
      <c r="K85" s="486"/>
      <c r="L85" s="410"/>
      <c r="M85" s="486"/>
      <c r="N85" s="410"/>
      <c r="O85" s="486"/>
      <c r="P85" s="410"/>
      <c r="Q85" s="486"/>
      <c r="R85" s="410"/>
      <c r="S85" s="486"/>
      <c r="T85" s="410"/>
      <c r="U85" s="486"/>
      <c r="V85" s="410"/>
      <c r="W85" s="486"/>
      <c r="X85" s="410"/>
      <c r="Y85" s="486"/>
      <c r="Z85" s="388"/>
      <c r="AA85" s="486"/>
      <c r="AB85" s="388"/>
      <c r="AC85" s="504"/>
      <c r="AD85" s="432">
        <f t="shared" si="0"/>
        <v>2400</v>
      </c>
      <c r="AE85" s="387">
        <v>200</v>
      </c>
      <c r="AF85" s="387">
        <f t="shared" si="1"/>
        <v>2400</v>
      </c>
      <c r="AG85" s="387">
        <v>200</v>
      </c>
      <c r="AH85" s="387">
        <f t="shared" si="2"/>
        <v>2400</v>
      </c>
      <c r="AI85" s="387">
        <v>200</v>
      </c>
      <c r="AJ85" s="387">
        <f t="shared" si="17"/>
        <v>0</v>
      </c>
      <c r="AK85" s="387"/>
      <c r="AL85" s="387">
        <f t="shared" si="49"/>
        <v>0</v>
      </c>
      <c r="AM85" s="387">
        <f t="shared" si="46"/>
        <v>1760</v>
      </c>
      <c r="AN85" s="387">
        <f t="shared" si="48"/>
        <v>0</v>
      </c>
      <c r="AO85" s="387">
        <f>1760*H85</f>
        <v>0</v>
      </c>
      <c r="AP85" s="387"/>
      <c r="AQ85" s="387">
        <v>0</v>
      </c>
      <c r="AR85" s="387">
        <v>0</v>
      </c>
      <c r="AS85" s="387">
        <v>0</v>
      </c>
      <c r="AT85" s="387">
        <v>0</v>
      </c>
      <c r="AU85" s="391">
        <f t="shared" si="50"/>
        <v>4641.29</v>
      </c>
      <c r="AW85" s="389"/>
    </row>
    <row r="86" spans="2:49" ht="15.75" thickBot="1" x14ac:dyDescent="0.3">
      <c r="B86" s="508">
        <f t="shared" si="7"/>
        <v>68</v>
      </c>
      <c r="C86" s="538"/>
      <c r="D86" s="408" t="s">
        <v>58</v>
      </c>
      <c r="E86" s="412">
        <v>77.59</v>
      </c>
      <c r="F86" s="410">
        <v>13</v>
      </c>
      <c r="G86" s="489">
        <f t="shared" si="57"/>
        <v>31268.770000000004</v>
      </c>
      <c r="H86" s="410"/>
      <c r="I86" s="486"/>
      <c r="J86" s="410"/>
      <c r="K86" s="486"/>
      <c r="L86" s="410"/>
      <c r="M86" s="486"/>
      <c r="N86" s="410"/>
      <c r="O86" s="486"/>
      <c r="P86" s="410"/>
      <c r="Q86" s="486"/>
      <c r="R86" s="410"/>
      <c r="S86" s="486"/>
      <c r="T86" s="410"/>
      <c r="U86" s="486"/>
      <c r="V86" s="410"/>
      <c r="W86" s="486"/>
      <c r="X86" s="410"/>
      <c r="Y86" s="486"/>
      <c r="Z86" s="388"/>
      <c r="AA86" s="486"/>
      <c r="AB86" s="388"/>
      <c r="AC86" s="504"/>
      <c r="AD86" s="432">
        <f t="shared" si="0"/>
        <v>900</v>
      </c>
      <c r="AE86" s="387">
        <v>75</v>
      </c>
      <c r="AF86" s="387">
        <f t="shared" si="1"/>
        <v>900</v>
      </c>
      <c r="AG86" s="387">
        <v>75</v>
      </c>
      <c r="AH86" s="387">
        <f t="shared" si="2"/>
        <v>900</v>
      </c>
      <c r="AI86" s="387">
        <v>75</v>
      </c>
      <c r="AJ86" s="387">
        <f t="shared" si="17"/>
        <v>900</v>
      </c>
      <c r="AK86" s="387">
        <v>75</v>
      </c>
      <c r="AL86" s="387">
        <f t="shared" si="49"/>
        <v>21120</v>
      </c>
      <c r="AM86" s="387">
        <f>1760*1</f>
        <v>1760</v>
      </c>
      <c r="AN86" s="387">
        <f t="shared" si="48"/>
        <v>0</v>
      </c>
      <c r="AO86" s="387">
        <f>1760*1</f>
        <v>1760</v>
      </c>
      <c r="AP86" s="387">
        <v>1760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50"/>
        <v>36848.770000000004</v>
      </c>
      <c r="AW86" s="389"/>
    </row>
    <row r="87" spans="2:49" ht="15.75" thickBot="1" x14ac:dyDescent="0.3">
      <c r="B87" s="508">
        <f t="shared" si="7"/>
        <v>69</v>
      </c>
      <c r="C87" s="538"/>
      <c r="D87" s="408" t="s">
        <v>71</v>
      </c>
      <c r="E87" s="412">
        <v>71.400000000000006</v>
      </c>
      <c r="F87" s="410">
        <v>22</v>
      </c>
      <c r="G87" s="489">
        <f t="shared" si="57"/>
        <v>48694.8</v>
      </c>
      <c r="H87" s="410"/>
      <c r="I87" s="486"/>
      <c r="J87" s="410"/>
      <c r="K87" s="486"/>
      <c r="L87" s="410"/>
      <c r="M87" s="486"/>
      <c r="N87" s="410"/>
      <c r="O87" s="486"/>
      <c r="P87" s="410"/>
      <c r="Q87" s="486"/>
      <c r="R87" s="410"/>
      <c r="S87" s="486"/>
      <c r="T87" s="410"/>
      <c r="U87" s="486"/>
      <c r="V87" s="410"/>
      <c r="W87" s="486"/>
      <c r="X87" s="410"/>
      <c r="Y87" s="486"/>
      <c r="Z87" s="388"/>
      <c r="AA87" s="486"/>
      <c r="AB87" s="388"/>
      <c r="AC87" s="504"/>
      <c r="AD87" s="432"/>
      <c r="AE87" s="387"/>
      <c r="AF87" s="387"/>
      <c r="AG87" s="387"/>
      <c r="AH87" s="387"/>
      <c r="AI87" s="387"/>
      <c r="AJ87" s="387"/>
      <c r="AK87" s="387"/>
      <c r="AL87" s="387">
        <f t="shared" si="49"/>
        <v>126720</v>
      </c>
      <c r="AM87" s="387"/>
      <c r="AN87" s="387"/>
      <c r="AO87" s="387">
        <v>15462.84</v>
      </c>
      <c r="AP87" s="387">
        <v>10560</v>
      </c>
      <c r="AQ87" s="387"/>
      <c r="AR87" s="387"/>
      <c r="AS87" s="387"/>
      <c r="AT87" s="387"/>
      <c r="AU87" s="391">
        <f t="shared" si="50"/>
        <v>74717.64</v>
      </c>
      <c r="AW87" s="389"/>
    </row>
    <row r="88" spans="2:49" ht="15.75" thickBot="1" x14ac:dyDescent="0.3">
      <c r="B88" s="508">
        <f t="shared" si="7"/>
        <v>70</v>
      </c>
      <c r="C88" s="538"/>
      <c r="D88" s="408" t="s">
        <v>47</v>
      </c>
      <c r="E88" s="412">
        <v>71.400000000000006</v>
      </c>
      <c r="F88" s="410">
        <v>1</v>
      </c>
      <c r="G88" s="489">
        <f t="shared" si="57"/>
        <v>2213.4</v>
      </c>
      <c r="H88" s="410"/>
      <c r="I88" s="486"/>
      <c r="J88" s="410"/>
      <c r="K88" s="486"/>
      <c r="L88" s="410"/>
      <c r="M88" s="486"/>
      <c r="N88" s="410"/>
      <c r="O88" s="486"/>
      <c r="P88" s="410"/>
      <c r="Q88" s="486"/>
      <c r="R88" s="410"/>
      <c r="S88" s="486"/>
      <c r="T88" s="410"/>
      <c r="U88" s="486"/>
      <c r="V88" s="410"/>
      <c r="W88" s="486"/>
      <c r="X88" s="410"/>
      <c r="Y88" s="486"/>
      <c r="Z88" s="388"/>
      <c r="AA88" s="486"/>
      <c r="AB88" s="388"/>
      <c r="AC88" s="504"/>
      <c r="AD88" s="432"/>
      <c r="AE88" s="387"/>
      <c r="AF88" s="387"/>
      <c r="AG88" s="387"/>
      <c r="AH88" s="387"/>
      <c r="AI88" s="387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91"/>
      <c r="AW88" s="389"/>
    </row>
    <row r="89" spans="2:49" ht="15.75" thickBot="1" x14ac:dyDescent="0.3">
      <c r="B89" s="508">
        <f t="shared" ref="B89:B102" si="73">+B88+1</f>
        <v>71</v>
      </c>
      <c r="C89" s="538"/>
      <c r="D89" s="408" t="s">
        <v>72</v>
      </c>
      <c r="E89" s="412">
        <v>71.400000000000006</v>
      </c>
      <c r="F89" s="410">
        <v>1</v>
      </c>
      <c r="G89" s="489">
        <f t="shared" si="57"/>
        <v>2213.4</v>
      </c>
      <c r="H89" s="410"/>
      <c r="I89" s="486"/>
      <c r="J89" s="410"/>
      <c r="K89" s="486"/>
      <c r="L89" s="410"/>
      <c r="M89" s="486"/>
      <c r="N89" s="410"/>
      <c r="O89" s="486"/>
      <c r="P89" s="410"/>
      <c r="Q89" s="486"/>
      <c r="R89" s="410"/>
      <c r="S89" s="486"/>
      <c r="T89" s="410"/>
      <c r="U89" s="486"/>
      <c r="V89" s="410"/>
      <c r="W89" s="486"/>
      <c r="X89" s="410"/>
      <c r="Y89" s="486"/>
      <c r="Z89" s="388"/>
      <c r="AA89" s="486"/>
      <c r="AB89" s="388"/>
      <c r="AC89" s="504"/>
      <c r="AD89" s="432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91"/>
      <c r="AW89" s="389"/>
    </row>
    <row r="90" spans="2:49" ht="15.75" thickBot="1" x14ac:dyDescent="0.3">
      <c r="B90" s="508">
        <f t="shared" si="73"/>
        <v>72</v>
      </c>
      <c r="C90" s="538"/>
      <c r="D90" s="408" t="s">
        <v>73</v>
      </c>
      <c r="E90" s="412">
        <v>71.400000000000006</v>
      </c>
      <c r="F90" s="410">
        <v>1</v>
      </c>
      <c r="G90" s="489">
        <f t="shared" si="57"/>
        <v>2213.4</v>
      </c>
      <c r="H90" s="410"/>
      <c r="I90" s="486"/>
      <c r="J90" s="410"/>
      <c r="K90" s="486"/>
      <c r="L90" s="410"/>
      <c r="M90" s="486"/>
      <c r="N90" s="410"/>
      <c r="O90" s="486"/>
      <c r="P90" s="410"/>
      <c r="Q90" s="486"/>
      <c r="R90" s="410"/>
      <c r="S90" s="486"/>
      <c r="T90" s="410"/>
      <c r="U90" s="486"/>
      <c r="V90" s="410"/>
      <c r="W90" s="486"/>
      <c r="X90" s="410"/>
      <c r="Y90" s="486"/>
      <c r="Z90" s="388"/>
      <c r="AA90" s="486"/>
      <c r="AB90" s="388"/>
      <c r="AC90" s="504"/>
      <c r="AD90" s="432">
        <f t="shared" si="0"/>
        <v>19200</v>
      </c>
      <c r="AE90" s="387">
        <v>1600</v>
      </c>
      <c r="AF90" s="387">
        <f t="shared" si="1"/>
        <v>19200</v>
      </c>
      <c r="AG90" s="387">
        <v>1600</v>
      </c>
      <c r="AH90" s="387">
        <f t="shared" si="2"/>
        <v>19200</v>
      </c>
      <c r="AI90" s="387">
        <v>1600</v>
      </c>
      <c r="AJ90" s="387">
        <f t="shared" ref="AJ90:AJ101" si="74">+AK90*12</f>
        <v>22161.290322580644</v>
      </c>
      <c r="AK90" s="387">
        <v>1846.7741935483871</v>
      </c>
      <c r="AL90" s="387">
        <f>+AP90*12</f>
        <v>617740.64516129042</v>
      </c>
      <c r="AM90" s="387">
        <f>1760*26</f>
        <v>45760</v>
      </c>
      <c r="AN90" s="387">
        <f>1760*26+500</f>
        <v>46260</v>
      </c>
      <c r="AO90" s="387">
        <f>1760*26+250</f>
        <v>46010</v>
      </c>
      <c r="AP90" s="387">
        <v>51478.387096774197</v>
      </c>
      <c r="AQ90" s="387">
        <v>0</v>
      </c>
      <c r="AR90" s="387">
        <v>0</v>
      </c>
      <c r="AS90" s="387">
        <v>0</v>
      </c>
      <c r="AT90" s="387">
        <v>0</v>
      </c>
      <c r="AU90" s="391">
        <f>+G90+I90+K90+M90+O90+Q90+S90+AN90+AI90+U90+W90+Y90+AA90+AC90+AE90+AG90+AM90+AO90+AQ90+AR90+AS90+AT90+AK90+AP90</f>
        <v>198368.56129032257</v>
      </c>
      <c r="AW90" s="389"/>
    </row>
    <row r="91" spans="2:49" ht="15.75" thickBot="1" x14ac:dyDescent="0.3">
      <c r="B91" s="508">
        <f t="shared" si="73"/>
        <v>73</v>
      </c>
      <c r="C91" s="538"/>
      <c r="D91" s="408" t="s">
        <v>34</v>
      </c>
      <c r="E91" s="412">
        <v>71.400000000000006</v>
      </c>
      <c r="F91" s="410">
        <v>5</v>
      </c>
      <c r="G91" s="489">
        <f t="shared" si="57"/>
        <v>11067</v>
      </c>
      <c r="H91" s="410"/>
      <c r="I91" s="486"/>
      <c r="J91" s="410"/>
      <c r="K91" s="486"/>
      <c r="L91" s="410"/>
      <c r="M91" s="486"/>
      <c r="N91" s="410"/>
      <c r="O91" s="486"/>
      <c r="P91" s="410"/>
      <c r="Q91" s="486"/>
      <c r="R91" s="410"/>
      <c r="S91" s="486"/>
      <c r="T91" s="410"/>
      <c r="U91" s="486"/>
      <c r="V91" s="410"/>
      <c r="W91" s="486"/>
      <c r="X91" s="410"/>
      <c r="Y91" s="486"/>
      <c r="Z91" s="388"/>
      <c r="AA91" s="486"/>
      <c r="AB91" s="388"/>
      <c r="AC91" s="504"/>
      <c r="AD91" s="432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508">
        <f t="shared" si="73"/>
        <v>74</v>
      </c>
      <c r="C92" s="538"/>
      <c r="D92" s="408" t="s">
        <v>148</v>
      </c>
      <c r="E92" s="412">
        <v>72.540000000000006</v>
      </c>
      <c r="F92" s="410">
        <v>3</v>
      </c>
      <c r="G92" s="489">
        <f t="shared" si="57"/>
        <v>6746.22</v>
      </c>
      <c r="H92" s="410"/>
      <c r="I92" s="486"/>
      <c r="J92" s="410"/>
      <c r="K92" s="486"/>
      <c r="L92" s="410"/>
      <c r="M92" s="486"/>
      <c r="N92" s="410"/>
      <c r="O92" s="486"/>
      <c r="P92" s="410"/>
      <c r="Q92" s="486"/>
      <c r="R92" s="410"/>
      <c r="S92" s="486"/>
      <c r="T92" s="410"/>
      <c r="U92" s="486"/>
      <c r="V92" s="410"/>
      <c r="W92" s="486"/>
      <c r="X92" s="410"/>
      <c r="Y92" s="486"/>
      <c r="Z92" s="388"/>
      <c r="AA92" s="486"/>
      <c r="AB92" s="388"/>
      <c r="AC92" s="504"/>
      <c r="AD92" s="432">
        <f t="shared" si="0"/>
        <v>0</v>
      </c>
      <c r="AE92" s="387"/>
      <c r="AF92" s="387">
        <f t="shared" si="1"/>
        <v>0</v>
      </c>
      <c r="AG92" s="387"/>
      <c r="AH92" s="387">
        <f t="shared" si="2"/>
        <v>0</v>
      </c>
      <c r="AI92" s="387"/>
      <c r="AJ92" s="387">
        <f t="shared" si="74"/>
        <v>0</v>
      </c>
      <c r="AK92" s="387"/>
      <c r="AL92" s="387">
        <f>+AP92*12</f>
        <v>21120</v>
      </c>
      <c r="AM92" s="387">
        <f t="shared" ref="AM92:AM101" si="75">1760*F92</f>
        <v>5280</v>
      </c>
      <c r="AN92" s="387">
        <f t="shared" ref="AN92:AN101" si="76">1760*H92</f>
        <v>0</v>
      </c>
      <c r="AO92" s="387">
        <f t="shared" ref="AO92:AO101" si="77">1760*H92</f>
        <v>0</v>
      </c>
      <c r="AP92" s="387">
        <v>1760</v>
      </c>
      <c r="AQ92" s="387">
        <v>0</v>
      </c>
      <c r="AR92" s="387">
        <v>0</v>
      </c>
      <c r="AS92" s="387">
        <v>0</v>
      </c>
      <c r="AT92" s="387">
        <v>0</v>
      </c>
      <c r="AU92" s="391">
        <f>+G92+I92+K92+M92+O92+Q92+S92+AN92+AI92+U92+W92+Y92+AA92+AC92+AE92+AG92+AM92+AO92+AQ92+AR92+AS92+AT92+AK92+AP92</f>
        <v>13786.220000000001</v>
      </c>
      <c r="AW92" s="389"/>
    </row>
    <row r="93" spans="2:49" ht="15.75" thickBot="1" x14ac:dyDescent="0.3">
      <c r="B93" s="508">
        <f t="shared" si="73"/>
        <v>75</v>
      </c>
      <c r="C93" s="538"/>
      <c r="D93" s="408" t="s">
        <v>60</v>
      </c>
      <c r="E93" s="412">
        <v>77.59</v>
      </c>
      <c r="F93" s="410">
        <v>1</v>
      </c>
      <c r="G93" s="489">
        <f t="shared" si="57"/>
        <v>2405.29</v>
      </c>
      <c r="H93" s="410"/>
      <c r="I93" s="486"/>
      <c r="J93" s="410"/>
      <c r="K93" s="486"/>
      <c r="L93" s="410"/>
      <c r="M93" s="486"/>
      <c r="N93" s="410"/>
      <c r="O93" s="486"/>
      <c r="P93" s="410"/>
      <c r="Q93" s="486"/>
      <c r="R93" s="410"/>
      <c r="S93" s="486"/>
      <c r="T93" s="410"/>
      <c r="U93" s="486"/>
      <c r="V93" s="410"/>
      <c r="W93" s="486"/>
      <c r="X93" s="410"/>
      <c r="Y93" s="486"/>
      <c r="Z93" s="388"/>
      <c r="AA93" s="486"/>
      <c r="AB93" s="388"/>
      <c r="AC93" s="504"/>
      <c r="AD93" s="432">
        <f t="shared" si="0"/>
        <v>900</v>
      </c>
      <c r="AE93" s="387">
        <v>75</v>
      </c>
      <c r="AF93" s="387">
        <f t="shared" si="1"/>
        <v>900</v>
      </c>
      <c r="AG93" s="387">
        <v>75</v>
      </c>
      <c r="AH93" s="387">
        <f t="shared" si="2"/>
        <v>900</v>
      </c>
      <c r="AI93" s="387">
        <v>75</v>
      </c>
      <c r="AJ93" s="387">
        <f t="shared" si="74"/>
        <v>900</v>
      </c>
      <c r="AK93" s="387">
        <v>75</v>
      </c>
      <c r="AL93" s="387">
        <f>+AP93*12</f>
        <v>21120</v>
      </c>
      <c r="AM93" s="387">
        <f t="shared" si="75"/>
        <v>1760</v>
      </c>
      <c r="AN93" s="387">
        <f t="shared" si="76"/>
        <v>0</v>
      </c>
      <c r="AO93" s="387">
        <f t="shared" si="77"/>
        <v>0</v>
      </c>
      <c r="AP93" s="387">
        <v>1760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6225.29</v>
      </c>
      <c r="AW93" s="389"/>
    </row>
    <row r="94" spans="2:49" ht="15.75" thickBot="1" x14ac:dyDescent="0.3">
      <c r="B94" s="508">
        <f t="shared" si="73"/>
        <v>76</v>
      </c>
      <c r="C94" s="538"/>
      <c r="D94" s="408" t="s">
        <v>37</v>
      </c>
      <c r="E94" s="412">
        <v>71.400000000000006</v>
      </c>
      <c r="F94" s="410">
        <v>7</v>
      </c>
      <c r="G94" s="489">
        <f t="shared" si="57"/>
        <v>15493.800000000003</v>
      </c>
      <c r="H94" s="410"/>
      <c r="I94" s="486"/>
      <c r="J94" s="410"/>
      <c r="K94" s="486"/>
      <c r="L94" s="410"/>
      <c r="M94" s="486"/>
      <c r="N94" s="410"/>
      <c r="O94" s="486"/>
      <c r="P94" s="410"/>
      <c r="Q94" s="486"/>
      <c r="R94" s="410"/>
      <c r="S94" s="486"/>
      <c r="T94" s="410"/>
      <c r="U94" s="486"/>
      <c r="V94" s="410"/>
      <c r="W94" s="486"/>
      <c r="X94" s="410"/>
      <c r="Y94" s="486"/>
      <c r="Z94" s="388"/>
      <c r="AA94" s="486"/>
      <c r="AB94" s="388"/>
      <c r="AC94" s="504"/>
      <c r="AD94" s="432">
        <f t="shared" si="0"/>
        <v>420</v>
      </c>
      <c r="AE94" s="387">
        <v>35</v>
      </c>
      <c r="AF94" s="387">
        <f t="shared" si="1"/>
        <v>420</v>
      </c>
      <c r="AG94" s="387">
        <v>35</v>
      </c>
      <c r="AH94" s="387">
        <f t="shared" si="2"/>
        <v>420</v>
      </c>
      <c r="AI94" s="387">
        <v>35</v>
      </c>
      <c r="AJ94" s="387">
        <f t="shared" si="74"/>
        <v>420</v>
      </c>
      <c r="AK94" s="387">
        <v>35</v>
      </c>
      <c r="AL94" s="387">
        <f>+AP94*12</f>
        <v>21120</v>
      </c>
      <c r="AM94" s="387">
        <f t="shared" si="75"/>
        <v>12320</v>
      </c>
      <c r="AN94" s="387">
        <f t="shared" si="76"/>
        <v>0</v>
      </c>
      <c r="AO94" s="387">
        <f t="shared" si="77"/>
        <v>0</v>
      </c>
      <c r="AP94" s="387">
        <v>1760</v>
      </c>
      <c r="AQ94" s="387">
        <v>0</v>
      </c>
      <c r="AR94" s="387">
        <v>0</v>
      </c>
      <c r="AS94" s="387">
        <v>0</v>
      </c>
      <c r="AT94" s="387">
        <v>0</v>
      </c>
      <c r="AU94" s="391">
        <f>+G94+I94+K94+M94+O94+Q94+S94+AN94+AI94+U94+W94+Y94+AA94+AC94+AE94+AG94+AM94+AO94+AQ94+AR94+AS94+AT94+AK94+AP94</f>
        <v>29713.800000000003</v>
      </c>
      <c r="AW94" s="389"/>
    </row>
    <row r="95" spans="2:49" ht="15.75" thickBot="1" x14ac:dyDescent="0.3">
      <c r="B95" s="508">
        <f t="shared" si="73"/>
        <v>77</v>
      </c>
      <c r="C95" s="538"/>
      <c r="D95" s="408" t="s">
        <v>61</v>
      </c>
      <c r="E95" s="412">
        <v>75.64</v>
      </c>
      <c r="F95" s="410">
        <v>1</v>
      </c>
      <c r="G95" s="489">
        <f t="shared" si="57"/>
        <v>2344.84</v>
      </c>
      <c r="H95" s="410"/>
      <c r="I95" s="486"/>
      <c r="J95" s="410"/>
      <c r="K95" s="486"/>
      <c r="L95" s="410"/>
      <c r="M95" s="486"/>
      <c r="N95" s="410"/>
      <c r="O95" s="486"/>
      <c r="P95" s="410"/>
      <c r="Q95" s="486"/>
      <c r="R95" s="410"/>
      <c r="S95" s="486"/>
      <c r="T95" s="410"/>
      <c r="U95" s="486"/>
      <c r="V95" s="410"/>
      <c r="W95" s="486"/>
      <c r="X95" s="410"/>
      <c r="Y95" s="486"/>
      <c r="Z95" s="388"/>
      <c r="AA95" s="486"/>
      <c r="AB95" s="388"/>
      <c r="AC95" s="504"/>
      <c r="AD95" s="432">
        <f t="shared" si="0"/>
        <v>2040</v>
      </c>
      <c r="AE95" s="387">
        <v>170</v>
      </c>
      <c r="AF95" s="387">
        <f t="shared" si="1"/>
        <v>2040</v>
      </c>
      <c r="AG95" s="387">
        <v>170</v>
      </c>
      <c r="AH95" s="387">
        <f t="shared" si="2"/>
        <v>2040</v>
      </c>
      <c r="AI95" s="387">
        <v>170</v>
      </c>
      <c r="AJ95" s="387">
        <f t="shared" si="74"/>
        <v>2040</v>
      </c>
      <c r="AK95" s="387">
        <v>170</v>
      </c>
      <c r="AL95" s="387">
        <f>+AP95*12</f>
        <v>105600</v>
      </c>
      <c r="AM95" s="387">
        <f t="shared" si="75"/>
        <v>1760</v>
      </c>
      <c r="AN95" s="387">
        <f t="shared" si="76"/>
        <v>0</v>
      </c>
      <c r="AO95" s="387">
        <f t="shared" si="77"/>
        <v>0</v>
      </c>
      <c r="AP95" s="387">
        <v>8800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13584.84</v>
      </c>
      <c r="AW95" s="389"/>
    </row>
    <row r="96" spans="2:49" ht="15.75" thickBot="1" x14ac:dyDescent="0.3">
      <c r="B96" s="508">
        <f t="shared" si="73"/>
        <v>78</v>
      </c>
      <c r="C96" s="538"/>
      <c r="D96" s="408" t="s">
        <v>135</v>
      </c>
      <c r="E96" s="412">
        <v>75.64</v>
      </c>
      <c r="F96" s="410">
        <v>1</v>
      </c>
      <c r="G96" s="489">
        <f t="shared" si="57"/>
        <v>2344.84</v>
      </c>
      <c r="H96" s="410"/>
      <c r="I96" s="486"/>
      <c r="J96" s="410"/>
      <c r="K96" s="486"/>
      <c r="L96" s="410"/>
      <c r="M96" s="486"/>
      <c r="N96" s="410"/>
      <c r="O96" s="486"/>
      <c r="P96" s="410"/>
      <c r="Q96" s="486"/>
      <c r="R96" s="410"/>
      <c r="S96" s="486"/>
      <c r="T96" s="410"/>
      <c r="U96" s="486"/>
      <c r="V96" s="410"/>
      <c r="W96" s="486"/>
      <c r="X96" s="410"/>
      <c r="Y96" s="486"/>
      <c r="Z96" s="388"/>
      <c r="AA96" s="486"/>
      <c r="AB96" s="388"/>
      <c r="AC96" s="504"/>
      <c r="AD96" s="432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91"/>
      <c r="AW96" s="389"/>
    </row>
    <row r="97" spans="2:49" ht="15.75" thickBot="1" x14ac:dyDescent="0.3">
      <c r="B97" s="508">
        <f t="shared" si="73"/>
        <v>79</v>
      </c>
      <c r="C97" s="538"/>
      <c r="D97" s="408" t="s">
        <v>38</v>
      </c>
      <c r="E97" s="412">
        <v>78.25</v>
      </c>
      <c r="F97" s="410">
        <v>6</v>
      </c>
      <c r="G97" s="489">
        <f t="shared" si="57"/>
        <v>14554.5</v>
      </c>
      <c r="H97" s="410"/>
      <c r="I97" s="486"/>
      <c r="J97" s="410"/>
      <c r="K97" s="486"/>
      <c r="L97" s="410"/>
      <c r="M97" s="486"/>
      <c r="N97" s="410"/>
      <c r="O97" s="486"/>
      <c r="P97" s="410"/>
      <c r="Q97" s="486"/>
      <c r="R97" s="410"/>
      <c r="S97" s="486"/>
      <c r="T97" s="410"/>
      <c r="U97" s="486"/>
      <c r="V97" s="410"/>
      <c r="W97" s="486"/>
      <c r="X97" s="410"/>
      <c r="Y97" s="486"/>
      <c r="Z97" s="388"/>
      <c r="AA97" s="486"/>
      <c r="AB97" s="388"/>
      <c r="AC97" s="504"/>
      <c r="AD97" s="432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91"/>
      <c r="AW97" s="389"/>
    </row>
    <row r="98" spans="2:49" ht="15.75" thickBot="1" x14ac:dyDescent="0.3">
      <c r="B98" s="508">
        <f t="shared" si="73"/>
        <v>80</v>
      </c>
      <c r="C98" s="538"/>
      <c r="D98" s="408" t="s">
        <v>30</v>
      </c>
      <c r="E98" s="412">
        <v>72.540000000000006</v>
      </c>
      <c r="F98" s="410">
        <v>1</v>
      </c>
      <c r="G98" s="489">
        <f t="shared" si="57"/>
        <v>2248.7400000000002</v>
      </c>
      <c r="H98" s="410"/>
      <c r="I98" s="486"/>
      <c r="J98" s="410"/>
      <c r="K98" s="486"/>
      <c r="L98" s="410"/>
      <c r="M98" s="486"/>
      <c r="N98" s="410"/>
      <c r="O98" s="486"/>
      <c r="P98" s="410"/>
      <c r="Q98" s="486"/>
      <c r="R98" s="410"/>
      <c r="S98" s="486"/>
      <c r="T98" s="410"/>
      <c r="U98" s="486"/>
      <c r="V98" s="410"/>
      <c r="W98" s="486"/>
      <c r="X98" s="410"/>
      <c r="Y98" s="486"/>
      <c r="Z98" s="388"/>
      <c r="AA98" s="486"/>
      <c r="AB98" s="388"/>
      <c r="AC98" s="504"/>
      <c r="AD98" s="432">
        <f t="shared" si="0"/>
        <v>2220</v>
      </c>
      <c r="AE98" s="387">
        <v>185</v>
      </c>
      <c r="AF98" s="387">
        <f t="shared" si="1"/>
        <v>2220</v>
      </c>
      <c r="AG98" s="387">
        <v>185</v>
      </c>
      <c r="AH98" s="387">
        <f t="shared" si="2"/>
        <v>2220</v>
      </c>
      <c r="AI98" s="387">
        <v>185</v>
      </c>
      <c r="AJ98" s="387">
        <f t="shared" si="74"/>
        <v>2220</v>
      </c>
      <c r="AK98" s="387">
        <v>185</v>
      </c>
      <c r="AL98" s="387">
        <f>+AP98*12</f>
        <v>84480</v>
      </c>
      <c r="AM98" s="387">
        <f t="shared" si="75"/>
        <v>1760</v>
      </c>
      <c r="AN98" s="387">
        <f t="shared" si="76"/>
        <v>0</v>
      </c>
      <c r="AO98" s="387">
        <f t="shared" si="77"/>
        <v>0</v>
      </c>
      <c r="AP98" s="387">
        <v>7040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11788.74</v>
      </c>
      <c r="AW98" s="389"/>
    </row>
    <row r="99" spans="2:49" ht="15.75" thickBot="1" x14ac:dyDescent="0.3">
      <c r="B99" s="508">
        <f t="shared" si="73"/>
        <v>81</v>
      </c>
      <c r="C99" s="538"/>
      <c r="D99" s="408" t="s">
        <v>31</v>
      </c>
      <c r="E99" s="412">
        <v>71.400000000000006</v>
      </c>
      <c r="F99" s="410">
        <v>1</v>
      </c>
      <c r="G99" s="489">
        <f t="shared" si="57"/>
        <v>2213.4</v>
      </c>
      <c r="H99" s="410"/>
      <c r="I99" s="486"/>
      <c r="J99" s="410"/>
      <c r="K99" s="486"/>
      <c r="L99" s="410"/>
      <c r="M99" s="486"/>
      <c r="N99" s="410"/>
      <c r="O99" s="486"/>
      <c r="P99" s="410"/>
      <c r="Q99" s="486"/>
      <c r="R99" s="410"/>
      <c r="S99" s="486"/>
      <c r="T99" s="410"/>
      <c r="U99" s="486"/>
      <c r="V99" s="410"/>
      <c r="W99" s="486"/>
      <c r="X99" s="410"/>
      <c r="Y99" s="486"/>
      <c r="Z99" s="388"/>
      <c r="AA99" s="486"/>
      <c r="AB99" s="388"/>
      <c r="AC99" s="504"/>
      <c r="AD99" s="432">
        <f t="shared" si="0"/>
        <v>0</v>
      </c>
      <c r="AE99" s="387"/>
      <c r="AF99" s="387">
        <f t="shared" si="1"/>
        <v>0</v>
      </c>
      <c r="AG99" s="387"/>
      <c r="AH99" s="387">
        <f t="shared" si="2"/>
        <v>0</v>
      </c>
      <c r="AI99" s="387"/>
      <c r="AJ99" s="387">
        <f t="shared" si="74"/>
        <v>0</v>
      </c>
      <c r="AK99" s="387"/>
      <c r="AL99" s="387">
        <f>+AP99*12</f>
        <v>21120</v>
      </c>
      <c r="AM99" s="387">
        <f t="shared" si="75"/>
        <v>1760</v>
      </c>
      <c r="AN99" s="387">
        <f t="shared" si="76"/>
        <v>0</v>
      </c>
      <c r="AO99" s="387">
        <f t="shared" si="77"/>
        <v>0</v>
      </c>
      <c r="AP99" s="387">
        <v>1760</v>
      </c>
      <c r="AQ99" s="387">
        <v>0</v>
      </c>
      <c r="AR99" s="387">
        <v>0</v>
      </c>
      <c r="AS99" s="387">
        <v>0</v>
      </c>
      <c r="AT99" s="387">
        <v>0</v>
      </c>
      <c r="AU99" s="391">
        <f>+G99+I99+K99+M99+O99+Q99+S99+AN99+AI99+U99+W99+Y99+AA99+AC99+AE99+AG99+AM99+AO99+AQ99+AR99+AS99+AT99+AK99+AP99</f>
        <v>5733.4</v>
      </c>
      <c r="AW99" s="389"/>
    </row>
    <row r="100" spans="2:49" ht="15.75" thickBot="1" x14ac:dyDescent="0.3">
      <c r="B100" s="508">
        <f t="shared" si="73"/>
        <v>82</v>
      </c>
      <c r="C100" s="538"/>
      <c r="D100" s="408" t="s">
        <v>53</v>
      </c>
      <c r="E100" s="412">
        <v>71.400000000000006</v>
      </c>
      <c r="F100" s="410">
        <v>1</v>
      </c>
      <c r="G100" s="489">
        <f t="shared" si="57"/>
        <v>2213.4</v>
      </c>
      <c r="H100" s="410"/>
      <c r="I100" s="486"/>
      <c r="J100" s="410"/>
      <c r="K100" s="486"/>
      <c r="L100" s="410"/>
      <c r="M100" s="486"/>
      <c r="N100" s="410"/>
      <c r="O100" s="486"/>
      <c r="P100" s="410"/>
      <c r="Q100" s="486"/>
      <c r="R100" s="410"/>
      <c r="S100" s="486"/>
      <c r="T100" s="410"/>
      <c r="U100" s="486"/>
      <c r="V100" s="410"/>
      <c r="W100" s="486"/>
      <c r="X100" s="410"/>
      <c r="Y100" s="486"/>
      <c r="Z100" s="388"/>
      <c r="AA100" s="486"/>
      <c r="AB100" s="388"/>
      <c r="AC100" s="504"/>
      <c r="AD100" s="432">
        <f t="shared" si="0"/>
        <v>3420</v>
      </c>
      <c r="AE100" s="387">
        <v>285</v>
      </c>
      <c r="AF100" s="387">
        <f t="shared" si="1"/>
        <v>3420</v>
      </c>
      <c r="AG100" s="387">
        <v>285</v>
      </c>
      <c r="AH100" s="387">
        <f t="shared" si="2"/>
        <v>3420</v>
      </c>
      <c r="AI100" s="387">
        <v>285</v>
      </c>
      <c r="AJ100" s="387">
        <f t="shared" si="74"/>
        <v>3420</v>
      </c>
      <c r="AK100" s="387">
        <v>285</v>
      </c>
      <c r="AL100" s="387">
        <f>+AP100*12</f>
        <v>147840</v>
      </c>
      <c r="AM100" s="387">
        <f t="shared" si="75"/>
        <v>1760</v>
      </c>
      <c r="AN100" s="387">
        <f t="shared" si="76"/>
        <v>0</v>
      </c>
      <c r="AO100" s="387">
        <f t="shared" si="77"/>
        <v>0</v>
      </c>
      <c r="AP100" s="387">
        <v>12320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17433.400000000001</v>
      </c>
      <c r="AW100" s="389"/>
    </row>
    <row r="101" spans="2:49" ht="15.75" thickBot="1" x14ac:dyDescent="0.3">
      <c r="B101" s="508">
        <f t="shared" si="73"/>
        <v>83</v>
      </c>
      <c r="C101" s="538"/>
      <c r="D101" s="408" t="s">
        <v>147</v>
      </c>
      <c r="E101" s="412">
        <v>75.64</v>
      </c>
      <c r="F101" s="410">
        <v>1</v>
      </c>
      <c r="G101" s="489">
        <f t="shared" si="57"/>
        <v>2344.84</v>
      </c>
      <c r="H101" s="410"/>
      <c r="I101" s="486"/>
      <c r="J101" s="410"/>
      <c r="K101" s="486"/>
      <c r="L101" s="410"/>
      <c r="M101" s="486"/>
      <c r="N101" s="410"/>
      <c r="O101" s="486"/>
      <c r="P101" s="410"/>
      <c r="Q101" s="486"/>
      <c r="R101" s="410"/>
      <c r="S101" s="486"/>
      <c r="T101" s="410"/>
      <c r="U101" s="486"/>
      <c r="V101" s="410"/>
      <c r="W101" s="486"/>
      <c r="X101" s="410"/>
      <c r="Y101" s="486"/>
      <c r="Z101" s="388"/>
      <c r="AA101" s="486"/>
      <c r="AB101" s="388"/>
      <c r="AC101" s="504"/>
      <c r="AD101" s="432">
        <f t="shared" si="0"/>
        <v>420</v>
      </c>
      <c r="AE101" s="387">
        <v>35</v>
      </c>
      <c r="AF101" s="387">
        <f t="shared" si="1"/>
        <v>420</v>
      </c>
      <c r="AG101" s="387">
        <v>35</v>
      </c>
      <c r="AH101" s="387">
        <f t="shared" si="2"/>
        <v>420</v>
      </c>
      <c r="AI101" s="387">
        <v>35</v>
      </c>
      <c r="AJ101" s="387">
        <f t="shared" si="74"/>
        <v>420</v>
      </c>
      <c r="AK101" s="387">
        <v>35</v>
      </c>
      <c r="AL101" s="387">
        <f>+AP101*12</f>
        <v>21120</v>
      </c>
      <c r="AM101" s="387">
        <f t="shared" si="75"/>
        <v>1760</v>
      </c>
      <c r="AN101" s="387">
        <f t="shared" si="76"/>
        <v>0</v>
      </c>
      <c r="AO101" s="387">
        <f t="shared" si="77"/>
        <v>0</v>
      </c>
      <c r="AP101" s="387">
        <v>1760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6004.84</v>
      </c>
      <c r="AW101" s="389"/>
    </row>
    <row r="102" spans="2:49" ht="15.75" thickBot="1" x14ac:dyDescent="0.3">
      <c r="B102" s="508">
        <f t="shared" si="73"/>
        <v>84</v>
      </c>
      <c r="C102" s="599"/>
      <c r="D102" s="443" t="s">
        <v>36</v>
      </c>
      <c r="E102" s="470">
        <v>80.86</v>
      </c>
      <c r="F102" s="440">
        <v>4</v>
      </c>
      <c r="G102" s="490">
        <f t="shared" si="57"/>
        <v>10026.64</v>
      </c>
      <c r="H102" s="440"/>
      <c r="I102" s="487"/>
      <c r="J102" s="440"/>
      <c r="K102" s="487"/>
      <c r="L102" s="440"/>
      <c r="M102" s="487"/>
      <c r="N102" s="440"/>
      <c r="O102" s="487"/>
      <c r="P102" s="440"/>
      <c r="Q102" s="487"/>
      <c r="R102" s="440"/>
      <c r="S102" s="487"/>
      <c r="T102" s="440"/>
      <c r="U102" s="487"/>
      <c r="V102" s="440"/>
      <c r="W102" s="487"/>
      <c r="X102" s="440"/>
      <c r="Y102" s="487"/>
      <c r="Z102" s="439"/>
      <c r="AA102" s="487"/>
      <c r="AB102" s="439"/>
      <c r="AC102" s="505"/>
      <c r="AD102" s="432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91"/>
      <c r="AW102" s="389"/>
    </row>
    <row r="103" spans="2:49" ht="15" customHeight="1" thickBot="1" x14ac:dyDescent="0.3">
      <c r="B103" s="554" t="s">
        <v>78</v>
      </c>
      <c r="C103" s="555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5"/>
      <c r="Q103" s="555"/>
      <c r="R103" s="555"/>
      <c r="S103" s="555"/>
      <c r="T103" s="555"/>
      <c r="U103" s="555"/>
      <c r="V103" s="555"/>
      <c r="W103" s="555"/>
      <c r="X103" s="555"/>
      <c r="Y103" s="555"/>
      <c r="Z103" s="555"/>
      <c r="AA103" s="555"/>
      <c r="AB103" s="555"/>
      <c r="AC103" s="555"/>
      <c r="AD103" s="555"/>
      <c r="AE103" s="555"/>
      <c r="AF103" s="555"/>
      <c r="AG103" s="555"/>
      <c r="AH103" s="555"/>
      <c r="AI103" s="555"/>
      <c r="AJ103" s="555"/>
      <c r="AK103" s="555"/>
      <c r="AL103" s="555"/>
      <c r="AM103" s="555"/>
      <c r="AN103" s="555"/>
      <c r="AO103" s="555"/>
      <c r="AP103" s="555"/>
      <c r="AQ103" s="555"/>
      <c r="AR103" s="555"/>
      <c r="AS103" s="555"/>
      <c r="AT103" s="555"/>
      <c r="AU103" s="556"/>
    </row>
    <row r="104" spans="2:49" ht="15" customHeight="1" thickBot="1" x14ac:dyDescent="0.3">
      <c r="B104" s="597">
        <f>+B102+1</f>
        <v>85</v>
      </c>
      <c r="C104" s="557" t="s">
        <v>57</v>
      </c>
      <c r="D104" s="468" t="s">
        <v>43</v>
      </c>
      <c r="E104" s="469">
        <v>72.540000000000006</v>
      </c>
      <c r="F104" s="403">
        <v>6</v>
      </c>
      <c r="G104" s="488">
        <f t="shared" si="57"/>
        <v>13492.44</v>
      </c>
      <c r="H104" s="403"/>
      <c r="I104" s="485"/>
      <c r="J104" s="403"/>
      <c r="K104" s="485"/>
      <c r="L104" s="403"/>
      <c r="M104" s="485"/>
      <c r="N104" s="403"/>
      <c r="O104" s="485"/>
      <c r="P104" s="403"/>
      <c r="Q104" s="485"/>
      <c r="R104" s="403"/>
      <c r="S104" s="485"/>
      <c r="T104" s="403"/>
      <c r="U104" s="485"/>
      <c r="V104" s="403"/>
      <c r="W104" s="485"/>
      <c r="X104" s="403"/>
      <c r="Y104" s="485"/>
      <c r="Z104" s="405"/>
      <c r="AA104" s="485"/>
      <c r="AB104" s="405"/>
      <c r="AC104" s="503"/>
      <c r="AD104" s="432">
        <f t="shared" ref="AD104:AD120" si="78">+AE104*12</f>
        <v>2160</v>
      </c>
      <c r="AE104" s="413">
        <v>180</v>
      </c>
      <c r="AF104" s="387">
        <f t="shared" ref="AF104:AF120" si="79">+AG104*12</f>
        <v>2160</v>
      </c>
      <c r="AG104" s="413">
        <v>180</v>
      </c>
      <c r="AH104" s="387">
        <f t="shared" ref="AH104:AH120" si="80">+AI104*12</f>
        <v>2160</v>
      </c>
      <c r="AI104" s="413">
        <v>180</v>
      </c>
      <c r="AJ104" s="387">
        <f t="shared" ref="AJ104:AJ120" si="81">+AK104*12</f>
        <v>2160</v>
      </c>
      <c r="AK104" s="413">
        <v>180</v>
      </c>
      <c r="AL104" s="387">
        <f t="shared" ref="AL104:AL115" si="82">+AP104*12</f>
        <v>147840</v>
      </c>
      <c r="AM104" s="387">
        <f t="shared" ref="AM104:AM120" si="83">1760*F104</f>
        <v>10560</v>
      </c>
      <c r="AN104" s="387">
        <f t="shared" ref="AN104:AN108" si="84">1760*H104</f>
        <v>0</v>
      </c>
      <c r="AO104" s="387">
        <f>1760*H104</f>
        <v>0</v>
      </c>
      <c r="AP104" s="387">
        <v>12320</v>
      </c>
      <c r="AQ104" s="387">
        <v>0</v>
      </c>
      <c r="AR104" s="387">
        <v>0</v>
      </c>
      <c r="AS104" s="387">
        <v>0</v>
      </c>
      <c r="AT104" s="387">
        <v>0</v>
      </c>
      <c r="AU104" s="391">
        <f t="shared" ref="AU104:AU115" si="85">+G104+I104+K104+M104+O104+Q104+S104+AN104+AI104+U104+W104+Y104+AA104+AC104+AE104+AG104+AM104+AO104+AQ104+AR104+AS104+AT104+AK104+AP104</f>
        <v>37092.44</v>
      </c>
      <c r="AW104" s="425"/>
    </row>
    <row r="105" spans="2:49" ht="15.75" thickBot="1" x14ac:dyDescent="0.3">
      <c r="B105" s="508">
        <f t="shared" ref="B105:B120" si="86">+B104+1</f>
        <v>86</v>
      </c>
      <c r="C105" s="558"/>
      <c r="D105" s="408" t="s">
        <v>58</v>
      </c>
      <c r="E105" s="412">
        <v>77.59</v>
      </c>
      <c r="F105" s="410">
        <v>23</v>
      </c>
      <c r="G105" s="489">
        <f t="shared" si="57"/>
        <v>55321.670000000006</v>
      </c>
      <c r="H105" s="410"/>
      <c r="I105" s="486"/>
      <c r="J105" s="410"/>
      <c r="K105" s="486"/>
      <c r="L105" s="410"/>
      <c r="M105" s="486"/>
      <c r="N105" s="410"/>
      <c r="O105" s="486"/>
      <c r="P105" s="410"/>
      <c r="Q105" s="486"/>
      <c r="R105" s="410"/>
      <c r="S105" s="486"/>
      <c r="T105" s="410"/>
      <c r="U105" s="486"/>
      <c r="V105" s="410"/>
      <c r="W105" s="486"/>
      <c r="X105" s="410"/>
      <c r="Y105" s="486"/>
      <c r="Z105" s="388"/>
      <c r="AA105" s="486"/>
      <c r="AB105" s="388"/>
      <c r="AC105" s="504"/>
      <c r="AD105" s="432">
        <f t="shared" si="78"/>
        <v>0</v>
      </c>
      <c r="AE105" s="413"/>
      <c r="AF105" s="387">
        <f t="shared" si="79"/>
        <v>0</v>
      </c>
      <c r="AG105" s="413"/>
      <c r="AH105" s="387">
        <f t="shared" si="80"/>
        <v>0</v>
      </c>
      <c r="AI105" s="413"/>
      <c r="AJ105" s="387">
        <f t="shared" si="81"/>
        <v>0</v>
      </c>
      <c r="AK105" s="413"/>
      <c r="AL105" s="387">
        <f t="shared" si="82"/>
        <v>413432.00000000006</v>
      </c>
      <c r="AM105" s="387">
        <f t="shared" si="83"/>
        <v>40480</v>
      </c>
      <c r="AN105" s="387">
        <f t="shared" si="84"/>
        <v>0</v>
      </c>
      <c r="AO105" s="387">
        <f>35200+250</f>
        <v>35450</v>
      </c>
      <c r="AP105" s="387">
        <v>34452.666666666672</v>
      </c>
      <c r="AQ105" s="387">
        <v>0</v>
      </c>
      <c r="AR105" s="387">
        <v>0</v>
      </c>
      <c r="AS105" s="387">
        <v>0</v>
      </c>
      <c r="AT105" s="387">
        <v>0</v>
      </c>
      <c r="AU105" s="391">
        <f t="shared" si="85"/>
        <v>165704.33666666667</v>
      </c>
      <c r="AW105" s="76"/>
    </row>
    <row r="106" spans="2:49" ht="15.75" thickBot="1" x14ac:dyDescent="0.3">
      <c r="B106" s="508">
        <f t="shared" si="86"/>
        <v>87</v>
      </c>
      <c r="C106" s="558"/>
      <c r="D106" s="408" t="s">
        <v>34</v>
      </c>
      <c r="E106" s="412">
        <v>71.400000000000006</v>
      </c>
      <c r="F106" s="410">
        <v>26</v>
      </c>
      <c r="G106" s="489">
        <f t="shared" si="57"/>
        <v>57548.4</v>
      </c>
      <c r="H106" s="410"/>
      <c r="I106" s="486"/>
      <c r="J106" s="410"/>
      <c r="K106" s="486"/>
      <c r="L106" s="410"/>
      <c r="M106" s="486"/>
      <c r="N106" s="410"/>
      <c r="O106" s="486"/>
      <c r="P106" s="410"/>
      <c r="Q106" s="486"/>
      <c r="R106" s="410"/>
      <c r="S106" s="486"/>
      <c r="T106" s="410"/>
      <c r="U106" s="486"/>
      <c r="V106" s="410"/>
      <c r="W106" s="486"/>
      <c r="X106" s="410"/>
      <c r="Y106" s="486"/>
      <c r="Z106" s="388"/>
      <c r="AA106" s="486"/>
      <c r="AB106" s="388"/>
      <c r="AC106" s="504"/>
      <c r="AD106" s="432">
        <f t="shared" si="78"/>
        <v>4260</v>
      </c>
      <c r="AE106" s="413">
        <v>355</v>
      </c>
      <c r="AF106" s="387">
        <f t="shared" si="79"/>
        <v>4260</v>
      </c>
      <c r="AG106" s="413">
        <v>355</v>
      </c>
      <c r="AH106" s="387">
        <f t="shared" si="80"/>
        <v>4260</v>
      </c>
      <c r="AI106" s="413">
        <v>355</v>
      </c>
      <c r="AJ106" s="387">
        <f t="shared" si="81"/>
        <v>4260</v>
      </c>
      <c r="AK106" s="413">
        <v>355</v>
      </c>
      <c r="AL106" s="387">
        <f t="shared" si="82"/>
        <v>781440</v>
      </c>
      <c r="AM106" s="387">
        <f t="shared" si="83"/>
        <v>45760</v>
      </c>
      <c r="AN106" s="387">
        <f t="shared" si="84"/>
        <v>0</v>
      </c>
      <c r="AO106" s="387">
        <v>67163.87</v>
      </c>
      <c r="AP106" s="387">
        <v>65120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si="85"/>
        <v>237012.27</v>
      </c>
      <c r="AW106" s="76"/>
    </row>
    <row r="107" spans="2:49" ht="15.75" thickBot="1" x14ac:dyDescent="0.3">
      <c r="B107" s="508">
        <f t="shared" si="86"/>
        <v>88</v>
      </c>
      <c r="C107" s="558"/>
      <c r="D107" s="408" t="s">
        <v>34</v>
      </c>
      <c r="E107" s="412">
        <v>71.400000000000006</v>
      </c>
      <c r="F107" s="410">
        <v>2</v>
      </c>
      <c r="G107" s="489">
        <v>0</v>
      </c>
      <c r="H107" s="410"/>
      <c r="I107" s="486"/>
      <c r="J107" s="410"/>
      <c r="K107" s="486"/>
      <c r="L107" s="410"/>
      <c r="M107" s="486"/>
      <c r="N107" s="410"/>
      <c r="O107" s="486"/>
      <c r="P107" s="410"/>
      <c r="Q107" s="486"/>
      <c r="R107" s="410"/>
      <c r="S107" s="486"/>
      <c r="T107" s="410"/>
      <c r="U107" s="486"/>
      <c r="V107" s="410"/>
      <c r="W107" s="486"/>
      <c r="X107" s="410"/>
      <c r="Y107" s="486"/>
      <c r="Z107" s="388"/>
      <c r="AA107" s="486"/>
      <c r="AB107" s="388"/>
      <c r="AC107" s="504"/>
      <c r="AD107" s="432"/>
      <c r="AE107" s="413"/>
      <c r="AF107" s="387"/>
      <c r="AG107" s="413"/>
      <c r="AH107" s="387"/>
      <c r="AI107" s="413"/>
      <c r="AJ107" s="387"/>
      <c r="AK107" s="413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91"/>
      <c r="AW107" s="76"/>
    </row>
    <row r="108" spans="2:49" ht="15.75" thickBot="1" x14ac:dyDescent="0.3">
      <c r="B108" s="508">
        <f t="shared" si="86"/>
        <v>89</v>
      </c>
      <c r="C108" s="558"/>
      <c r="D108" s="408" t="s">
        <v>148</v>
      </c>
      <c r="E108" s="412">
        <v>72.540000000000006</v>
      </c>
      <c r="F108" s="410">
        <v>2</v>
      </c>
      <c r="G108" s="489">
        <f t="shared" si="57"/>
        <v>4497.4800000000005</v>
      </c>
      <c r="H108" s="410"/>
      <c r="I108" s="486"/>
      <c r="J108" s="410"/>
      <c r="K108" s="486"/>
      <c r="L108" s="410"/>
      <c r="M108" s="486"/>
      <c r="N108" s="410"/>
      <c r="O108" s="486"/>
      <c r="P108" s="410"/>
      <c r="Q108" s="486"/>
      <c r="R108" s="410"/>
      <c r="S108" s="486"/>
      <c r="T108" s="410"/>
      <c r="U108" s="486"/>
      <c r="V108" s="410"/>
      <c r="W108" s="486"/>
      <c r="X108" s="410"/>
      <c r="Y108" s="486"/>
      <c r="Z108" s="388"/>
      <c r="AA108" s="486"/>
      <c r="AB108" s="388"/>
      <c r="AC108" s="504"/>
      <c r="AD108" s="432">
        <f t="shared" si="78"/>
        <v>0</v>
      </c>
      <c r="AE108" s="413"/>
      <c r="AF108" s="387">
        <f t="shared" si="79"/>
        <v>0</v>
      </c>
      <c r="AG108" s="413"/>
      <c r="AH108" s="387">
        <f t="shared" si="80"/>
        <v>0</v>
      </c>
      <c r="AI108" s="413"/>
      <c r="AJ108" s="387">
        <f t="shared" si="81"/>
        <v>0</v>
      </c>
      <c r="AK108" s="413"/>
      <c r="AL108" s="387">
        <f t="shared" si="82"/>
        <v>147840</v>
      </c>
      <c r="AM108" s="387">
        <f t="shared" si="83"/>
        <v>3520</v>
      </c>
      <c r="AN108" s="387">
        <f t="shared" si="84"/>
        <v>0</v>
      </c>
      <c r="AO108" s="387">
        <f>1760*H108</f>
        <v>0</v>
      </c>
      <c r="AP108" s="387">
        <v>12320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85"/>
        <v>20337.48</v>
      </c>
    </row>
    <row r="109" spans="2:49" ht="15.75" thickBot="1" x14ac:dyDescent="0.3">
      <c r="B109" s="508">
        <f t="shared" si="86"/>
        <v>90</v>
      </c>
      <c r="C109" s="558"/>
      <c r="D109" s="408" t="s">
        <v>60</v>
      </c>
      <c r="E109" s="412">
        <v>77.59</v>
      </c>
      <c r="F109" s="410">
        <v>10</v>
      </c>
      <c r="G109" s="489">
        <f t="shared" si="57"/>
        <v>24052.9</v>
      </c>
      <c r="H109" s="410"/>
      <c r="I109" s="486"/>
      <c r="J109" s="410"/>
      <c r="K109" s="486"/>
      <c r="L109" s="410"/>
      <c r="M109" s="486"/>
      <c r="N109" s="410"/>
      <c r="O109" s="486"/>
      <c r="P109" s="410"/>
      <c r="Q109" s="486"/>
      <c r="R109" s="410"/>
      <c r="S109" s="486"/>
      <c r="T109" s="410"/>
      <c r="U109" s="486"/>
      <c r="V109" s="410"/>
      <c r="W109" s="486"/>
      <c r="X109" s="410"/>
      <c r="Y109" s="486"/>
      <c r="Z109" s="388"/>
      <c r="AA109" s="486"/>
      <c r="AB109" s="388"/>
      <c r="AC109" s="504"/>
      <c r="AD109" s="432">
        <f t="shared" si="78"/>
        <v>0</v>
      </c>
      <c r="AE109" s="413"/>
      <c r="AF109" s="387">
        <f t="shared" si="79"/>
        <v>0</v>
      </c>
      <c r="AG109" s="413"/>
      <c r="AH109" s="387">
        <f t="shared" si="80"/>
        <v>0</v>
      </c>
      <c r="AI109" s="413"/>
      <c r="AJ109" s="387">
        <f t="shared" si="81"/>
        <v>0</v>
      </c>
      <c r="AK109" s="413"/>
      <c r="AL109" s="387">
        <f t="shared" si="82"/>
        <v>63360</v>
      </c>
      <c r="AM109" s="387">
        <f t="shared" si="83"/>
        <v>17600</v>
      </c>
      <c r="AN109" s="387">
        <f t="shared" ref="AN109:AN119" si="87">1760*H109</f>
        <v>0</v>
      </c>
      <c r="AO109" s="387">
        <f t="shared" ref="AO109:AO120" si="88">1760*H109</f>
        <v>0</v>
      </c>
      <c r="AP109" s="387">
        <v>5280</v>
      </c>
      <c r="AQ109" s="387">
        <v>0</v>
      </c>
      <c r="AR109" s="387">
        <v>0</v>
      </c>
      <c r="AS109" s="387">
        <v>0</v>
      </c>
      <c r="AT109" s="387">
        <v>0</v>
      </c>
      <c r="AU109" s="391">
        <f t="shared" si="85"/>
        <v>46932.9</v>
      </c>
    </row>
    <row r="110" spans="2:49" ht="15.75" thickBot="1" x14ac:dyDescent="0.3">
      <c r="B110" s="508">
        <f t="shared" si="86"/>
        <v>91</v>
      </c>
      <c r="C110" s="558"/>
      <c r="D110" s="408" t="s">
        <v>37</v>
      </c>
      <c r="E110" s="412">
        <v>71.400000000000006</v>
      </c>
      <c r="F110" s="410">
        <v>18</v>
      </c>
      <c r="G110" s="489">
        <f t="shared" si="57"/>
        <v>39841.200000000004</v>
      </c>
      <c r="H110" s="410"/>
      <c r="I110" s="486"/>
      <c r="J110" s="410"/>
      <c r="K110" s="486"/>
      <c r="L110" s="410"/>
      <c r="M110" s="486"/>
      <c r="N110" s="410"/>
      <c r="O110" s="486"/>
      <c r="P110" s="410"/>
      <c r="Q110" s="486"/>
      <c r="R110" s="410"/>
      <c r="S110" s="486"/>
      <c r="T110" s="410"/>
      <c r="U110" s="486"/>
      <c r="V110" s="410"/>
      <c r="W110" s="486"/>
      <c r="X110" s="410"/>
      <c r="Y110" s="486"/>
      <c r="Z110" s="388"/>
      <c r="AA110" s="486"/>
      <c r="AB110" s="388"/>
      <c r="AC110" s="504"/>
      <c r="AD110" s="432">
        <f t="shared" si="78"/>
        <v>0</v>
      </c>
      <c r="AE110" s="413">
        <v>0</v>
      </c>
      <c r="AF110" s="387">
        <f t="shared" si="79"/>
        <v>0</v>
      </c>
      <c r="AG110" s="413">
        <v>0</v>
      </c>
      <c r="AH110" s="387">
        <f t="shared" si="80"/>
        <v>0</v>
      </c>
      <c r="AI110" s="413">
        <v>0</v>
      </c>
      <c r="AJ110" s="387">
        <f t="shared" si="81"/>
        <v>0</v>
      </c>
      <c r="AK110" s="413">
        <v>0</v>
      </c>
      <c r="AL110" s="387">
        <f t="shared" si="82"/>
        <v>21120</v>
      </c>
      <c r="AM110" s="387">
        <f t="shared" si="83"/>
        <v>31680</v>
      </c>
      <c r="AN110" s="387">
        <f t="shared" si="87"/>
        <v>0</v>
      </c>
      <c r="AO110" s="387">
        <f t="shared" si="88"/>
        <v>0</v>
      </c>
      <c r="AP110" s="387">
        <v>1760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si="85"/>
        <v>73281.200000000012</v>
      </c>
    </row>
    <row r="111" spans="2:49" ht="15.75" thickBot="1" x14ac:dyDescent="0.3">
      <c r="B111" s="508">
        <f t="shared" si="86"/>
        <v>92</v>
      </c>
      <c r="C111" s="558"/>
      <c r="D111" s="408" t="s">
        <v>37</v>
      </c>
      <c r="E111" s="412">
        <v>71.400000000000006</v>
      </c>
      <c r="F111" s="410">
        <v>1</v>
      </c>
      <c r="G111" s="489">
        <v>0</v>
      </c>
      <c r="H111" s="410"/>
      <c r="I111" s="486"/>
      <c r="J111" s="410"/>
      <c r="K111" s="486"/>
      <c r="L111" s="410"/>
      <c r="M111" s="486"/>
      <c r="N111" s="410"/>
      <c r="O111" s="486"/>
      <c r="P111" s="410"/>
      <c r="Q111" s="486"/>
      <c r="R111" s="410"/>
      <c r="S111" s="486"/>
      <c r="T111" s="410"/>
      <c r="U111" s="486"/>
      <c r="V111" s="410"/>
      <c r="W111" s="486"/>
      <c r="X111" s="410"/>
      <c r="Y111" s="486"/>
      <c r="Z111" s="388"/>
      <c r="AA111" s="486"/>
      <c r="AB111" s="388"/>
      <c r="AC111" s="504"/>
      <c r="AD111" s="432"/>
      <c r="AE111" s="413"/>
      <c r="AF111" s="387"/>
      <c r="AG111" s="413"/>
      <c r="AH111" s="387"/>
      <c r="AI111" s="413"/>
      <c r="AJ111" s="387"/>
      <c r="AK111" s="413"/>
      <c r="AL111" s="387"/>
      <c r="AM111" s="387">
        <f t="shared" si="83"/>
        <v>1760</v>
      </c>
      <c r="AN111" s="387"/>
      <c r="AO111" s="387"/>
      <c r="AP111" s="387"/>
      <c r="AQ111" s="387"/>
      <c r="AR111" s="387"/>
      <c r="AS111" s="387"/>
      <c r="AT111" s="387"/>
      <c r="AU111" s="391"/>
    </row>
    <row r="112" spans="2:49" ht="15.75" thickBot="1" x14ac:dyDescent="0.3">
      <c r="B112" s="508">
        <f t="shared" si="86"/>
        <v>93</v>
      </c>
      <c r="C112" s="558"/>
      <c r="D112" s="408" t="s">
        <v>74</v>
      </c>
      <c r="E112" s="412">
        <v>73.59</v>
      </c>
      <c r="F112" s="410">
        <v>1</v>
      </c>
      <c r="G112" s="489">
        <f t="shared" si="57"/>
        <v>2281.29</v>
      </c>
      <c r="H112" s="410"/>
      <c r="I112" s="486"/>
      <c r="J112" s="410"/>
      <c r="K112" s="486"/>
      <c r="L112" s="410"/>
      <c r="M112" s="486"/>
      <c r="N112" s="410"/>
      <c r="O112" s="486"/>
      <c r="P112" s="410"/>
      <c r="Q112" s="486"/>
      <c r="R112" s="410"/>
      <c r="S112" s="486"/>
      <c r="T112" s="410"/>
      <c r="U112" s="486"/>
      <c r="V112" s="410"/>
      <c r="W112" s="486"/>
      <c r="X112" s="410"/>
      <c r="Y112" s="486"/>
      <c r="Z112" s="388"/>
      <c r="AA112" s="486"/>
      <c r="AB112" s="388"/>
      <c r="AC112" s="504"/>
      <c r="AD112" s="432"/>
      <c r="AE112" s="413"/>
      <c r="AF112" s="387"/>
      <c r="AG112" s="413"/>
      <c r="AH112" s="387"/>
      <c r="AI112" s="413"/>
      <c r="AJ112" s="387"/>
      <c r="AK112" s="413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91"/>
    </row>
    <row r="113" spans="2:49" ht="15.75" thickBot="1" x14ac:dyDescent="0.3">
      <c r="B113" s="508">
        <f t="shared" si="86"/>
        <v>94</v>
      </c>
      <c r="C113" s="558"/>
      <c r="D113" s="408" t="s">
        <v>61</v>
      </c>
      <c r="E113" s="412">
        <v>75.64</v>
      </c>
      <c r="F113" s="410">
        <v>2</v>
      </c>
      <c r="G113" s="489">
        <f t="shared" si="57"/>
        <v>4689.68</v>
      </c>
      <c r="H113" s="410"/>
      <c r="I113" s="486"/>
      <c r="J113" s="410"/>
      <c r="K113" s="486"/>
      <c r="L113" s="410"/>
      <c r="M113" s="486"/>
      <c r="N113" s="410"/>
      <c r="O113" s="486"/>
      <c r="P113" s="410"/>
      <c r="Q113" s="486"/>
      <c r="R113" s="410"/>
      <c r="S113" s="486"/>
      <c r="T113" s="410"/>
      <c r="U113" s="486"/>
      <c r="V113" s="410"/>
      <c r="W113" s="486"/>
      <c r="X113" s="410"/>
      <c r="Y113" s="486"/>
      <c r="Z113" s="388"/>
      <c r="AA113" s="486"/>
      <c r="AB113" s="388"/>
      <c r="AC113" s="504"/>
      <c r="AD113" s="432">
        <f t="shared" si="78"/>
        <v>0</v>
      </c>
      <c r="AE113" s="413"/>
      <c r="AF113" s="387">
        <f t="shared" si="79"/>
        <v>0</v>
      </c>
      <c r="AG113" s="413"/>
      <c r="AH113" s="387">
        <f t="shared" si="80"/>
        <v>0</v>
      </c>
      <c r="AI113" s="413"/>
      <c r="AJ113" s="387">
        <f t="shared" si="81"/>
        <v>0</v>
      </c>
      <c r="AK113" s="413"/>
      <c r="AL113" s="387">
        <f t="shared" si="82"/>
        <v>21120</v>
      </c>
      <c r="AM113" s="387">
        <f t="shared" si="83"/>
        <v>3520</v>
      </c>
      <c r="AN113" s="387">
        <f t="shared" si="87"/>
        <v>0</v>
      </c>
      <c r="AO113" s="387">
        <f t="shared" si="88"/>
        <v>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5"/>
        <v>9969.68</v>
      </c>
    </row>
    <row r="114" spans="2:49" ht="15.75" thickBot="1" x14ac:dyDescent="0.3">
      <c r="B114" s="508">
        <f t="shared" si="86"/>
        <v>95</v>
      </c>
      <c r="C114" s="558"/>
      <c r="D114" s="408" t="s">
        <v>134</v>
      </c>
      <c r="E114" s="412">
        <v>75.64</v>
      </c>
      <c r="F114" s="410">
        <v>1</v>
      </c>
      <c r="G114" s="489">
        <f t="shared" si="57"/>
        <v>2344.84</v>
      </c>
      <c r="H114" s="410"/>
      <c r="I114" s="486"/>
      <c r="J114" s="410"/>
      <c r="K114" s="486"/>
      <c r="L114" s="410"/>
      <c r="M114" s="486"/>
      <c r="N114" s="410"/>
      <c r="O114" s="486"/>
      <c r="P114" s="410"/>
      <c r="Q114" s="486"/>
      <c r="R114" s="410"/>
      <c r="S114" s="486"/>
      <c r="T114" s="410"/>
      <c r="U114" s="486"/>
      <c r="V114" s="410"/>
      <c r="W114" s="486"/>
      <c r="X114" s="410"/>
      <c r="Y114" s="486"/>
      <c r="Z114" s="388"/>
      <c r="AA114" s="486"/>
      <c r="AB114" s="388"/>
      <c r="AC114" s="504"/>
      <c r="AD114" s="432">
        <f t="shared" si="78"/>
        <v>0</v>
      </c>
      <c r="AE114" s="413"/>
      <c r="AF114" s="387">
        <f t="shared" si="79"/>
        <v>0</v>
      </c>
      <c r="AG114" s="413"/>
      <c r="AH114" s="387">
        <f t="shared" si="80"/>
        <v>0</v>
      </c>
      <c r="AI114" s="413"/>
      <c r="AJ114" s="387">
        <f t="shared" si="81"/>
        <v>0</v>
      </c>
      <c r="AK114" s="413"/>
      <c r="AL114" s="387">
        <f t="shared" si="82"/>
        <v>21120</v>
      </c>
      <c r="AM114" s="387">
        <f t="shared" si="83"/>
        <v>1760</v>
      </c>
      <c r="AN114" s="387">
        <f t="shared" si="87"/>
        <v>0</v>
      </c>
      <c r="AO114" s="387">
        <f t="shared" si="88"/>
        <v>0</v>
      </c>
      <c r="AP114" s="387">
        <v>1760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85"/>
        <v>5864.84</v>
      </c>
    </row>
    <row r="115" spans="2:49" ht="15.75" thickBot="1" x14ac:dyDescent="0.3">
      <c r="B115" s="508">
        <f t="shared" si="86"/>
        <v>96</v>
      </c>
      <c r="C115" s="558"/>
      <c r="D115" s="408" t="s">
        <v>135</v>
      </c>
      <c r="E115" s="412">
        <v>75.64</v>
      </c>
      <c r="F115" s="410">
        <v>1</v>
      </c>
      <c r="G115" s="489">
        <f t="shared" si="57"/>
        <v>2344.84</v>
      </c>
      <c r="H115" s="410"/>
      <c r="I115" s="486"/>
      <c r="J115" s="410"/>
      <c r="K115" s="486"/>
      <c r="L115" s="410"/>
      <c r="M115" s="486"/>
      <c r="N115" s="410"/>
      <c r="O115" s="486"/>
      <c r="P115" s="410"/>
      <c r="Q115" s="486"/>
      <c r="R115" s="410"/>
      <c r="S115" s="486"/>
      <c r="T115" s="410"/>
      <c r="U115" s="486"/>
      <c r="V115" s="410"/>
      <c r="W115" s="486"/>
      <c r="X115" s="410"/>
      <c r="Y115" s="486"/>
      <c r="Z115" s="388"/>
      <c r="AA115" s="486"/>
      <c r="AB115" s="388"/>
      <c r="AC115" s="504"/>
      <c r="AD115" s="432">
        <f t="shared" si="78"/>
        <v>1440</v>
      </c>
      <c r="AE115" s="413">
        <v>120</v>
      </c>
      <c r="AF115" s="387">
        <f t="shared" si="79"/>
        <v>1440</v>
      </c>
      <c r="AG115" s="413">
        <v>120</v>
      </c>
      <c r="AH115" s="387">
        <f t="shared" si="80"/>
        <v>1440</v>
      </c>
      <c r="AI115" s="413">
        <v>120</v>
      </c>
      <c r="AJ115" s="387">
        <f t="shared" si="81"/>
        <v>1440</v>
      </c>
      <c r="AK115" s="413">
        <v>120</v>
      </c>
      <c r="AL115" s="387">
        <f t="shared" si="82"/>
        <v>63360</v>
      </c>
      <c r="AM115" s="387">
        <f t="shared" si="83"/>
        <v>1760</v>
      </c>
      <c r="AN115" s="387">
        <f t="shared" si="87"/>
        <v>0</v>
      </c>
      <c r="AO115" s="387">
        <f t="shared" si="88"/>
        <v>0</v>
      </c>
      <c r="AP115" s="387">
        <v>5280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85"/>
        <v>9864.84</v>
      </c>
      <c r="AW115" s="76"/>
    </row>
    <row r="116" spans="2:49" ht="15.75" thickBot="1" x14ac:dyDescent="0.3">
      <c r="B116" s="508">
        <f t="shared" si="86"/>
        <v>97</v>
      </c>
      <c r="C116" s="558"/>
      <c r="D116" s="408" t="s">
        <v>63</v>
      </c>
      <c r="E116" s="412">
        <v>71.400000000000006</v>
      </c>
      <c r="F116" s="410">
        <v>3</v>
      </c>
      <c r="G116" s="489">
        <f t="shared" si="57"/>
        <v>6640.2000000000007</v>
      </c>
      <c r="H116" s="410"/>
      <c r="I116" s="486"/>
      <c r="J116" s="410"/>
      <c r="K116" s="486"/>
      <c r="L116" s="410"/>
      <c r="M116" s="486"/>
      <c r="N116" s="410"/>
      <c r="O116" s="486"/>
      <c r="P116" s="410"/>
      <c r="Q116" s="486"/>
      <c r="R116" s="410"/>
      <c r="S116" s="486"/>
      <c r="T116" s="410"/>
      <c r="U116" s="486"/>
      <c r="V116" s="410"/>
      <c r="W116" s="486"/>
      <c r="X116" s="410"/>
      <c r="Y116" s="486"/>
      <c r="Z116" s="388"/>
      <c r="AA116" s="486"/>
      <c r="AB116" s="388"/>
      <c r="AC116" s="504"/>
      <c r="AD116" s="432"/>
      <c r="AE116" s="413"/>
      <c r="AF116" s="387"/>
      <c r="AG116" s="413"/>
      <c r="AH116" s="387"/>
      <c r="AI116" s="413"/>
      <c r="AJ116" s="387"/>
      <c r="AK116" s="413"/>
      <c r="AL116" s="387"/>
      <c r="AM116" s="387"/>
      <c r="AN116" s="387"/>
      <c r="AO116" s="387"/>
      <c r="AP116" s="387"/>
      <c r="AQ116" s="387"/>
      <c r="AR116" s="387"/>
      <c r="AS116" s="387"/>
      <c r="AT116" s="387"/>
      <c r="AU116" s="391"/>
    </row>
    <row r="117" spans="2:49" ht="15.75" thickBot="1" x14ac:dyDescent="0.3">
      <c r="B117" s="508">
        <f t="shared" si="86"/>
        <v>98</v>
      </c>
      <c r="C117" s="558"/>
      <c r="D117" s="408" t="s">
        <v>38</v>
      </c>
      <c r="E117" s="412">
        <v>78.25</v>
      </c>
      <c r="F117" s="410">
        <v>2</v>
      </c>
      <c r="G117" s="489">
        <f t="shared" si="57"/>
        <v>4851.5</v>
      </c>
      <c r="H117" s="410"/>
      <c r="I117" s="486"/>
      <c r="J117" s="410"/>
      <c r="K117" s="486"/>
      <c r="L117" s="410"/>
      <c r="M117" s="486"/>
      <c r="N117" s="410"/>
      <c r="O117" s="486"/>
      <c r="P117" s="410"/>
      <c r="Q117" s="486"/>
      <c r="R117" s="410"/>
      <c r="S117" s="486"/>
      <c r="T117" s="410"/>
      <c r="U117" s="486"/>
      <c r="V117" s="410"/>
      <c r="W117" s="486"/>
      <c r="X117" s="410"/>
      <c r="Y117" s="486"/>
      <c r="Z117" s="388"/>
      <c r="AA117" s="486"/>
      <c r="AB117" s="388"/>
      <c r="AC117" s="504"/>
      <c r="AD117" s="432">
        <f t="shared" si="78"/>
        <v>1320</v>
      </c>
      <c r="AE117" s="413">
        <v>110</v>
      </c>
      <c r="AF117" s="387">
        <f t="shared" si="79"/>
        <v>1320</v>
      </c>
      <c r="AG117" s="413">
        <v>110</v>
      </c>
      <c r="AH117" s="387">
        <f t="shared" si="80"/>
        <v>1320</v>
      </c>
      <c r="AI117" s="413">
        <v>110</v>
      </c>
      <c r="AJ117" s="387">
        <f t="shared" si="81"/>
        <v>1320</v>
      </c>
      <c r="AK117" s="413">
        <v>110</v>
      </c>
      <c r="AL117" s="387">
        <f t="shared" ref="AL117:AL120" si="89">+AP117*12</f>
        <v>42240</v>
      </c>
      <c r="AM117" s="387">
        <f t="shared" si="83"/>
        <v>3520</v>
      </c>
      <c r="AN117" s="387">
        <f t="shared" si="87"/>
        <v>0</v>
      </c>
      <c r="AO117" s="387">
        <f t="shared" si="88"/>
        <v>0</v>
      </c>
      <c r="AP117" s="387">
        <v>3520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ref="AU117:AU120" si="90">+G117+I117+K117+M117+O117+Q117+S117+AN117+AI117+U117+W117+Y117+AA117+AC117+AE117+AG117+AM117+AO117+AQ117+AR117+AS117+AT117+AK117+AP117</f>
        <v>12331.5</v>
      </c>
    </row>
    <row r="118" spans="2:49" ht="15.75" thickBot="1" x14ac:dyDescent="0.3">
      <c r="B118" s="508">
        <f t="shared" si="86"/>
        <v>99</v>
      </c>
      <c r="C118" s="558"/>
      <c r="D118" s="408" t="s">
        <v>31</v>
      </c>
      <c r="E118" s="412">
        <v>71.400000000000006</v>
      </c>
      <c r="F118" s="410">
        <v>1</v>
      </c>
      <c r="G118" s="489">
        <f t="shared" si="57"/>
        <v>2213.4</v>
      </c>
      <c r="H118" s="410"/>
      <c r="I118" s="486"/>
      <c r="J118" s="410"/>
      <c r="K118" s="486"/>
      <c r="L118" s="410"/>
      <c r="M118" s="486"/>
      <c r="N118" s="410"/>
      <c r="O118" s="486"/>
      <c r="P118" s="410"/>
      <c r="Q118" s="486"/>
      <c r="R118" s="410"/>
      <c r="S118" s="486"/>
      <c r="T118" s="410"/>
      <c r="U118" s="486"/>
      <c r="V118" s="410"/>
      <c r="W118" s="486"/>
      <c r="X118" s="410"/>
      <c r="Y118" s="486"/>
      <c r="Z118" s="388"/>
      <c r="AA118" s="486"/>
      <c r="AB118" s="388"/>
      <c r="AC118" s="504"/>
      <c r="AD118" s="432">
        <f t="shared" si="78"/>
        <v>0</v>
      </c>
      <c r="AE118" s="413"/>
      <c r="AF118" s="387">
        <f t="shared" si="79"/>
        <v>0</v>
      </c>
      <c r="AG118" s="413"/>
      <c r="AH118" s="387">
        <f t="shared" si="80"/>
        <v>0</v>
      </c>
      <c r="AI118" s="413"/>
      <c r="AJ118" s="387">
        <f t="shared" si="81"/>
        <v>0</v>
      </c>
      <c r="AK118" s="413"/>
      <c r="AL118" s="387">
        <f t="shared" si="89"/>
        <v>21120</v>
      </c>
      <c r="AM118" s="387">
        <f t="shared" si="83"/>
        <v>1760</v>
      </c>
      <c r="AN118" s="387">
        <f t="shared" si="87"/>
        <v>0</v>
      </c>
      <c r="AO118" s="387">
        <f t="shared" si="88"/>
        <v>0</v>
      </c>
      <c r="AP118" s="387">
        <v>1760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90"/>
        <v>5733.4</v>
      </c>
    </row>
    <row r="119" spans="2:49" ht="15.75" thickBot="1" x14ac:dyDescent="0.3">
      <c r="B119" s="508">
        <f t="shared" si="86"/>
        <v>100</v>
      </c>
      <c r="C119" s="558"/>
      <c r="D119" s="408" t="s">
        <v>53</v>
      </c>
      <c r="E119" s="412">
        <v>71.400000000000006</v>
      </c>
      <c r="F119" s="410">
        <v>7</v>
      </c>
      <c r="G119" s="489">
        <f t="shared" si="57"/>
        <v>15493.800000000003</v>
      </c>
      <c r="H119" s="410"/>
      <c r="I119" s="486"/>
      <c r="J119" s="410"/>
      <c r="K119" s="486"/>
      <c r="L119" s="410"/>
      <c r="M119" s="486"/>
      <c r="N119" s="410"/>
      <c r="O119" s="486"/>
      <c r="P119" s="410"/>
      <c r="Q119" s="486"/>
      <c r="R119" s="410"/>
      <c r="S119" s="486"/>
      <c r="T119" s="410"/>
      <c r="U119" s="486"/>
      <c r="V119" s="410"/>
      <c r="W119" s="486"/>
      <c r="X119" s="410"/>
      <c r="Y119" s="486"/>
      <c r="Z119" s="388"/>
      <c r="AA119" s="486"/>
      <c r="AB119" s="388"/>
      <c r="AC119" s="504"/>
      <c r="AD119" s="432">
        <f t="shared" si="78"/>
        <v>0</v>
      </c>
      <c r="AE119" s="413"/>
      <c r="AF119" s="387">
        <f t="shared" si="79"/>
        <v>0</v>
      </c>
      <c r="AG119" s="413"/>
      <c r="AH119" s="387">
        <f t="shared" si="80"/>
        <v>0</v>
      </c>
      <c r="AI119" s="413"/>
      <c r="AJ119" s="387">
        <f t="shared" si="81"/>
        <v>0</v>
      </c>
      <c r="AK119" s="413"/>
      <c r="AL119" s="387">
        <f t="shared" si="89"/>
        <v>21120</v>
      </c>
      <c r="AM119" s="387">
        <f t="shared" si="83"/>
        <v>12320</v>
      </c>
      <c r="AN119" s="387">
        <f t="shared" si="87"/>
        <v>0</v>
      </c>
      <c r="AO119" s="387">
        <f t="shared" si="88"/>
        <v>0</v>
      </c>
      <c r="AP119" s="387">
        <v>1760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90"/>
        <v>29573.800000000003</v>
      </c>
    </row>
    <row r="120" spans="2:49" ht="15.75" thickBot="1" x14ac:dyDescent="0.3">
      <c r="B120" s="508">
        <f t="shared" si="86"/>
        <v>101</v>
      </c>
      <c r="C120" s="559"/>
      <c r="D120" s="443" t="s">
        <v>54</v>
      </c>
      <c r="E120" s="470">
        <v>72.540000000000006</v>
      </c>
      <c r="F120" s="440">
        <v>2</v>
      </c>
      <c r="G120" s="490">
        <f t="shared" si="57"/>
        <v>4497.4800000000005</v>
      </c>
      <c r="H120" s="440"/>
      <c r="I120" s="487"/>
      <c r="J120" s="440"/>
      <c r="K120" s="487"/>
      <c r="L120" s="440"/>
      <c r="M120" s="487"/>
      <c r="N120" s="440"/>
      <c r="O120" s="487"/>
      <c r="P120" s="440"/>
      <c r="Q120" s="487"/>
      <c r="R120" s="440"/>
      <c r="S120" s="487"/>
      <c r="T120" s="440"/>
      <c r="U120" s="487"/>
      <c r="V120" s="440"/>
      <c r="W120" s="487"/>
      <c r="X120" s="440"/>
      <c r="Y120" s="487"/>
      <c r="Z120" s="439"/>
      <c r="AA120" s="487"/>
      <c r="AB120" s="439"/>
      <c r="AC120" s="505"/>
      <c r="AD120" s="432">
        <f t="shared" si="78"/>
        <v>3900</v>
      </c>
      <c r="AE120" s="413">
        <v>325</v>
      </c>
      <c r="AF120" s="387">
        <f t="shared" si="79"/>
        <v>3900</v>
      </c>
      <c r="AG120" s="413">
        <v>325</v>
      </c>
      <c r="AH120" s="387">
        <f t="shared" si="80"/>
        <v>3900</v>
      </c>
      <c r="AI120" s="413">
        <v>325</v>
      </c>
      <c r="AJ120" s="387">
        <f t="shared" si="81"/>
        <v>3900</v>
      </c>
      <c r="AK120" s="413">
        <v>325</v>
      </c>
      <c r="AL120" s="387">
        <f t="shared" si="89"/>
        <v>295680</v>
      </c>
      <c r="AM120" s="387">
        <f t="shared" si="83"/>
        <v>3520</v>
      </c>
      <c r="AN120" s="387">
        <f>(1760*H120)+(1510/31*9)+(250/31*9)</f>
        <v>510.96774193548384</v>
      </c>
      <c r="AO120" s="387">
        <f t="shared" si="88"/>
        <v>0</v>
      </c>
      <c r="AP120" s="387">
        <v>24640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90"/>
        <v>34468.447741935481</v>
      </c>
    </row>
    <row r="121" spans="2:49" ht="15" customHeight="1" thickBot="1" x14ac:dyDescent="0.3">
      <c r="B121" s="538" t="s">
        <v>88</v>
      </c>
      <c r="C121" s="539"/>
      <c r="D121" s="539"/>
      <c r="E121" s="539"/>
      <c r="F121" s="539"/>
      <c r="G121" s="539"/>
      <c r="H121" s="539"/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39"/>
      <c r="T121" s="539"/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40"/>
      <c r="AE121" s="540"/>
      <c r="AF121" s="540"/>
      <c r="AG121" s="540"/>
      <c r="AH121" s="540"/>
      <c r="AI121" s="540"/>
      <c r="AJ121" s="540"/>
      <c r="AK121" s="540"/>
      <c r="AL121" s="540"/>
      <c r="AM121" s="540"/>
      <c r="AN121" s="540"/>
      <c r="AO121" s="540"/>
      <c r="AP121" s="540"/>
      <c r="AQ121" s="540"/>
      <c r="AR121" s="540"/>
      <c r="AS121" s="540"/>
      <c r="AT121" s="540"/>
      <c r="AU121" s="541"/>
    </row>
    <row r="122" spans="2:49" ht="16.5" customHeight="1" thickBot="1" x14ac:dyDescent="0.3">
      <c r="B122" s="471">
        <f>+B120+1</f>
        <v>102</v>
      </c>
      <c r="C122" s="557" t="s">
        <v>44</v>
      </c>
      <c r="D122" s="433" t="s">
        <v>43</v>
      </c>
      <c r="E122" s="469">
        <v>72.540000000000006</v>
      </c>
      <c r="F122" s="403">
        <v>7</v>
      </c>
      <c r="G122" s="488">
        <f t="shared" si="57"/>
        <v>15741.18</v>
      </c>
      <c r="H122" s="403"/>
      <c r="I122" s="485"/>
      <c r="J122" s="403"/>
      <c r="K122" s="485"/>
      <c r="L122" s="403"/>
      <c r="M122" s="485"/>
      <c r="N122" s="403"/>
      <c r="O122" s="485"/>
      <c r="P122" s="403"/>
      <c r="Q122" s="485"/>
      <c r="R122" s="403"/>
      <c r="S122" s="485"/>
      <c r="T122" s="403"/>
      <c r="U122" s="485"/>
      <c r="V122" s="403"/>
      <c r="W122" s="485"/>
      <c r="X122" s="403"/>
      <c r="Y122" s="485"/>
      <c r="Z122" s="405"/>
      <c r="AA122" s="485"/>
      <c r="AB122" s="405"/>
      <c r="AC122" s="503"/>
      <c r="AD122" s="432">
        <f t="shared" ref="AD122:AD149" si="91">+AE122*12</f>
        <v>5100</v>
      </c>
      <c r="AE122" s="413">
        <v>425</v>
      </c>
      <c r="AF122" s="387">
        <f t="shared" ref="AF122:AF131" si="92">+AG122*12</f>
        <v>5100</v>
      </c>
      <c r="AG122" s="413">
        <v>425</v>
      </c>
      <c r="AH122" s="387">
        <f t="shared" ref="AH122:AH131" si="93">+AI122*12</f>
        <v>5100</v>
      </c>
      <c r="AI122" s="413">
        <v>425</v>
      </c>
      <c r="AJ122" s="387">
        <f t="shared" ref="AJ122:AJ131" si="94">+AK122*12</f>
        <v>5100</v>
      </c>
      <c r="AK122" s="413">
        <v>425</v>
      </c>
      <c r="AL122" s="387">
        <f>+AP122*12</f>
        <v>147840</v>
      </c>
      <c r="AM122" s="387">
        <f t="shared" ref="AM122:AM131" si="95">1760*F122</f>
        <v>12320</v>
      </c>
      <c r="AN122" s="387">
        <f t="shared" ref="AN122:AN131" si="96">1760*H122</f>
        <v>0</v>
      </c>
      <c r="AO122" s="387">
        <v>12320</v>
      </c>
      <c r="AP122" s="387">
        <v>12320</v>
      </c>
      <c r="AQ122" s="387">
        <v>0</v>
      </c>
      <c r="AR122" s="387">
        <v>0</v>
      </c>
      <c r="AS122" s="387">
        <v>0</v>
      </c>
      <c r="AT122" s="387">
        <v>0</v>
      </c>
      <c r="AU122" s="391">
        <f>+G122+I122+K122+M122+O122+Q122+S122+AN122+AI122+U122+W122+Y122+AA122+AC122+AE122+AG122+AM122+AO122+AQ122+AR122+AS122+AT122+AK122+AP122</f>
        <v>54401.18</v>
      </c>
    </row>
    <row r="123" spans="2:49" ht="16.5" customHeight="1" thickBot="1" x14ac:dyDescent="0.3">
      <c r="B123" s="507">
        <f t="shared" ref="B123:B132" si="97">+B122+1</f>
        <v>103</v>
      </c>
      <c r="C123" s="558"/>
      <c r="D123" s="427" t="s">
        <v>46</v>
      </c>
      <c r="E123" s="412">
        <v>74.63</v>
      </c>
      <c r="F123" s="410">
        <v>1</v>
      </c>
      <c r="G123" s="489">
        <f t="shared" si="57"/>
        <v>2313.5299999999997</v>
      </c>
      <c r="H123" s="410"/>
      <c r="I123" s="486"/>
      <c r="J123" s="410"/>
      <c r="K123" s="486"/>
      <c r="L123" s="410"/>
      <c r="M123" s="486"/>
      <c r="N123" s="410"/>
      <c r="O123" s="486"/>
      <c r="P123" s="410"/>
      <c r="Q123" s="486"/>
      <c r="R123" s="410"/>
      <c r="S123" s="486"/>
      <c r="T123" s="410"/>
      <c r="U123" s="486"/>
      <c r="V123" s="410"/>
      <c r="W123" s="486"/>
      <c r="X123" s="410"/>
      <c r="Y123" s="486"/>
      <c r="Z123" s="388"/>
      <c r="AA123" s="486"/>
      <c r="AB123" s="388"/>
      <c r="AC123" s="504"/>
      <c r="AD123" s="432">
        <f t="shared" si="91"/>
        <v>6300</v>
      </c>
      <c r="AE123" s="413">
        <v>525</v>
      </c>
      <c r="AF123" s="387">
        <f t="shared" si="92"/>
        <v>6300</v>
      </c>
      <c r="AG123" s="413">
        <v>525</v>
      </c>
      <c r="AH123" s="387">
        <f t="shared" si="93"/>
        <v>6300</v>
      </c>
      <c r="AI123" s="413">
        <v>525</v>
      </c>
      <c r="AJ123" s="387">
        <f t="shared" si="94"/>
        <v>6300</v>
      </c>
      <c r="AK123" s="413">
        <v>525</v>
      </c>
      <c r="AL123" s="387">
        <f>+AP123*12</f>
        <v>147840</v>
      </c>
      <c r="AM123" s="387">
        <f t="shared" si="95"/>
        <v>1760</v>
      </c>
      <c r="AN123" s="387">
        <f t="shared" si="96"/>
        <v>0</v>
      </c>
      <c r="AO123" s="387">
        <v>12320</v>
      </c>
      <c r="AP123" s="387">
        <v>12320</v>
      </c>
      <c r="AQ123" s="387">
        <v>0</v>
      </c>
      <c r="AR123" s="387">
        <v>0</v>
      </c>
      <c r="AS123" s="387">
        <v>0</v>
      </c>
      <c r="AT123" s="387">
        <v>0</v>
      </c>
      <c r="AU123" s="391">
        <f>+G123+I123+K123+M123+O123+Q123+S123+AN123+AI123+U123+W123+Y123+AA123+AC123+AE123+AG123+AM123+AO123+AQ123+AR123+AS123+AT123+AK123+AP123</f>
        <v>30813.53</v>
      </c>
    </row>
    <row r="124" spans="2:49" ht="16.5" customHeight="1" thickBot="1" x14ac:dyDescent="0.3">
      <c r="B124" s="507">
        <f t="shared" si="97"/>
        <v>104</v>
      </c>
      <c r="C124" s="558"/>
      <c r="D124" s="427" t="s">
        <v>71</v>
      </c>
      <c r="E124" s="412">
        <v>71.400000000000006</v>
      </c>
      <c r="F124" s="410">
        <v>7</v>
      </c>
      <c r="G124" s="489">
        <f t="shared" si="57"/>
        <v>15493.800000000003</v>
      </c>
      <c r="H124" s="410"/>
      <c r="I124" s="486"/>
      <c r="J124" s="410"/>
      <c r="K124" s="486"/>
      <c r="L124" s="410"/>
      <c r="M124" s="486"/>
      <c r="N124" s="410"/>
      <c r="O124" s="486"/>
      <c r="P124" s="410"/>
      <c r="Q124" s="486"/>
      <c r="R124" s="410"/>
      <c r="S124" s="486"/>
      <c r="T124" s="410"/>
      <c r="U124" s="486"/>
      <c r="V124" s="410"/>
      <c r="W124" s="486"/>
      <c r="X124" s="410"/>
      <c r="Y124" s="486"/>
      <c r="Z124" s="388"/>
      <c r="AA124" s="486"/>
      <c r="AB124" s="388"/>
      <c r="AC124" s="504"/>
      <c r="AD124" s="432"/>
      <c r="AE124" s="413"/>
      <c r="AF124" s="387"/>
      <c r="AG124" s="413"/>
      <c r="AH124" s="387"/>
      <c r="AI124" s="413"/>
      <c r="AJ124" s="387"/>
      <c r="AK124" s="413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91"/>
    </row>
    <row r="125" spans="2:49" ht="16.5" customHeight="1" thickBot="1" x14ac:dyDescent="0.3">
      <c r="B125" s="507">
        <f t="shared" si="97"/>
        <v>105</v>
      </c>
      <c r="C125" s="558"/>
      <c r="D125" s="427" t="s">
        <v>34</v>
      </c>
      <c r="E125" s="412">
        <v>71.400000000000006</v>
      </c>
      <c r="F125" s="410">
        <v>9</v>
      </c>
      <c r="G125" s="489">
        <f t="shared" si="57"/>
        <v>19920.600000000002</v>
      </c>
      <c r="H125" s="410"/>
      <c r="I125" s="486"/>
      <c r="J125" s="410"/>
      <c r="K125" s="486"/>
      <c r="L125" s="410"/>
      <c r="M125" s="486"/>
      <c r="N125" s="410"/>
      <c r="O125" s="486"/>
      <c r="P125" s="410"/>
      <c r="Q125" s="486"/>
      <c r="R125" s="410"/>
      <c r="S125" s="486"/>
      <c r="T125" s="410"/>
      <c r="U125" s="486"/>
      <c r="V125" s="410"/>
      <c r="W125" s="486"/>
      <c r="X125" s="410"/>
      <c r="Y125" s="486"/>
      <c r="Z125" s="388"/>
      <c r="AA125" s="486"/>
      <c r="AB125" s="388"/>
      <c r="AC125" s="504"/>
      <c r="AD125" s="432">
        <f t="shared" si="91"/>
        <v>0</v>
      </c>
      <c r="AE125" s="387">
        <v>0</v>
      </c>
      <c r="AF125" s="387">
        <f t="shared" si="92"/>
        <v>0</v>
      </c>
      <c r="AG125" s="387">
        <v>0</v>
      </c>
      <c r="AH125" s="387">
        <f t="shared" si="93"/>
        <v>0</v>
      </c>
      <c r="AI125" s="387">
        <v>0</v>
      </c>
      <c r="AJ125" s="387">
        <f t="shared" si="94"/>
        <v>0</v>
      </c>
      <c r="AK125" s="387"/>
      <c r="AL125" s="387">
        <f>+AP125*12</f>
        <v>0</v>
      </c>
      <c r="AM125" s="387">
        <f t="shared" si="95"/>
        <v>15840</v>
      </c>
      <c r="AN125" s="387">
        <f t="shared" si="96"/>
        <v>0</v>
      </c>
      <c r="AO125" s="387">
        <v>1760</v>
      </c>
      <c r="AP125" s="387"/>
      <c r="AQ125" s="387">
        <v>0</v>
      </c>
      <c r="AR125" s="387">
        <v>0</v>
      </c>
      <c r="AS125" s="387">
        <v>0</v>
      </c>
      <c r="AT125" s="387">
        <v>0</v>
      </c>
      <c r="AU125" s="391">
        <f>+G125+I125+K125+M125+O125+Q125+S125+AN125+AI125+U125+W125+Y125+AA125+AC125+AE125+AG125+AM125+AO125+AQ125+AR125+AS125+AT125+AK125+AP125</f>
        <v>37520.600000000006</v>
      </c>
    </row>
    <row r="126" spans="2:49" ht="16.5" customHeight="1" thickBot="1" x14ac:dyDescent="0.3">
      <c r="B126" s="507">
        <f t="shared" si="97"/>
        <v>106</v>
      </c>
      <c r="C126" s="558"/>
      <c r="D126" s="427" t="s">
        <v>66</v>
      </c>
      <c r="E126" s="412">
        <v>73.59</v>
      </c>
      <c r="F126" s="410">
        <v>1</v>
      </c>
      <c r="G126" s="489">
        <f t="shared" si="57"/>
        <v>2281.29</v>
      </c>
      <c r="H126" s="410"/>
      <c r="I126" s="486"/>
      <c r="J126" s="410"/>
      <c r="K126" s="486"/>
      <c r="L126" s="410"/>
      <c r="M126" s="486"/>
      <c r="N126" s="410"/>
      <c r="O126" s="486"/>
      <c r="P126" s="410"/>
      <c r="Q126" s="486"/>
      <c r="R126" s="410"/>
      <c r="S126" s="486"/>
      <c r="T126" s="410"/>
      <c r="U126" s="486"/>
      <c r="V126" s="410"/>
      <c r="W126" s="486"/>
      <c r="X126" s="410"/>
      <c r="Y126" s="486"/>
      <c r="Z126" s="388"/>
      <c r="AA126" s="486"/>
      <c r="AB126" s="388"/>
      <c r="AC126" s="504"/>
      <c r="AD126" s="432"/>
      <c r="AE126" s="413"/>
      <c r="AF126" s="387"/>
      <c r="AG126" s="413"/>
      <c r="AH126" s="387"/>
      <c r="AI126" s="413"/>
      <c r="AJ126" s="387"/>
      <c r="AK126" s="413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91"/>
    </row>
    <row r="127" spans="2:49" ht="16.5" customHeight="1" thickBot="1" x14ac:dyDescent="0.3">
      <c r="B127" s="507">
        <f t="shared" si="97"/>
        <v>107</v>
      </c>
      <c r="C127" s="558"/>
      <c r="D127" s="427" t="s">
        <v>51</v>
      </c>
      <c r="E127" s="412">
        <v>72.540000000000006</v>
      </c>
      <c r="F127" s="410">
        <v>1</v>
      </c>
      <c r="G127" s="489">
        <f t="shared" si="57"/>
        <v>2248.7400000000002</v>
      </c>
      <c r="H127" s="410"/>
      <c r="I127" s="486"/>
      <c r="J127" s="410"/>
      <c r="K127" s="486"/>
      <c r="L127" s="410"/>
      <c r="M127" s="486"/>
      <c r="N127" s="410"/>
      <c r="O127" s="486"/>
      <c r="P127" s="410"/>
      <c r="Q127" s="486"/>
      <c r="R127" s="410"/>
      <c r="S127" s="486"/>
      <c r="T127" s="410"/>
      <c r="U127" s="486"/>
      <c r="V127" s="410"/>
      <c r="W127" s="486"/>
      <c r="X127" s="410"/>
      <c r="Y127" s="486"/>
      <c r="Z127" s="388"/>
      <c r="AA127" s="486"/>
      <c r="AB127" s="388"/>
      <c r="AC127" s="504"/>
      <c r="AD127" s="432"/>
      <c r="AE127" s="413"/>
      <c r="AF127" s="387"/>
      <c r="AG127" s="413"/>
      <c r="AH127" s="387"/>
      <c r="AI127" s="413"/>
      <c r="AJ127" s="387"/>
      <c r="AK127" s="413"/>
      <c r="AL127" s="387"/>
      <c r="AM127" s="387"/>
      <c r="AN127" s="387"/>
      <c r="AO127" s="387"/>
      <c r="AP127" s="387"/>
      <c r="AQ127" s="387"/>
      <c r="AR127" s="387"/>
      <c r="AS127" s="387"/>
      <c r="AT127" s="387"/>
      <c r="AU127" s="391"/>
    </row>
    <row r="128" spans="2:49" ht="16.5" customHeight="1" thickBot="1" x14ac:dyDescent="0.3">
      <c r="B128" s="507">
        <f t="shared" si="97"/>
        <v>108</v>
      </c>
      <c r="C128" s="558"/>
      <c r="D128" s="427" t="s">
        <v>37</v>
      </c>
      <c r="E128" s="412">
        <v>71.400000000000006</v>
      </c>
      <c r="F128" s="410">
        <v>2</v>
      </c>
      <c r="G128" s="489">
        <f t="shared" si="57"/>
        <v>4426.8</v>
      </c>
      <c r="H128" s="410"/>
      <c r="I128" s="486"/>
      <c r="J128" s="410"/>
      <c r="K128" s="486"/>
      <c r="L128" s="410"/>
      <c r="M128" s="486"/>
      <c r="N128" s="410"/>
      <c r="O128" s="486"/>
      <c r="P128" s="410"/>
      <c r="Q128" s="486"/>
      <c r="R128" s="410"/>
      <c r="S128" s="486"/>
      <c r="T128" s="410"/>
      <c r="U128" s="486"/>
      <c r="V128" s="410"/>
      <c r="W128" s="486"/>
      <c r="X128" s="410"/>
      <c r="Y128" s="486"/>
      <c r="Z128" s="388"/>
      <c r="AA128" s="486"/>
      <c r="AB128" s="388"/>
      <c r="AC128" s="504"/>
      <c r="AD128" s="432"/>
      <c r="AE128" s="413"/>
      <c r="AF128" s="387"/>
      <c r="AG128" s="413"/>
      <c r="AH128" s="387"/>
      <c r="AI128" s="413"/>
      <c r="AJ128" s="387"/>
      <c r="AK128" s="413"/>
      <c r="AL128" s="387"/>
      <c r="AM128" s="387"/>
      <c r="AN128" s="387"/>
      <c r="AO128" s="387"/>
      <c r="AP128" s="387"/>
      <c r="AQ128" s="387"/>
      <c r="AR128" s="387"/>
      <c r="AS128" s="387"/>
      <c r="AT128" s="387"/>
      <c r="AU128" s="391"/>
    </row>
    <row r="129" spans="2:49" ht="16.5" customHeight="1" thickBot="1" x14ac:dyDescent="0.3">
      <c r="B129" s="507">
        <f t="shared" si="97"/>
        <v>109</v>
      </c>
      <c r="C129" s="558"/>
      <c r="D129" s="427" t="s">
        <v>38</v>
      </c>
      <c r="E129" s="412">
        <v>78.25</v>
      </c>
      <c r="F129" s="410">
        <v>1</v>
      </c>
      <c r="G129" s="489">
        <f t="shared" si="57"/>
        <v>2425.75</v>
      </c>
      <c r="H129" s="410"/>
      <c r="I129" s="486"/>
      <c r="J129" s="410"/>
      <c r="K129" s="486"/>
      <c r="L129" s="410"/>
      <c r="M129" s="486"/>
      <c r="N129" s="410"/>
      <c r="O129" s="486"/>
      <c r="P129" s="410"/>
      <c r="Q129" s="486"/>
      <c r="R129" s="410"/>
      <c r="S129" s="486"/>
      <c r="T129" s="410"/>
      <c r="U129" s="486"/>
      <c r="V129" s="410"/>
      <c r="W129" s="486"/>
      <c r="X129" s="410"/>
      <c r="Y129" s="486"/>
      <c r="Z129" s="388"/>
      <c r="AA129" s="486"/>
      <c r="AB129" s="388"/>
      <c r="AC129" s="504"/>
      <c r="AD129" s="432"/>
      <c r="AE129" s="413"/>
      <c r="AF129" s="387"/>
      <c r="AG129" s="413"/>
      <c r="AH129" s="387"/>
      <c r="AI129" s="413"/>
      <c r="AJ129" s="387"/>
      <c r="AK129" s="413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91"/>
    </row>
    <row r="130" spans="2:49" ht="16.5" customHeight="1" thickBot="1" x14ac:dyDescent="0.3">
      <c r="B130" s="507">
        <f t="shared" si="97"/>
        <v>110</v>
      </c>
      <c r="C130" s="558"/>
      <c r="D130" s="427" t="s">
        <v>31</v>
      </c>
      <c r="E130" s="412">
        <v>71.400000000000006</v>
      </c>
      <c r="F130" s="410">
        <v>17</v>
      </c>
      <c r="G130" s="489">
        <f t="shared" si="57"/>
        <v>37627.800000000003</v>
      </c>
      <c r="H130" s="410"/>
      <c r="I130" s="486"/>
      <c r="J130" s="410"/>
      <c r="K130" s="486"/>
      <c r="L130" s="410"/>
      <c r="M130" s="486"/>
      <c r="N130" s="410"/>
      <c r="O130" s="486"/>
      <c r="P130" s="410"/>
      <c r="Q130" s="486"/>
      <c r="R130" s="410"/>
      <c r="S130" s="486"/>
      <c r="T130" s="410"/>
      <c r="U130" s="486"/>
      <c r="V130" s="410"/>
      <c r="W130" s="486"/>
      <c r="X130" s="410"/>
      <c r="Y130" s="486"/>
      <c r="Z130" s="388"/>
      <c r="AA130" s="486"/>
      <c r="AB130" s="388"/>
      <c r="AC130" s="504"/>
      <c r="AD130" s="432"/>
      <c r="AE130" s="413"/>
      <c r="AF130" s="387"/>
      <c r="AG130" s="413"/>
      <c r="AH130" s="387"/>
      <c r="AI130" s="413"/>
      <c r="AJ130" s="387"/>
      <c r="AK130" s="413"/>
      <c r="AL130" s="387"/>
      <c r="AM130" s="387"/>
      <c r="AN130" s="387"/>
      <c r="AO130" s="387"/>
      <c r="AP130" s="387"/>
      <c r="AQ130" s="387"/>
      <c r="AR130" s="387"/>
      <c r="AS130" s="387"/>
      <c r="AT130" s="387"/>
      <c r="AU130" s="391"/>
    </row>
    <row r="131" spans="2:49" ht="16.5" customHeight="1" thickBot="1" x14ac:dyDescent="0.3">
      <c r="B131" s="507">
        <f t="shared" si="97"/>
        <v>111</v>
      </c>
      <c r="C131" s="559"/>
      <c r="D131" s="436" t="s">
        <v>53</v>
      </c>
      <c r="E131" s="470">
        <v>71.400000000000006</v>
      </c>
      <c r="F131" s="440">
        <v>71</v>
      </c>
      <c r="G131" s="490">
        <f t="shared" ref="G131:G149" si="98">+F131*E131*31</f>
        <v>157151.40000000002</v>
      </c>
      <c r="H131" s="440"/>
      <c r="I131" s="487"/>
      <c r="J131" s="440"/>
      <c r="K131" s="487"/>
      <c r="L131" s="440"/>
      <c r="M131" s="487"/>
      <c r="N131" s="440"/>
      <c r="O131" s="487"/>
      <c r="P131" s="440"/>
      <c r="Q131" s="487"/>
      <c r="R131" s="440"/>
      <c r="S131" s="487"/>
      <c r="T131" s="440"/>
      <c r="U131" s="487"/>
      <c r="V131" s="440"/>
      <c r="W131" s="487"/>
      <c r="X131" s="440"/>
      <c r="Y131" s="487"/>
      <c r="Z131" s="439"/>
      <c r="AA131" s="487"/>
      <c r="AB131" s="439"/>
      <c r="AC131" s="505"/>
      <c r="AD131" s="432">
        <f t="shared" si="91"/>
        <v>900</v>
      </c>
      <c r="AE131" s="413">
        <v>75</v>
      </c>
      <c r="AF131" s="387">
        <f t="shared" si="92"/>
        <v>900</v>
      </c>
      <c r="AG131" s="413">
        <v>75</v>
      </c>
      <c r="AH131" s="387">
        <f t="shared" si="93"/>
        <v>900</v>
      </c>
      <c r="AI131" s="413">
        <v>75</v>
      </c>
      <c r="AJ131" s="387">
        <f t="shared" si="94"/>
        <v>180</v>
      </c>
      <c r="AK131" s="413">
        <v>15</v>
      </c>
      <c r="AL131" s="387">
        <f>+AP131*12</f>
        <v>4224</v>
      </c>
      <c r="AM131" s="387">
        <f t="shared" si="95"/>
        <v>124960</v>
      </c>
      <c r="AN131" s="387">
        <f t="shared" si="96"/>
        <v>0</v>
      </c>
      <c r="AO131" s="387">
        <v>1760</v>
      </c>
      <c r="AP131" s="387">
        <v>352</v>
      </c>
      <c r="AQ131" s="387">
        <v>0</v>
      </c>
      <c r="AR131" s="387">
        <v>0</v>
      </c>
      <c r="AS131" s="387">
        <v>0</v>
      </c>
      <c r="AT131" s="387">
        <v>0</v>
      </c>
      <c r="AU131" s="391">
        <f>+G131+I131+K131+M131+O131+Q131+S131+AN131+AI131+U131+W131+Y131+AA131+AC131+AE131+AG131+AM131+AO131+AQ131+AR131+AS131+AT131+AK131+AP131</f>
        <v>284463.40000000002</v>
      </c>
    </row>
    <row r="132" spans="2:49" ht="15.75" thickBot="1" x14ac:dyDescent="0.3">
      <c r="B132" s="507">
        <f t="shared" si="97"/>
        <v>112</v>
      </c>
      <c r="C132" s="557" t="s">
        <v>80</v>
      </c>
      <c r="D132" s="468" t="s">
        <v>43</v>
      </c>
      <c r="E132" s="469">
        <v>72.540000000000006</v>
      </c>
      <c r="F132" s="403">
        <v>16</v>
      </c>
      <c r="G132" s="488">
        <f t="shared" si="57"/>
        <v>35979.840000000004</v>
      </c>
      <c r="H132" s="403"/>
      <c r="I132" s="485"/>
      <c r="J132" s="403"/>
      <c r="K132" s="485"/>
      <c r="L132" s="403"/>
      <c r="M132" s="485"/>
      <c r="N132" s="403"/>
      <c r="O132" s="485"/>
      <c r="P132" s="403"/>
      <c r="Q132" s="485"/>
      <c r="R132" s="403"/>
      <c r="S132" s="485"/>
      <c r="T132" s="403"/>
      <c r="U132" s="485"/>
      <c r="V132" s="403"/>
      <c r="W132" s="485"/>
      <c r="X132" s="403"/>
      <c r="Y132" s="485"/>
      <c r="Z132" s="405"/>
      <c r="AA132" s="485"/>
      <c r="AB132" s="405"/>
      <c r="AC132" s="503"/>
      <c r="AD132" s="432">
        <f t="shared" si="91"/>
        <v>10800</v>
      </c>
      <c r="AE132" s="413">
        <v>900</v>
      </c>
      <c r="AF132" s="387">
        <f t="shared" ref="AF132:AF149" si="99">+AG132*12</f>
        <v>10800</v>
      </c>
      <c r="AG132" s="413">
        <v>900</v>
      </c>
      <c r="AH132" s="387">
        <f t="shared" ref="AH132:AH149" si="100">+AI132*12</f>
        <v>10800</v>
      </c>
      <c r="AI132" s="413">
        <v>900</v>
      </c>
      <c r="AJ132" s="387">
        <f t="shared" ref="AJ132:AJ134" si="101">+AK132*12</f>
        <v>10800</v>
      </c>
      <c r="AK132" s="413">
        <v>900</v>
      </c>
      <c r="AL132" s="387">
        <f t="shared" ref="AL132:AL145" si="102">+AP132*12</f>
        <v>359040</v>
      </c>
      <c r="AM132" s="387">
        <f>1760*F132</f>
        <v>28160</v>
      </c>
      <c r="AN132" s="387">
        <f>1760*H132</f>
        <v>0</v>
      </c>
      <c r="AO132" s="387">
        <v>29920</v>
      </c>
      <c r="AP132" s="387">
        <v>29920</v>
      </c>
      <c r="AQ132" s="387">
        <v>0</v>
      </c>
      <c r="AR132" s="387">
        <v>0</v>
      </c>
      <c r="AS132" s="387">
        <v>0</v>
      </c>
      <c r="AT132" s="387">
        <v>0</v>
      </c>
      <c r="AU132" s="391">
        <f t="shared" ref="AU132:AU134" si="103">+G132+I132+K132+M132+O132+Q132+S132+AN132+AI132+U132+W132+Y132+AA132+AC132+AE132+AG132+AM132+AO132+AQ132+AR132+AS132+AT132+AK132+AP132</f>
        <v>127579.84</v>
      </c>
      <c r="AW132" s="76"/>
    </row>
    <row r="133" spans="2:49" ht="15.75" thickBot="1" x14ac:dyDescent="0.3">
      <c r="B133" s="471">
        <f>+B132+1</f>
        <v>113</v>
      </c>
      <c r="C133" s="558"/>
      <c r="D133" s="408" t="s">
        <v>43</v>
      </c>
      <c r="E133" s="412">
        <v>72.540000000000006</v>
      </c>
      <c r="F133" s="410">
        <v>1</v>
      </c>
      <c r="G133" s="489">
        <v>0</v>
      </c>
      <c r="H133" s="410"/>
      <c r="I133" s="486"/>
      <c r="J133" s="410"/>
      <c r="K133" s="486"/>
      <c r="L133" s="410"/>
      <c r="M133" s="486"/>
      <c r="N133" s="410"/>
      <c r="O133" s="486"/>
      <c r="P133" s="410"/>
      <c r="Q133" s="486"/>
      <c r="R133" s="410"/>
      <c r="S133" s="486"/>
      <c r="T133" s="410"/>
      <c r="U133" s="486"/>
      <c r="V133" s="410"/>
      <c r="W133" s="486"/>
      <c r="X133" s="410"/>
      <c r="Y133" s="486"/>
      <c r="Z133" s="388"/>
      <c r="AA133" s="486"/>
      <c r="AB133" s="388"/>
      <c r="AC133" s="504"/>
      <c r="AD133" s="432">
        <f t="shared" si="91"/>
        <v>9300</v>
      </c>
      <c r="AE133" s="413">
        <v>775</v>
      </c>
      <c r="AF133" s="387">
        <f t="shared" si="99"/>
        <v>9300</v>
      </c>
      <c r="AG133" s="413">
        <v>775</v>
      </c>
      <c r="AH133" s="387">
        <f t="shared" si="100"/>
        <v>9300</v>
      </c>
      <c r="AI133" s="413">
        <v>775</v>
      </c>
      <c r="AJ133" s="387">
        <f t="shared" si="101"/>
        <v>9300</v>
      </c>
      <c r="AK133" s="413">
        <v>775</v>
      </c>
      <c r="AL133" s="387">
        <f t="shared" si="102"/>
        <v>316800</v>
      </c>
      <c r="AM133" s="387">
        <f>1760*F133</f>
        <v>1760</v>
      </c>
      <c r="AN133" s="387">
        <f>1760*H133</f>
        <v>0</v>
      </c>
      <c r="AO133" s="387">
        <v>26400</v>
      </c>
      <c r="AP133" s="387">
        <v>26400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103"/>
        <v>57660</v>
      </c>
    </row>
    <row r="134" spans="2:49" ht="15.75" thickBot="1" x14ac:dyDescent="0.3">
      <c r="B134" s="471">
        <f t="shared" ref="B134:B149" si="104">+B133+1</f>
        <v>114</v>
      </c>
      <c r="C134" s="558"/>
      <c r="D134" s="408" t="s">
        <v>71</v>
      </c>
      <c r="E134" s="412">
        <v>71.400000000000006</v>
      </c>
      <c r="F134" s="410">
        <v>13</v>
      </c>
      <c r="G134" s="489">
        <f t="shared" si="57"/>
        <v>28774.2</v>
      </c>
      <c r="H134" s="410"/>
      <c r="I134" s="486"/>
      <c r="J134" s="410"/>
      <c r="K134" s="486"/>
      <c r="L134" s="410"/>
      <c r="M134" s="486"/>
      <c r="N134" s="410"/>
      <c r="O134" s="486"/>
      <c r="P134" s="410"/>
      <c r="Q134" s="486"/>
      <c r="R134" s="410"/>
      <c r="S134" s="486"/>
      <c r="T134" s="410"/>
      <c r="U134" s="486"/>
      <c r="V134" s="410"/>
      <c r="W134" s="486"/>
      <c r="X134" s="410"/>
      <c r="Y134" s="486"/>
      <c r="Z134" s="388"/>
      <c r="AA134" s="486"/>
      <c r="AB134" s="388"/>
      <c r="AC134" s="504"/>
      <c r="AD134" s="432">
        <f t="shared" si="91"/>
        <v>0</v>
      </c>
      <c r="AE134" s="387">
        <v>0</v>
      </c>
      <c r="AF134" s="387">
        <f t="shared" si="99"/>
        <v>0</v>
      </c>
      <c r="AG134" s="387">
        <v>0</v>
      </c>
      <c r="AH134" s="387">
        <f t="shared" si="100"/>
        <v>0</v>
      </c>
      <c r="AI134" s="387">
        <v>0</v>
      </c>
      <c r="AJ134" s="387">
        <f t="shared" si="101"/>
        <v>0</v>
      </c>
      <c r="AK134" s="387">
        <v>0</v>
      </c>
      <c r="AL134" s="387">
        <f t="shared" si="102"/>
        <v>63360</v>
      </c>
      <c r="AM134" s="387">
        <f>1760*F134</f>
        <v>22880</v>
      </c>
      <c r="AN134" s="387">
        <f>1760*H134</f>
        <v>0</v>
      </c>
      <c r="AO134" s="387">
        <v>5280</v>
      </c>
      <c r="AP134" s="387">
        <v>5280</v>
      </c>
      <c r="AQ134" s="387">
        <v>0</v>
      </c>
      <c r="AR134" s="387">
        <v>0</v>
      </c>
      <c r="AS134" s="387">
        <v>0</v>
      </c>
      <c r="AT134" s="387">
        <v>0</v>
      </c>
      <c r="AU134" s="391">
        <f t="shared" si="103"/>
        <v>62214.2</v>
      </c>
    </row>
    <row r="135" spans="2:49" ht="15.75" thickBot="1" x14ac:dyDescent="0.3">
      <c r="B135" s="471">
        <f t="shared" si="104"/>
        <v>115</v>
      </c>
      <c r="C135" s="558"/>
      <c r="D135" s="408" t="s">
        <v>47</v>
      </c>
      <c r="E135" s="412">
        <v>71.400000000000006</v>
      </c>
      <c r="F135" s="410">
        <v>3</v>
      </c>
      <c r="G135" s="489">
        <f t="shared" si="57"/>
        <v>6640.2000000000007</v>
      </c>
      <c r="H135" s="410"/>
      <c r="I135" s="486"/>
      <c r="J135" s="410"/>
      <c r="K135" s="486"/>
      <c r="L135" s="410"/>
      <c r="M135" s="486"/>
      <c r="N135" s="410"/>
      <c r="O135" s="486"/>
      <c r="P135" s="410"/>
      <c r="Q135" s="486"/>
      <c r="R135" s="410"/>
      <c r="S135" s="486"/>
      <c r="T135" s="410"/>
      <c r="U135" s="486"/>
      <c r="V135" s="410"/>
      <c r="W135" s="486"/>
      <c r="X135" s="410"/>
      <c r="Y135" s="486"/>
      <c r="Z135" s="388"/>
      <c r="AA135" s="486"/>
      <c r="AB135" s="388"/>
      <c r="AC135" s="504"/>
      <c r="AD135" s="432"/>
      <c r="AE135" s="387"/>
      <c r="AF135" s="387"/>
      <c r="AG135" s="387"/>
      <c r="AH135" s="387"/>
      <c r="AI135" s="387"/>
      <c r="AJ135" s="387"/>
      <c r="AK135" s="387"/>
      <c r="AL135" s="387">
        <f t="shared" si="102"/>
        <v>21120</v>
      </c>
      <c r="AM135" s="387"/>
      <c r="AN135" s="387"/>
      <c r="AO135" s="387">
        <v>1760</v>
      </c>
      <c r="AP135" s="387">
        <v>1760</v>
      </c>
      <c r="AQ135" s="387"/>
      <c r="AR135" s="387"/>
      <c r="AS135" s="387"/>
      <c r="AT135" s="387"/>
      <c r="AU135" s="391"/>
    </row>
    <row r="136" spans="2:49" ht="15.75" thickBot="1" x14ac:dyDescent="0.3">
      <c r="B136" s="471">
        <f t="shared" si="104"/>
        <v>116</v>
      </c>
      <c r="C136" s="558"/>
      <c r="D136" s="408" t="s">
        <v>72</v>
      </c>
      <c r="E136" s="412">
        <v>71.400000000000006</v>
      </c>
      <c r="F136" s="410">
        <v>1</v>
      </c>
      <c r="G136" s="489">
        <f t="shared" si="57"/>
        <v>2213.4</v>
      </c>
      <c r="H136" s="410"/>
      <c r="I136" s="486"/>
      <c r="J136" s="410"/>
      <c r="K136" s="486"/>
      <c r="L136" s="410"/>
      <c r="M136" s="486"/>
      <c r="N136" s="410"/>
      <c r="O136" s="486"/>
      <c r="P136" s="410"/>
      <c r="Q136" s="486"/>
      <c r="R136" s="410"/>
      <c r="S136" s="486"/>
      <c r="T136" s="410"/>
      <c r="U136" s="486"/>
      <c r="V136" s="410"/>
      <c r="W136" s="486"/>
      <c r="X136" s="410"/>
      <c r="Y136" s="486"/>
      <c r="Z136" s="388"/>
      <c r="AA136" s="486"/>
      <c r="AB136" s="388"/>
      <c r="AC136" s="504"/>
      <c r="AD136" s="432">
        <f t="shared" si="91"/>
        <v>600</v>
      </c>
      <c r="AE136" s="413">
        <v>50</v>
      </c>
      <c r="AF136" s="387">
        <f t="shared" si="99"/>
        <v>600</v>
      </c>
      <c r="AG136" s="413">
        <v>50</v>
      </c>
      <c r="AH136" s="387">
        <f t="shared" si="100"/>
        <v>600</v>
      </c>
      <c r="AI136" s="413">
        <v>50</v>
      </c>
      <c r="AJ136" s="387">
        <f t="shared" ref="AJ136:AJ149" si="105">+AK136*12</f>
        <v>600</v>
      </c>
      <c r="AK136" s="413">
        <v>50</v>
      </c>
      <c r="AL136" s="387">
        <f t="shared" si="102"/>
        <v>63360</v>
      </c>
      <c r="AM136" s="387">
        <f t="shared" ref="AM136:AM149" si="106">1760*F136</f>
        <v>1760</v>
      </c>
      <c r="AN136" s="387">
        <f t="shared" ref="AN136:AN149" si="107">1760*H136</f>
        <v>0</v>
      </c>
      <c r="AO136" s="387">
        <v>5280</v>
      </c>
      <c r="AP136" s="387">
        <v>5280</v>
      </c>
      <c r="AQ136" s="387">
        <v>0</v>
      </c>
      <c r="AR136" s="387">
        <v>0</v>
      </c>
      <c r="AS136" s="387">
        <v>0</v>
      </c>
      <c r="AT136" s="387">
        <v>0</v>
      </c>
      <c r="AU136" s="391">
        <f t="shared" ref="AU136:AU145" si="108">+G136+I136+K136+M136+O136+Q136+S136+AN136+AI136+U136+W136+Y136+AA136+AC136+AE136+AG136+AM136+AO136+AQ136+AR136+AS136+AT136+AK136+AP136</f>
        <v>14733.4</v>
      </c>
    </row>
    <row r="137" spans="2:49" ht="15.75" thickBot="1" x14ac:dyDescent="0.3">
      <c r="B137" s="471">
        <f t="shared" si="104"/>
        <v>117</v>
      </c>
      <c r="C137" s="558"/>
      <c r="D137" s="408" t="s">
        <v>82</v>
      </c>
      <c r="E137" s="412">
        <v>71.400000000000006</v>
      </c>
      <c r="F137" s="410">
        <v>3</v>
      </c>
      <c r="G137" s="489">
        <f t="shared" ref="G137:G149" si="109">+F137*E137*31</f>
        <v>6640.2000000000007</v>
      </c>
      <c r="H137" s="410"/>
      <c r="I137" s="486"/>
      <c r="J137" s="410"/>
      <c r="K137" s="486"/>
      <c r="L137" s="410"/>
      <c r="M137" s="486"/>
      <c r="N137" s="410"/>
      <c r="O137" s="486"/>
      <c r="P137" s="410"/>
      <c r="Q137" s="486"/>
      <c r="R137" s="410"/>
      <c r="S137" s="486"/>
      <c r="T137" s="410"/>
      <c r="U137" s="486"/>
      <c r="V137" s="410"/>
      <c r="W137" s="486"/>
      <c r="X137" s="410"/>
      <c r="Y137" s="486"/>
      <c r="Z137" s="388"/>
      <c r="AA137" s="486"/>
      <c r="AB137" s="388"/>
      <c r="AC137" s="504"/>
      <c r="AD137" s="432">
        <f t="shared" si="91"/>
        <v>0</v>
      </c>
      <c r="AE137" s="387">
        <v>0</v>
      </c>
      <c r="AF137" s="387">
        <f t="shared" si="99"/>
        <v>0</v>
      </c>
      <c r="AG137" s="387">
        <v>0</v>
      </c>
      <c r="AH137" s="387">
        <f t="shared" si="100"/>
        <v>0</v>
      </c>
      <c r="AI137" s="387">
        <v>0</v>
      </c>
      <c r="AJ137" s="387">
        <f t="shared" si="105"/>
        <v>0</v>
      </c>
      <c r="AK137" s="387"/>
      <c r="AL137" s="387">
        <f t="shared" si="102"/>
        <v>21120</v>
      </c>
      <c r="AM137" s="387">
        <f t="shared" si="106"/>
        <v>5280</v>
      </c>
      <c r="AN137" s="387">
        <f t="shared" si="107"/>
        <v>0</v>
      </c>
      <c r="AO137" s="387">
        <v>1760</v>
      </c>
      <c r="AP137" s="387">
        <v>1760</v>
      </c>
      <c r="AQ137" s="387">
        <v>0</v>
      </c>
      <c r="AR137" s="387">
        <v>0</v>
      </c>
      <c r="AS137" s="387">
        <v>0</v>
      </c>
      <c r="AT137" s="387">
        <v>0</v>
      </c>
      <c r="AU137" s="391">
        <f t="shared" si="108"/>
        <v>15440.2</v>
      </c>
    </row>
    <row r="138" spans="2:49" ht="15.75" thickBot="1" x14ac:dyDescent="0.3">
      <c r="B138" s="471">
        <f t="shared" si="104"/>
        <v>118</v>
      </c>
      <c r="C138" s="558"/>
      <c r="D138" s="408" t="s">
        <v>83</v>
      </c>
      <c r="E138" s="412">
        <v>75.64</v>
      </c>
      <c r="F138" s="410">
        <v>1</v>
      </c>
      <c r="G138" s="489">
        <f t="shared" si="109"/>
        <v>2344.84</v>
      </c>
      <c r="H138" s="410"/>
      <c r="I138" s="486"/>
      <c r="J138" s="410"/>
      <c r="K138" s="486"/>
      <c r="L138" s="410"/>
      <c r="M138" s="486"/>
      <c r="N138" s="410"/>
      <c r="O138" s="486"/>
      <c r="P138" s="410"/>
      <c r="Q138" s="486"/>
      <c r="R138" s="410"/>
      <c r="S138" s="486"/>
      <c r="T138" s="410"/>
      <c r="U138" s="486"/>
      <c r="V138" s="410"/>
      <c r="W138" s="486"/>
      <c r="X138" s="410"/>
      <c r="Y138" s="486"/>
      <c r="Z138" s="388"/>
      <c r="AA138" s="486"/>
      <c r="AB138" s="388"/>
      <c r="AC138" s="504"/>
      <c r="AD138" s="432">
        <f t="shared" si="91"/>
        <v>3120</v>
      </c>
      <c r="AE138" s="413">
        <v>260</v>
      </c>
      <c r="AF138" s="387">
        <f t="shared" si="99"/>
        <v>3120</v>
      </c>
      <c r="AG138" s="413">
        <v>260</v>
      </c>
      <c r="AH138" s="387">
        <f t="shared" si="100"/>
        <v>3120</v>
      </c>
      <c r="AI138" s="413">
        <v>260</v>
      </c>
      <c r="AJ138" s="387">
        <f t="shared" si="105"/>
        <v>3120</v>
      </c>
      <c r="AK138" s="413">
        <v>260</v>
      </c>
      <c r="AL138" s="387">
        <f t="shared" si="102"/>
        <v>422400</v>
      </c>
      <c r="AM138" s="387">
        <f t="shared" si="106"/>
        <v>1760</v>
      </c>
      <c r="AN138" s="387">
        <f t="shared" si="107"/>
        <v>0</v>
      </c>
      <c r="AO138" s="387">
        <v>35200</v>
      </c>
      <c r="AP138" s="387">
        <v>35200</v>
      </c>
      <c r="AQ138" s="387">
        <v>0</v>
      </c>
      <c r="AR138" s="387">
        <v>0</v>
      </c>
      <c r="AS138" s="387">
        <v>0</v>
      </c>
      <c r="AT138" s="387">
        <v>0</v>
      </c>
      <c r="AU138" s="391">
        <f t="shared" si="108"/>
        <v>75544.84</v>
      </c>
    </row>
    <row r="139" spans="2:49" ht="15.75" thickBot="1" x14ac:dyDescent="0.3">
      <c r="B139" s="471">
        <f t="shared" si="104"/>
        <v>119</v>
      </c>
      <c r="C139" s="558"/>
      <c r="D139" s="408" t="s">
        <v>34</v>
      </c>
      <c r="E139" s="412">
        <v>71.400000000000006</v>
      </c>
      <c r="F139" s="410">
        <v>22</v>
      </c>
      <c r="G139" s="489">
        <f t="shared" si="109"/>
        <v>48694.8</v>
      </c>
      <c r="H139" s="410"/>
      <c r="I139" s="486"/>
      <c r="J139" s="410"/>
      <c r="K139" s="486"/>
      <c r="L139" s="410"/>
      <c r="M139" s="486"/>
      <c r="N139" s="410"/>
      <c r="O139" s="486"/>
      <c r="P139" s="410"/>
      <c r="Q139" s="486"/>
      <c r="R139" s="410"/>
      <c r="S139" s="486"/>
      <c r="T139" s="410"/>
      <c r="U139" s="486"/>
      <c r="V139" s="410"/>
      <c r="W139" s="486"/>
      <c r="X139" s="410"/>
      <c r="Y139" s="486"/>
      <c r="Z139" s="388"/>
      <c r="AA139" s="486"/>
      <c r="AB139" s="388"/>
      <c r="AC139" s="504"/>
      <c r="AD139" s="432"/>
      <c r="AE139" s="413"/>
      <c r="AF139" s="387"/>
      <c r="AG139" s="413"/>
      <c r="AH139" s="387"/>
      <c r="AI139" s="413"/>
      <c r="AJ139" s="387"/>
      <c r="AK139" s="413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9" ht="15.75" thickBot="1" x14ac:dyDescent="0.3">
      <c r="B140" s="471">
        <f t="shared" si="104"/>
        <v>120</v>
      </c>
      <c r="C140" s="558"/>
      <c r="D140" s="408" t="s">
        <v>84</v>
      </c>
      <c r="E140" s="412">
        <v>76.59</v>
      </c>
      <c r="F140" s="410">
        <v>1</v>
      </c>
      <c r="G140" s="489">
        <f t="shared" si="109"/>
        <v>2374.29</v>
      </c>
      <c r="H140" s="410"/>
      <c r="I140" s="486"/>
      <c r="J140" s="410"/>
      <c r="K140" s="486"/>
      <c r="L140" s="410"/>
      <c r="M140" s="486"/>
      <c r="N140" s="410"/>
      <c r="O140" s="486"/>
      <c r="P140" s="410"/>
      <c r="Q140" s="486"/>
      <c r="R140" s="410"/>
      <c r="S140" s="486"/>
      <c r="T140" s="410"/>
      <c r="U140" s="486"/>
      <c r="V140" s="410"/>
      <c r="W140" s="486"/>
      <c r="X140" s="410"/>
      <c r="Y140" s="486"/>
      <c r="Z140" s="388"/>
      <c r="AA140" s="486"/>
      <c r="AB140" s="388"/>
      <c r="AC140" s="504"/>
      <c r="AD140" s="432">
        <f t="shared" si="91"/>
        <v>900</v>
      </c>
      <c r="AE140" s="413">
        <v>75</v>
      </c>
      <c r="AF140" s="387">
        <f t="shared" si="99"/>
        <v>900</v>
      </c>
      <c r="AG140" s="413">
        <v>75</v>
      </c>
      <c r="AH140" s="387">
        <f t="shared" si="100"/>
        <v>900</v>
      </c>
      <c r="AI140" s="413">
        <v>75</v>
      </c>
      <c r="AJ140" s="387">
        <f t="shared" si="105"/>
        <v>900</v>
      </c>
      <c r="AK140" s="413">
        <v>75</v>
      </c>
      <c r="AL140" s="387">
        <f t="shared" si="102"/>
        <v>21120</v>
      </c>
      <c r="AM140" s="387">
        <f t="shared" si="106"/>
        <v>1760</v>
      </c>
      <c r="AN140" s="387">
        <f t="shared" si="107"/>
        <v>0</v>
      </c>
      <c r="AO140" s="387">
        <v>1760</v>
      </c>
      <c r="AP140" s="387">
        <v>1760</v>
      </c>
      <c r="AQ140" s="387">
        <v>0</v>
      </c>
      <c r="AR140" s="387">
        <v>0</v>
      </c>
      <c r="AS140" s="387">
        <v>0</v>
      </c>
      <c r="AT140" s="387">
        <v>0</v>
      </c>
      <c r="AU140" s="391">
        <f t="shared" si="108"/>
        <v>7954.29</v>
      </c>
    </row>
    <row r="141" spans="2:49" ht="15.75" thickBot="1" x14ac:dyDescent="0.3">
      <c r="B141" s="471">
        <f t="shared" si="104"/>
        <v>121</v>
      </c>
      <c r="C141" s="558"/>
      <c r="D141" s="408" t="s">
        <v>76</v>
      </c>
      <c r="E141" s="412">
        <v>72.540000000000006</v>
      </c>
      <c r="F141" s="410">
        <v>2</v>
      </c>
      <c r="G141" s="489">
        <f t="shared" si="109"/>
        <v>4497.4800000000005</v>
      </c>
      <c r="H141" s="410"/>
      <c r="I141" s="486"/>
      <c r="J141" s="410"/>
      <c r="K141" s="486"/>
      <c r="L141" s="410"/>
      <c r="M141" s="486"/>
      <c r="N141" s="410"/>
      <c r="O141" s="486"/>
      <c r="P141" s="410"/>
      <c r="Q141" s="486"/>
      <c r="R141" s="410"/>
      <c r="S141" s="486"/>
      <c r="T141" s="410"/>
      <c r="U141" s="486"/>
      <c r="V141" s="410"/>
      <c r="W141" s="486"/>
      <c r="X141" s="410"/>
      <c r="Y141" s="486"/>
      <c r="Z141" s="388"/>
      <c r="AA141" s="486"/>
      <c r="AB141" s="388"/>
      <c r="AC141" s="504"/>
      <c r="AD141" s="432">
        <f t="shared" si="91"/>
        <v>600</v>
      </c>
      <c r="AE141" s="413">
        <v>50</v>
      </c>
      <c r="AF141" s="387">
        <f t="shared" si="99"/>
        <v>600</v>
      </c>
      <c r="AG141" s="413">
        <v>50</v>
      </c>
      <c r="AH141" s="387">
        <f t="shared" si="100"/>
        <v>600</v>
      </c>
      <c r="AI141" s="413">
        <v>50</v>
      </c>
      <c r="AJ141" s="387">
        <f t="shared" si="105"/>
        <v>600</v>
      </c>
      <c r="AK141" s="413">
        <v>50</v>
      </c>
      <c r="AL141" s="387">
        <f t="shared" si="102"/>
        <v>42240</v>
      </c>
      <c r="AM141" s="387">
        <f t="shared" si="106"/>
        <v>3520</v>
      </c>
      <c r="AN141" s="387">
        <f t="shared" si="107"/>
        <v>0</v>
      </c>
      <c r="AO141" s="387">
        <v>3520</v>
      </c>
      <c r="AP141" s="387">
        <v>3520</v>
      </c>
      <c r="AQ141" s="387">
        <v>0</v>
      </c>
      <c r="AR141" s="387">
        <v>0</v>
      </c>
      <c r="AS141" s="387">
        <v>0</v>
      </c>
      <c r="AT141" s="387">
        <v>0</v>
      </c>
      <c r="AU141" s="391">
        <f t="shared" si="108"/>
        <v>15257.48</v>
      </c>
    </row>
    <row r="142" spans="2:49" ht="15.75" thickBot="1" x14ac:dyDescent="0.3">
      <c r="B142" s="471">
        <f t="shared" si="104"/>
        <v>122</v>
      </c>
      <c r="C142" s="558"/>
      <c r="D142" s="408" t="s">
        <v>35</v>
      </c>
      <c r="E142" s="412">
        <v>72.540000000000006</v>
      </c>
      <c r="F142" s="410">
        <v>1</v>
      </c>
      <c r="G142" s="489">
        <f t="shared" si="109"/>
        <v>2248.7400000000002</v>
      </c>
      <c r="H142" s="410"/>
      <c r="I142" s="486"/>
      <c r="J142" s="410"/>
      <c r="K142" s="486"/>
      <c r="L142" s="410"/>
      <c r="M142" s="486"/>
      <c r="N142" s="410"/>
      <c r="O142" s="486"/>
      <c r="P142" s="410"/>
      <c r="Q142" s="486"/>
      <c r="R142" s="410"/>
      <c r="S142" s="486"/>
      <c r="T142" s="410"/>
      <c r="U142" s="486"/>
      <c r="V142" s="410"/>
      <c r="W142" s="486"/>
      <c r="X142" s="410"/>
      <c r="Y142" s="486"/>
      <c r="Z142" s="388"/>
      <c r="AA142" s="486"/>
      <c r="AB142" s="388"/>
      <c r="AC142" s="504"/>
      <c r="AD142" s="432">
        <f t="shared" si="91"/>
        <v>600</v>
      </c>
      <c r="AE142" s="413">
        <v>50</v>
      </c>
      <c r="AF142" s="387">
        <f t="shared" si="99"/>
        <v>600</v>
      </c>
      <c r="AG142" s="413">
        <v>50</v>
      </c>
      <c r="AH142" s="387">
        <f t="shared" si="100"/>
        <v>600</v>
      </c>
      <c r="AI142" s="413">
        <v>50</v>
      </c>
      <c r="AJ142" s="387">
        <f t="shared" si="105"/>
        <v>600</v>
      </c>
      <c r="AK142" s="413">
        <v>50</v>
      </c>
      <c r="AL142" s="387">
        <f t="shared" si="102"/>
        <v>21120</v>
      </c>
      <c r="AM142" s="387">
        <f t="shared" si="106"/>
        <v>1760</v>
      </c>
      <c r="AN142" s="387">
        <f t="shared" si="107"/>
        <v>0</v>
      </c>
      <c r="AO142" s="387">
        <v>1760</v>
      </c>
      <c r="AP142" s="387">
        <v>1760</v>
      </c>
      <c r="AQ142" s="387">
        <v>0</v>
      </c>
      <c r="AR142" s="387">
        <v>0</v>
      </c>
      <c r="AS142" s="387">
        <v>0</v>
      </c>
      <c r="AT142" s="387">
        <v>0</v>
      </c>
      <c r="AU142" s="391">
        <f t="shared" si="108"/>
        <v>7728.74</v>
      </c>
    </row>
    <row r="143" spans="2:49" ht="15.75" thickBot="1" x14ac:dyDescent="0.3">
      <c r="B143" s="471">
        <f t="shared" si="104"/>
        <v>123</v>
      </c>
      <c r="C143" s="558"/>
      <c r="D143" s="408" t="s">
        <v>38</v>
      </c>
      <c r="E143" s="412">
        <v>78.25</v>
      </c>
      <c r="F143" s="410">
        <v>3</v>
      </c>
      <c r="G143" s="489">
        <f t="shared" si="109"/>
        <v>7277.25</v>
      </c>
      <c r="H143" s="410"/>
      <c r="I143" s="486"/>
      <c r="J143" s="410"/>
      <c r="K143" s="486"/>
      <c r="L143" s="410"/>
      <c r="M143" s="486"/>
      <c r="N143" s="410"/>
      <c r="O143" s="486"/>
      <c r="P143" s="410"/>
      <c r="Q143" s="486"/>
      <c r="R143" s="410"/>
      <c r="S143" s="486"/>
      <c r="T143" s="410"/>
      <c r="U143" s="486"/>
      <c r="V143" s="410"/>
      <c r="W143" s="486"/>
      <c r="X143" s="410"/>
      <c r="Y143" s="486"/>
      <c r="Z143" s="388"/>
      <c r="AA143" s="486"/>
      <c r="AB143" s="388"/>
      <c r="AC143" s="504"/>
      <c r="AD143" s="432">
        <f t="shared" si="91"/>
        <v>2700</v>
      </c>
      <c r="AE143" s="413">
        <v>225</v>
      </c>
      <c r="AF143" s="387">
        <f t="shared" si="99"/>
        <v>2700</v>
      </c>
      <c r="AG143" s="413">
        <v>225</v>
      </c>
      <c r="AH143" s="387">
        <f t="shared" si="100"/>
        <v>2700</v>
      </c>
      <c r="AI143" s="413">
        <v>225</v>
      </c>
      <c r="AJ143" s="387">
        <f t="shared" si="105"/>
        <v>2700</v>
      </c>
      <c r="AK143" s="413">
        <v>225</v>
      </c>
      <c r="AL143" s="387">
        <f t="shared" si="102"/>
        <v>84480</v>
      </c>
      <c r="AM143" s="387">
        <f t="shared" si="106"/>
        <v>5280</v>
      </c>
      <c r="AN143" s="387">
        <f t="shared" si="107"/>
        <v>0</v>
      </c>
      <c r="AO143" s="387">
        <v>7040</v>
      </c>
      <c r="AP143" s="387">
        <v>7040</v>
      </c>
      <c r="AQ143" s="387">
        <v>0</v>
      </c>
      <c r="AR143" s="387">
        <v>0</v>
      </c>
      <c r="AS143" s="387">
        <v>0</v>
      </c>
      <c r="AT143" s="387">
        <v>0</v>
      </c>
      <c r="AU143" s="391">
        <f t="shared" si="108"/>
        <v>27537.25</v>
      </c>
    </row>
    <row r="144" spans="2:49" ht="15.75" thickBot="1" x14ac:dyDescent="0.3">
      <c r="B144" s="471">
        <f t="shared" si="104"/>
        <v>124</v>
      </c>
      <c r="C144" s="558"/>
      <c r="D144" s="408" t="s">
        <v>30</v>
      </c>
      <c r="E144" s="412">
        <v>72.540000000000006</v>
      </c>
      <c r="F144" s="410">
        <v>1</v>
      </c>
      <c r="G144" s="489">
        <f t="shared" si="109"/>
        <v>2248.7400000000002</v>
      </c>
      <c r="H144" s="410"/>
      <c r="I144" s="486"/>
      <c r="J144" s="410"/>
      <c r="K144" s="486"/>
      <c r="L144" s="410"/>
      <c r="M144" s="486"/>
      <c r="N144" s="410"/>
      <c r="O144" s="486"/>
      <c r="P144" s="410"/>
      <c r="Q144" s="486"/>
      <c r="R144" s="410"/>
      <c r="S144" s="486"/>
      <c r="T144" s="410"/>
      <c r="U144" s="486"/>
      <c r="V144" s="410"/>
      <c r="W144" s="486"/>
      <c r="X144" s="410"/>
      <c r="Y144" s="486"/>
      <c r="Z144" s="388"/>
      <c r="AA144" s="486"/>
      <c r="AB144" s="388"/>
      <c r="AC144" s="504"/>
      <c r="AD144" s="432">
        <f t="shared" si="91"/>
        <v>0</v>
      </c>
      <c r="AE144" s="387">
        <v>0</v>
      </c>
      <c r="AF144" s="387">
        <f t="shared" si="99"/>
        <v>0</v>
      </c>
      <c r="AG144" s="387">
        <v>0</v>
      </c>
      <c r="AH144" s="387">
        <f t="shared" si="100"/>
        <v>0</v>
      </c>
      <c r="AI144" s="387">
        <v>0</v>
      </c>
      <c r="AJ144" s="387">
        <f t="shared" si="105"/>
        <v>0</v>
      </c>
      <c r="AK144" s="387"/>
      <c r="AL144" s="387">
        <f t="shared" si="102"/>
        <v>21120</v>
      </c>
      <c r="AM144" s="387">
        <f t="shared" si="106"/>
        <v>1760</v>
      </c>
      <c r="AN144" s="387">
        <f t="shared" si="107"/>
        <v>0</v>
      </c>
      <c r="AO144" s="387">
        <v>1760</v>
      </c>
      <c r="AP144" s="387">
        <v>1760</v>
      </c>
      <c r="AQ144" s="387">
        <v>0</v>
      </c>
      <c r="AR144" s="387">
        <v>0</v>
      </c>
      <c r="AS144" s="387">
        <v>0</v>
      </c>
      <c r="AT144" s="387">
        <v>0</v>
      </c>
      <c r="AU144" s="391">
        <f t="shared" si="108"/>
        <v>7528.74</v>
      </c>
    </row>
    <row r="145" spans="2:47" ht="15.75" thickBot="1" x14ac:dyDescent="0.3">
      <c r="B145" s="471">
        <f t="shared" si="104"/>
        <v>125</v>
      </c>
      <c r="C145" s="558"/>
      <c r="D145" s="408" t="s">
        <v>31</v>
      </c>
      <c r="E145" s="412">
        <v>71.400000000000006</v>
      </c>
      <c r="F145" s="410">
        <v>2</v>
      </c>
      <c r="G145" s="489">
        <f t="shared" si="109"/>
        <v>4426.8</v>
      </c>
      <c r="H145" s="410"/>
      <c r="I145" s="486"/>
      <c r="J145" s="410"/>
      <c r="K145" s="486"/>
      <c r="L145" s="410"/>
      <c r="M145" s="486"/>
      <c r="N145" s="410"/>
      <c r="O145" s="486"/>
      <c r="P145" s="410"/>
      <c r="Q145" s="486"/>
      <c r="R145" s="410"/>
      <c r="S145" s="486"/>
      <c r="T145" s="410"/>
      <c r="U145" s="486"/>
      <c r="V145" s="410"/>
      <c r="W145" s="486"/>
      <c r="X145" s="410"/>
      <c r="Y145" s="486"/>
      <c r="Z145" s="388"/>
      <c r="AA145" s="486"/>
      <c r="AB145" s="388"/>
      <c r="AC145" s="504"/>
      <c r="AD145" s="432">
        <f t="shared" si="91"/>
        <v>69600</v>
      </c>
      <c r="AE145" s="413">
        <v>5800</v>
      </c>
      <c r="AF145" s="387">
        <f t="shared" si="99"/>
        <v>69600</v>
      </c>
      <c r="AG145" s="413">
        <v>5800</v>
      </c>
      <c r="AH145" s="387">
        <f t="shared" si="100"/>
        <v>69000</v>
      </c>
      <c r="AI145" s="413">
        <v>5750</v>
      </c>
      <c r="AJ145" s="387">
        <f t="shared" si="105"/>
        <v>69000</v>
      </c>
      <c r="AK145" s="413">
        <v>5750</v>
      </c>
      <c r="AL145" s="387">
        <f t="shared" si="102"/>
        <v>4762895.1251612827</v>
      </c>
      <c r="AM145" s="387">
        <f t="shared" si="106"/>
        <v>3520</v>
      </c>
      <c r="AN145" s="387">
        <f t="shared" si="107"/>
        <v>0</v>
      </c>
      <c r="AO145" s="387">
        <v>202400</v>
      </c>
      <c r="AP145" s="387">
        <v>396907.92709677352</v>
      </c>
      <c r="AQ145" s="387">
        <v>0</v>
      </c>
      <c r="AR145" s="387">
        <v>0</v>
      </c>
      <c r="AS145" s="387">
        <v>0</v>
      </c>
      <c r="AT145" s="387">
        <v>0</v>
      </c>
      <c r="AU145" s="391">
        <f t="shared" si="108"/>
        <v>630354.72709677345</v>
      </c>
    </row>
    <row r="146" spans="2:47" ht="15.75" thickBot="1" x14ac:dyDescent="0.3">
      <c r="B146" s="471">
        <f t="shared" si="104"/>
        <v>126</v>
      </c>
      <c r="C146" s="558"/>
      <c r="D146" s="408" t="s">
        <v>53</v>
      </c>
      <c r="E146" s="412">
        <v>71.400000000000006</v>
      </c>
      <c r="F146" s="410">
        <v>25</v>
      </c>
      <c r="G146" s="489">
        <f t="shared" si="109"/>
        <v>55335.000000000007</v>
      </c>
      <c r="H146" s="410"/>
      <c r="I146" s="486"/>
      <c r="J146" s="410"/>
      <c r="K146" s="486"/>
      <c r="L146" s="410"/>
      <c r="M146" s="486"/>
      <c r="N146" s="410"/>
      <c r="O146" s="486"/>
      <c r="P146" s="410"/>
      <c r="Q146" s="486"/>
      <c r="R146" s="410"/>
      <c r="S146" s="486"/>
      <c r="T146" s="410"/>
      <c r="U146" s="486"/>
      <c r="V146" s="410"/>
      <c r="W146" s="486"/>
      <c r="X146" s="410"/>
      <c r="Y146" s="486"/>
      <c r="Z146" s="388"/>
      <c r="AA146" s="486"/>
      <c r="AB146" s="388"/>
      <c r="AC146" s="504"/>
      <c r="AD146" s="432"/>
      <c r="AE146" s="413"/>
      <c r="AF146" s="387"/>
      <c r="AG146" s="413"/>
      <c r="AH146" s="387"/>
      <c r="AI146" s="413"/>
      <c r="AJ146" s="387"/>
      <c r="AK146" s="413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7" ht="15.75" thickBot="1" x14ac:dyDescent="0.3">
      <c r="B147" s="471">
        <f t="shared" si="104"/>
        <v>127</v>
      </c>
      <c r="C147" s="558"/>
      <c r="D147" s="408" t="s">
        <v>53</v>
      </c>
      <c r="E147" s="412">
        <v>71.400000000000006</v>
      </c>
      <c r="F147" s="410">
        <v>1</v>
      </c>
      <c r="G147" s="489">
        <v>0</v>
      </c>
      <c r="H147" s="410"/>
      <c r="I147" s="486"/>
      <c r="J147" s="410"/>
      <c r="K147" s="486"/>
      <c r="L147" s="410"/>
      <c r="M147" s="486"/>
      <c r="N147" s="410"/>
      <c r="O147" s="486"/>
      <c r="P147" s="410"/>
      <c r="Q147" s="486"/>
      <c r="R147" s="410"/>
      <c r="S147" s="486"/>
      <c r="T147" s="410"/>
      <c r="U147" s="486"/>
      <c r="V147" s="410"/>
      <c r="W147" s="486"/>
      <c r="X147" s="410"/>
      <c r="Y147" s="486"/>
      <c r="Z147" s="388"/>
      <c r="AA147" s="486"/>
      <c r="AB147" s="388"/>
      <c r="AC147" s="504"/>
      <c r="AD147" s="432"/>
      <c r="AE147" s="413"/>
      <c r="AF147" s="387"/>
      <c r="AG147" s="413"/>
      <c r="AH147" s="387"/>
      <c r="AI147" s="413"/>
      <c r="AJ147" s="387"/>
      <c r="AK147" s="413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7" ht="15.75" thickBot="1" x14ac:dyDescent="0.3">
      <c r="B148" s="471">
        <f t="shared" si="104"/>
        <v>128</v>
      </c>
      <c r="C148" s="558"/>
      <c r="D148" s="408" t="s">
        <v>147</v>
      </c>
      <c r="E148" s="412">
        <v>75.64</v>
      </c>
      <c r="F148" s="410">
        <v>1</v>
      </c>
      <c r="G148" s="489">
        <f t="shared" si="109"/>
        <v>2344.84</v>
      </c>
      <c r="H148" s="410"/>
      <c r="I148" s="486"/>
      <c r="J148" s="410"/>
      <c r="K148" s="486"/>
      <c r="L148" s="410"/>
      <c r="M148" s="486"/>
      <c r="N148" s="410"/>
      <c r="O148" s="486"/>
      <c r="P148" s="410"/>
      <c r="Q148" s="486"/>
      <c r="R148" s="410"/>
      <c r="S148" s="486"/>
      <c r="T148" s="410"/>
      <c r="U148" s="486"/>
      <c r="V148" s="410"/>
      <c r="W148" s="486"/>
      <c r="X148" s="410"/>
      <c r="Y148" s="486"/>
      <c r="Z148" s="388"/>
      <c r="AA148" s="486"/>
      <c r="AB148" s="388"/>
      <c r="AC148" s="504"/>
      <c r="AD148" s="432"/>
      <c r="AE148" s="413"/>
      <c r="AF148" s="387"/>
      <c r="AG148" s="413"/>
      <c r="AH148" s="387"/>
      <c r="AI148" s="413"/>
      <c r="AJ148" s="387"/>
      <c r="AK148" s="413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7" ht="15.75" thickBot="1" x14ac:dyDescent="0.3">
      <c r="B149" s="471">
        <f t="shared" si="104"/>
        <v>129</v>
      </c>
      <c r="C149" s="559"/>
      <c r="D149" s="443" t="s">
        <v>155</v>
      </c>
      <c r="E149" s="470">
        <v>78.25</v>
      </c>
      <c r="F149" s="440">
        <v>1</v>
      </c>
      <c r="G149" s="490">
        <f t="shared" si="109"/>
        <v>2425.75</v>
      </c>
      <c r="H149" s="440"/>
      <c r="I149" s="487"/>
      <c r="J149" s="440"/>
      <c r="K149" s="487"/>
      <c r="L149" s="440"/>
      <c r="M149" s="487"/>
      <c r="N149" s="440"/>
      <c r="O149" s="487"/>
      <c r="P149" s="440"/>
      <c r="Q149" s="487"/>
      <c r="R149" s="440"/>
      <c r="S149" s="487"/>
      <c r="T149" s="440"/>
      <c r="U149" s="487"/>
      <c r="V149" s="440"/>
      <c r="W149" s="487"/>
      <c r="X149" s="440"/>
      <c r="Y149" s="487"/>
      <c r="Z149" s="439"/>
      <c r="AA149" s="487"/>
      <c r="AB149" s="439"/>
      <c r="AC149" s="505"/>
      <c r="AD149" s="432">
        <f t="shared" si="91"/>
        <v>12420</v>
      </c>
      <c r="AE149" s="413">
        <v>1035</v>
      </c>
      <c r="AF149" s="387">
        <f t="shared" si="99"/>
        <v>12420</v>
      </c>
      <c r="AG149" s="413">
        <v>1035</v>
      </c>
      <c r="AH149" s="387">
        <f t="shared" si="100"/>
        <v>12420</v>
      </c>
      <c r="AI149" s="413">
        <v>1035</v>
      </c>
      <c r="AJ149" s="387">
        <f t="shared" si="105"/>
        <v>12420</v>
      </c>
      <c r="AK149" s="413">
        <v>1035</v>
      </c>
      <c r="AL149" s="387">
        <f>+AP149*12</f>
        <v>464640</v>
      </c>
      <c r="AM149" s="387">
        <f t="shared" si="106"/>
        <v>1760</v>
      </c>
      <c r="AN149" s="387">
        <f t="shared" si="107"/>
        <v>0</v>
      </c>
      <c r="AO149" s="387">
        <v>38720</v>
      </c>
      <c r="AP149" s="387">
        <v>38720</v>
      </c>
      <c r="AQ149" s="387">
        <v>0</v>
      </c>
      <c r="AR149" s="387">
        <v>0</v>
      </c>
      <c r="AS149" s="387">
        <v>0</v>
      </c>
      <c r="AT149" s="387">
        <v>0</v>
      </c>
      <c r="AU149" s="391">
        <f>+G149+I149+K149+M149+O149+Q149+S149+AN149+AI149+U149+W149+Y149+AA149+AC149+AE149+AG149+AM149+AO149+AQ149+AR149+AS149+AT149+AK149+AP149</f>
        <v>85765.75</v>
      </c>
    </row>
    <row r="150" spans="2:47" ht="15" hidden="1" customHeight="1" thickBot="1" x14ac:dyDescent="0.3">
      <c r="B150" s="538" t="s">
        <v>79</v>
      </c>
      <c r="C150" s="539"/>
      <c r="D150" s="539"/>
      <c r="E150" s="539"/>
      <c r="F150" s="539"/>
      <c r="G150" s="539"/>
      <c r="H150" s="539"/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39"/>
      <c r="T150" s="539"/>
      <c r="U150" s="539"/>
      <c r="V150" s="539"/>
      <c r="W150" s="539"/>
      <c r="X150" s="539"/>
      <c r="Y150" s="539"/>
      <c r="Z150" s="539"/>
      <c r="AA150" s="539"/>
      <c r="AB150" s="539"/>
      <c r="AC150" s="539"/>
      <c r="AD150" s="540"/>
      <c r="AE150" s="540"/>
      <c r="AF150" s="540"/>
      <c r="AG150" s="540"/>
      <c r="AH150" s="540"/>
      <c r="AI150" s="540"/>
      <c r="AJ150" s="540"/>
      <c r="AK150" s="540"/>
      <c r="AL150" s="540"/>
      <c r="AM150" s="540"/>
      <c r="AN150" s="540"/>
      <c r="AO150" s="540"/>
      <c r="AP150" s="540"/>
      <c r="AQ150" s="540"/>
      <c r="AR150" s="540"/>
      <c r="AS150" s="540"/>
      <c r="AT150" s="540"/>
      <c r="AU150" s="541"/>
    </row>
    <row r="151" spans="2:47" ht="15.75" hidden="1" thickBot="1" x14ac:dyDescent="0.3">
      <c r="B151" s="471">
        <f>+B149+1</f>
        <v>130</v>
      </c>
      <c r="C151" s="542" t="s">
        <v>80</v>
      </c>
      <c r="D151" s="496"/>
      <c r="E151" s="469"/>
      <c r="F151" s="403"/>
      <c r="G151" s="485"/>
      <c r="H151" s="403"/>
      <c r="I151" s="485"/>
      <c r="J151" s="403"/>
      <c r="K151" s="485"/>
      <c r="L151" s="403"/>
      <c r="M151" s="485"/>
      <c r="N151" s="403"/>
      <c r="O151" s="485"/>
      <c r="P151" s="403"/>
      <c r="Q151" s="485"/>
      <c r="R151" s="403"/>
      <c r="S151" s="485"/>
      <c r="T151" s="403"/>
      <c r="U151" s="485"/>
      <c r="V151" s="403"/>
      <c r="W151" s="485"/>
      <c r="X151" s="403"/>
      <c r="Y151" s="485"/>
      <c r="Z151" s="405"/>
      <c r="AA151" s="485"/>
      <c r="AB151" s="405"/>
      <c r="AC151" s="503"/>
      <c r="AD151" s="432">
        <f t="shared" ref="AD151:AD153" si="110">+AE151*12</f>
        <v>10800</v>
      </c>
      <c r="AE151" s="413">
        <v>900</v>
      </c>
      <c r="AF151" s="387">
        <f t="shared" ref="AF151:AF153" si="111">+AG151*12</f>
        <v>10800</v>
      </c>
      <c r="AG151" s="413">
        <v>900</v>
      </c>
      <c r="AH151" s="387">
        <f t="shared" ref="AH151:AH153" si="112">+AI151*12</f>
        <v>10800</v>
      </c>
      <c r="AI151" s="413">
        <v>900</v>
      </c>
      <c r="AJ151" s="387">
        <f t="shared" ref="AJ151:AJ153" si="113">+AK151*12</f>
        <v>10800</v>
      </c>
      <c r="AK151" s="413">
        <v>900</v>
      </c>
      <c r="AL151" s="387">
        <f t="shared" ref="AL151:AL170" si="114">+AP151*12</f>
        <v>359040</v>
      </c>
      <c r="AM151" s="387">
        <f>1760*F151</f>
        <v>0</v>
      </c>
      <c r="AN151" s="387">
        <f>1760*H151</f>
        <v>0</v>
      </c>
      <c r="AO151" s="387">
        <v>29920</v>
      </c>
      <c r="AP151" s="387">
        <v>29920</v>
      </c>
      <c r="AQ151" s="387">
        <v>0</v>
      </c>
      <c r="AR151" s="387">
        <v>0</v>
      </c>
      <c r="AS151" s="387">
        <v>0</v>
      </c>
      <c r="AT151" s="387">
        <v>0</v>
      </c>
      <c r="AU151" s="391">
        <f>+G151+I151+K151+M151+O151+Q151+S151+AN151+AI151+U151+W151+Y151+AA151+AC151+AE151+AG151+AM151+AO151+AQ151+AR151+AS151+AT151+AK151+AP151</f>
        <v>63440</v>
      </c>
    </row>
    <row r="152" spans="2:47" ht="15.75" hidden="1" thickBot="1" x14ac:dyDescent="0.3">
      <c r="B152" s="471">
        <f>+B151+1</f>
        <v>131</v>
      </c>
      <c r="C152" s="543"/>
      <c r="D152" s="497"/>
      <c r="E152" s="412"/>
      <c r="F152" s="410"/>
      <c r="G152" s="486"/>
      <c r="H152" s="410"/>
      <c r="I152" s="486"/>
      <c r="J152" s="410"/>
      <c r="K152" s="486"/>
      <c r="L152" s="410"/>
      <c r="M152" s="486"/>
      <c r="N152" s="410"/>
      <c r="O152" s="486"/>
      <c r="P152" s="410"/>
      <c r="Q152" s="486"/>
      <c r="R152" s="410"/>
      <c r="S152" s="486"/>
      <c r="T152" s="410"/>
      <c r="U152" s="486"/>
      <c r="V152" s="410"/>
      <c r="W152" s="486"/>
      <c r="X152" s="410"/>
      <c r="Y152" s="486"/>
      <c r="Z152" s="388"/>
      <c r="AA152" s="486"/>
      <c r="AB152" s="388"/>
      <c r="AC152" s="504"/>
      <c r="AD152" s="432">
        <f t="shared" si="110"/>
        <v>9300</v>
      </c>
      <c r="AE152" s="413">
        <v>775</v>
      </c>
      <c r="AF152" s="387">
        <f t="shared" si="111"/>
        <v>9300</v>
      </c>
      <c r="AG152" s="413">
        <v>775</v>
      </c>
      <c r="AH152" s="387">
        <f t="shared" si="112"/>
        <v>9300</v>
      </c>
      <c r="AI152" s="413">
        <v>775</v>
      </c>
      <c r="AJ152" s="387">
        <f t="shared" si="113"/>
        <v>9300</v>
      </c>
      <c r="AK152" s="413">
        <v>775</v>
      </c>
      <c r="AL152" s="387">
        <f t="shared" si="114"/>
        <v>316800</v>
      </c>
      <c r="AM152" s="387">
        <f>1760*F152</f>
        <v>0</v>
      </c>
      <c r="AN152" s="387">
        <f>1760*H152</f>
        <v>0</v>
      </c>
      <c r="AO152" s="387">
        <v>26400</v>
      </c>
      <c r="AP152" s="387">
        <v>26400</v>
      </c>
      <c r="AQ152" s="387">
        <v>0</v>
      </c>
      <c r="AR152" s="387">
        <v>0</v>
      </c>
      <c r="AS152" s="387">
        <v>0</v>
      </c>
      <c r="AT152" s="387">
        <v>0</v>
      </c>
      <c r="AU152" s="391">
        <f>+G152+I152+K152+M152+O152+Q152+S152+AN152+AI152+U152+W152+Y152+AA152+AC152+AE152+AG152+AM152+AO152+AQ152+AR152+AS152+AT152+AK152+AP152</f>
        <v>55900</v>
      </c>
    </row>
    <row r="153" spans="2:47" ht="15.75" hidden="1" thickBot="1" x14ac:dyDescent="0.3">
      <c r="B153" s="471">
        <f t="shared" ref="B153:B170" si="115">+B152+1</f>
        <v>132</v>
      </c>
      <c r="C153" s="543"/>
      <c r="D153" s="497"/>
      <c r="E153" s="412"/>
      <c r="F153" s="410"/>
      <c r="G153" s="486"/>
      <c r="H153" s="410"/>
      <c r="I153" s="486"/>
      <c r="J153" s="410"/>
      <c r="K153" s="486"/>
      <c r="L153" s="410"/>
      <c r="M153" s="486"/>
      <c r="N153" s="410"/>
      <c r="O153" s="486"/>
      <c r="P153" s="410"/>
      <c r="Q153" s="486"/>
      <c r="R153" s="410"/>
      <c r="S153" s="486"/>
      <c r="T153" s="410"/>
      <c r="U153" s="486"/>
      <c r="V153" s="410"/>
      <c r="W153" s="486"/>
      <c r="X153" s="410"/>
      <c r="Y153" s="486"/>
      <c r="Z153" s="388"/>
      <c r="AA153" s="486"/>
      <c r="AB153" s="388"/>
      <c r="AC153" s="504"/>
      <c r="AD153" s="432">
        <f t="shared" si="110"/>
        <v>0</v>
      </c>
      <c r="AE153" s="387">
        <v>0</v>
      </c>
      <c r="AF153" s="387">
        <f t="shared" si="111"/>
        <v>0</v>
      </c>
      <c r="AG153" s="387">
        <v>0</v>
      </c>
      <c r="AH153" s="387">
        <f t="shared" si="112"/>
        <v>0</v>
      </c>
      <c r="AI153" s="387">
        <v>0</v>
      </c>
      <c r="AJ153" s="387">
        <f t="shared" si="113"/>
        <v>0</v>
      </c>
      <c r="AK153" s="387">
        <v>0</v>
      </c>
      <c r="AL153" s="387">
        <f t="shared" si="114"/>
        <v>63360</v>
      </c>
      <c r="AM153" s="387">
        <f>1760*F153</f>
        <v>0</v>
      </c>
      <c r="AN153" s="387">
        <f>1760*H153</f>
        <v>0</v>
      </c>
      <c r="AO153" s="387">
        <v>5280</v>
      </c>
      <c r="AP153" s="387">
        <v>5280</v>
      </c>
      <c r="AQ153" s="387">
        <v>0</v>
      </c>
      <c r="AR153" s="387">
        <v>0</v>
      </c>
      <c r="AS153" s="387">
        <v>0</v>
      </c>
      <c r="AT153" s="387">
        <v>0</v>
      </c>
      <c r="AU153" s="391">
        <f>+G153+I153+K153+M153+O153+Q153+S153+AN153+AI153+U153+W153+Y153+AA153+AC153+AE153+AG153+AM153+AO153+AQ153+AR153+AS153+AT153+AK153+AP153</f>
        <v>10560</v>
      </c>
    </row>
    <row r="154" spans="2:47" ht="15.75" hidden="1" thickBot="1" x14ac:dyDescent="0.3">
      <c r="B154" s="471">
        <f t="shared" si="115"/>
        <v>133</v>
      </c>
      <c r="C154" s="543"/>
      <c r="D154" s="497"/>
      <c r="E154" s="412"/>
      <c r="F154" s="410"/>
      <c r="G154" s="486"/>
      <c r="H154" s="410"/>
      <c r="I154" s="486"/>
      <c r="J154" s="410"/>
      <c r="K154" s="486"/>
      <c r="L154" s="410"/>
      <c r="M154" s="486"/>
      <c r="N154" s="410"/>
      <c r="O154" s="486"/>
      <c r="P154" s="410"/>
      <c r="Q154" s="486"/>
      <c r="R154" s="410"/>
      <c r="S154" s="486"/>
      <c r="T154" s="410"/>
      <c r="U154" s="486"/>
      <c r="V154" s="410"/>
      <c r="W154" s="486"/>
      <c r="X154" s="410"/>
      <c r="Y154" s="486"/>
      <c r="Z154" s="388"/>
      <c r="AA154" s="486"/>
      <c r="AB154" s="388"/>
      <c r="AC154" s="504"/>
      <c r="AD154" s="432"/>
      <c r="AE154" s="387"/>
      <c r="AF154" s="387"/>
      <c r="AG154" s="387"/>
      <c r="AH154" s="387"/>
      <c r="AI154" s="387"/>
      <c r="AJ154" s="387"/>
      <c r="AK154" s="387"/>
      <c r="AL154" s="387">
        <f t="shared" si="114"/>
        <v>21120</v>
      </c>
      <c r="AM154" s="387"/>
      <c r="AN154" s="387"/>
      <c r="AO154" s="387">
        <v>1760</v>
      </c>
      <c r="AP154" s="387">
        <v>1760</v>
      </c>
      <c r="AQ154" s="387"/>
      <c r="AR154" s="387"/>
      <c r="AS154" s="387"/>
      <c r="AT154" s="387"/>
      <c r="AU154" s="391"/>
    </row>
    <row r="155" spans="2:47" ht="15.75" hidden="1" thickBot="1" x14ac:dyDescent="0.3">
      <c r="B155" s="471">
        <f t="shared" si="115"/>
        <v>134</v>
      </c>
      <c r="C155" s="543"/>
      <c r="D155" s="497"/>
      <c r="E155" s="412"/>
      <c r="F155" s="410"/>
      <c r="G155" s="486"/>
      <c r="H155" s="410"/>
      <c r="I155" s="486"/>
      <c r="J155" s="410"/>
      <c r="K155" s="486"/>
      <c r="L155" s="410"/>
      <c r="M155" s="486"/>
      <c r="N155" s="410"/>
      <c r="O155" s="486"/>
      <c r="P155" s="410"/>
      <c r="Q155" s="486"/>
      <c r="R155" s="410"/>
      <c r="S155" s="486"/>
      <c r="T155" s="410"/>
      <c r="U155" s="486"/>
      <c r="V155" s="410"/>
      <c r="W155" s="486"/>
      <c r="X155" s="410"/>
      <c r="Y155" s="486"/>
      <c r="Z155" s="388"/>
      <c r="AA155" s="486"/>
      <c r="AB155" s="388"/>
      <c r="AC155" s="504"/>
      <c r="AD155" s="432">
        <f t="shared" ref="AD155:AD164" si="116">+AE155*12</f>
        <v>600</v>
      </c>
      <c r="AE155" s="413">
        <v>50</v>
      </c>
      <c r="AF155" s="387">
        <f t="shared" ref="AF155:AF164" si="117">+AG155*12</f>
        <v>600</v>
      </c>
      <c r="AG155" s="413">
        <v>50</v>
      </c>
      <c r="AH155" s="387">
        <f t="shared" ref="AH155:AH164" si="118">+AI155*12</f>
        <v>600</v>
      </c>
      <c r="AI155" s="413">
        <v>50</v>
      </c>
      <c r="AJ155" s="387">
        <f t="shared" ref="AJ155:AJ164" si="119">+AK155*12</f>
        <v>600</v>
      </c>
      <c r="AK155" s="413">
        <v>50</v>
      </c>
      <c r="AL155" s="387">
        <f t="shared" si="114"/>
        <v>63360</v>
      </c>
      <c r="AM155" s="387">
        <f t="shared" ref="AM155:AM164" si="120">1760*F155</f>
        <v>0</v>
      </c>
      <c r="AN155" s="387">
        <f t="shared" ref="AN155:AN164" si="121">1760*H155</f>
        <v>0</v>
      </c>
      <c r="AO155" s="387">
        <v>5280</v>
      </c>
      <c r="AP155" s="387">
        <v>5280</v>
      </c>
      <c r="AQ155" s="387">
        <v>0</v>
      </c>
      <c r="AR155" s="387">
        <v>0</v>
      </c>
      <c r="AS155" s="387">
        <v>0</v>
      </c>
      <c r="AT155" s="387">
        <v>0</v>
      </c>
      <c r="AU155" s="391">
        <f t="shared" ref="AU155:AU164" si="122">+G155+I155+K155+M155+O155+Q155+S155+AN155+AI155+U155+W155+Y155+AA155+AC155+AE155+AG155+AM155+AO155+AQ155+AR155+AS155+AT155+AK155+AP155</f>
        <v>10760</v>
      </c>
    </row>
    <row r="156" spans="2:47" ht="15.75" hidden="1" thickBot="1" x14ac:dyDescent="0.3">
      <c r="B156" s="471">
        <f>+B155+1</f>
        <v>135</v>
      </c>
      <c r="C156" s="543"/>
      <c r="D156" s="497"/>
      <c r="E156" s="412"/>
      <c r="F156" s="410"/>
      <c r="G156" s="486"/>
      <c r="H156" s="410"/>
      <c r="I156" s="486"/>
      <c r="J156" s="410"/>
      <c r="K156" s="486"/>
      <c r="L156" s="410"/>
      <c r="M156" s="486"/>
      <c r="N156" s="410"/>
      <c r="O156" s="486"/>
      <c r="P156" s="410"/>
      <c r="Q156" s="486"/>
      <c r="R156" s="410"/>
      <c r="S156" s="486"/>
      <c r="T156" s="410"/>
      <c r="U156" s="486"/>
      <c r="V156" s="410"/>
      <c r="W156" s="486"/>
      <c r="X156" s="410"/>
      <c r="Y156" s="486"/>
      <c r="Z156" s="388"/>
      <c r="AA156" s="486"/>
      <c r="AB156" s="388"/>
      <c r="AC156" s="504"/>
      <c r="AD156" s="432">
        <f t="shared" si="116"/>
        <v>0</v>
      </c>
      <c r="AE156" s="387">
        <v>0</v>
      </c>
      <c r="AF156" s="387">
        <f t="shared" si="117"/>
        <v>0</v>
      </c>
      <c r="AG156" s="387">
        <v>0</v>
      </c>
      <c r="AH156" s="387">
        <f t="shared" si="118"/>
        <v>0</v>
      </c>
      <c r="AI156" s="387">
        <v>0</v>
      </c>
      <c r="AJ156" s="387">
        <f t="shared" si="119"/>
        <v>0</v>
      </c>
      <c r="AK156" s="387"/>
      <c r="AL156" s="387">
        <f t="shared" si="114"/>
        <v>21120</v>
      </c>
      <c r="AM156" s="387">
        <f t="shared" si="120"/>
        <v>0</v>
      </c>
      <c r="AN156" s="387">
        <f t="shared" si="121"/>
        <v>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si="122"/>
        <v>3520</v>
      </c>
    </row>
    <row r="157" spans="2:47" ht="15.75" hidden="1" thickBot="1" x14ac:dyDescent="0.3">
      <c r="B157" s="471">
        <f t="shared" si="115"/>
        <v>136</v>
      </c>
      <c r="C157" s="543"/>
      <c r="D157" s="497"/>
      <c r="E157" s="412"/>
      <c r="F157" s="410"/>
      <c r="G157" s="486"/>
      <c r="H157" s="410"/>
      <c r="I157" s="486"/>
      <c r="J157" s="410"/>
      <c r="K157" s="486"/>
      <c r="L157" s="410"/>
      <c r="M157" s="486"/>
      <c r="N157" s="410"/>
      <c r="O157" s="486"/>
      <c r="P157" s="410"/>
      <c r="Q157" s="486"/>
      <c r="R157" s="410"/>
      <c r="S157" s="486"/>
      <c r="T157" s="410"/>
      <c r="U157" s="486"/>
      <c r="V157" s="410"/>
      <c r="W157" s="486"/>
      <c r="X157" s="410"/>
      <c r="Y157" s="486"/>
      <c r="Z157" s="388"/>
      <c r="AA157" s="486"/>
      <c r="AB157" s="388"/>
      <c r="AC157" s="504"/>
      <c r="AD157" s="432">
        <f t="shared" si="116"/>
        <v>3120</v>
      </c>
      <c r="AE157" s="413">
        <v>260</v>
      </c>
      <c r="AF157" s="387">
        <f t="shared" si="117"/>
        <v>3120</v>
      </c>
      <c r="AG157" s="413">
        <v>260</v>
      </c>
      <c r="AH157" s="387">
        <f t="shared" si="118"/>
        <v>3120</v>
      </c>
      <c r="AI157" s="413">
        <v>260</v>
      </c>
      <c r="AJ157" s="387">
        <f t="shared" si="119"/>
        <v>3120</v>
      </c>
      <c r="AK157" s="413">
        <v>260</v>
      </c>
      <c r="AL157" s="387">
        <f t="shared" si="114"/>
        <v>422400</v>
      </c>
      <c r="AM157" s="387">
        <f t="shared" si="120"/>
        <v>0</v>
      </c>
      <c r="AN157" s="387">
        <f t="shared" si="121"/>
        <v>0</v>
      </c>
      <c r="AO157" s="387">
        <v>35200</v>
      </c>
      <c r="AP157" s="387">
        <v>35200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122"/>
        <v>71440</v>
      </c>
    </row>
    <row r="158" spans="2:47" ht="15.75" hidden="1" thickBot="1" x14ac:dyDescent="0.3">
      <c r="B158" s="471">
        <f t="shared" si="115"/>
        <v>137</v>
      </c>
      <c r="C158" s="543"/>
      <c r="D158" s="497"/>
      <c r="E158" s="412"/>
      <c r="F158" s="410"/>
      <c r="G158" s="486"/>
      <c r="H158" s="410"/>
      <c r="I158" s="486"/>
      <c r="J158" s="410"/>
      <c r="K158" s="486"/>
      <c r="L158" s="410"/>
      <c r="M158" s="486"/>
      <c r="N158" s="410"/>
      <c r="O158" s="486"/>
      <c r="P158" s="410"/>
      <c r="Q158" s="486"/>
      <c r="R158" s="410"/>
      <c r="S158" s="486"/>
      <c r="T158" s="410"/>
      <c r="U158" s="486"/>
      <c r="V158" s="410"/>
      <c r="W158" s="486"/>
      <c r="X158" s="410"/>
      <c r="Y158" s="486"/>
      <c r="Z158" s="388"/>
      <c r="AA158" s="486"/>
      <c r="AB158" s="388"/>
      <c r="AC158" s="504"/>
      <c r="AD158" s="432">
        <f t="shared" si="116"/>
        <v>900</v>
      </c>
      <c r="AE158" s="413">
        <v>75</v>
      </c>
      <c r="AF158" s="387">
        <f t="shared" si="117"/>
        <v>900</v>
      </c>
      <c r="AG158" s="413">
        <v>75</v>
      </c>
      <c r="AH158" s="387">
        <f t="shared" si="118"/>
        <v>900</v>
      </c>
      <c r="AI158" s="413">
        <v>75</v>
      </c>
      <c r="AJ158" s="387">
        <f t="shared" si="119"/>
        <v>900</v>
      </c>
      <c r="AK158" s="413">
        <v>75</v>
      </c>
      <c r="AL158" s="387">
        <f t="shared" si="114"/>
        <v>21120</v>
      </c>
      <c r="AM158" s="387">
        <f t="shared" si="120"/>
        <v>0</v>
      </c>
      <c r="AN158" s="387">
        <f t="shared" si="121"/>
        <v>0</v>
      </c>
      <c r="AO158" s="387">
        <v>1760</v>
      </c>
      <c r="AP158" s="387">
        <v>1760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122"/>
        <v>3820</v>
      </c>
    </row>
    <row r="159" spans="2:47" ht="15.75" hidden="1" thickBot="1" x14ac:dyDescent="0.3">
      <c r="B159" s="471">
        <f t="shared" si="115"/>
        <v>138</v>
      </c>
      <c r="C159" s="543"/>
      <c r="D159" s="497"/>
      <c r="E159" s="412"/>
      <c r="F159" s="410"/>
      <c r="G159" s="486"/>
      <c r="H159" s="410"/>
      <c r="I159" s="486"/>
      <c r="J159" s="410"/>
      <c r="K159" s="486"/>
      <c r="L159" s="410"/>
      <c r="M159" s="486"/>
      <c r="N159" s="410"/>
      <c r="O159" s="486"/>
      <c r="P159" s="410"/>
      <c r="Q159" s="486"/>
      <c r="R159" s="410"/>
      <c r="S159" s="486"/>
      <c r="T159" s="410"/>
      <c r="U159" s="486"/>
      <c r="V159" s="410"/>
      <c r="W159" s="486"/>
      <c r="X159" s="410"/>
      <c r="Y159" s="486"/>
      <c r="Z159" s="388"/>
      <c r="AA159" s="486"/>
      <c r="AB159" s="388"/>
      <c r="AC159" s="504"/>
      <c r="AD159" s="432">
        <f t="shared" si="116"/>
        <v>600</v>
      </c>
      <c r="AE159" s="413">
        <v>50</v>
      </c>
      <c r="AF159" s="387">
        <f t="shared" si="117"/>
        <v>600</v>
      </c>
      <c r="AG159" s="413">
        <v>50</v>
      </c>
      <c r="AH159" s="387">
        <f t="shared" si="118"/>
        <v>600</v>
      </c>
      <c r="AI159" s="413">
        <v>50</v>
      </c>
      <c r="AJ159" s="387">
        <f t="shared" si="119"/>
        <v>600</v>
      </c>
      <c r="AK159" s="413">
        <v>50</v>
      </c>
      <c r="AL159" s="387">
        <f t="shared" si="114"/>
        <v>42240</v>
      </c>
      <c r="AM159" s="387">
        <f t="shared" si="120"/>
        <v>0</v>
      </c>
      <c r="AN159" s="387">
        <f t="shared" si="121"/>
        <v>0</v>
      </c>
      <c r="AO159" s="387">
        <v>3520</v>
      </c>
      <c r="AP159" s="387">
        <v>3520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122"/>
        <v>7240</v>
      </c>
    </row>
    <row r="160" spans="2:47" ht="15.75" hidden="1" thickBot="1" x14ac:dyDescent="0.3">
      <c r="B160" s="471">
        <f t="shared" si="115"/>
        <v>139</v>
      </c>
      <c r="C160" s="543"/>
      <c r="D160" s="497"/>
      <c r="E160" s="412"/>
      <c r="F160" s="410"/>
      <c r="G160" s="486"/>
      <c r="H160" s="410"/>
      <c r="I160" s="486"/>
      <c r="J160" s="410"/>
      <c r="K160" s="486"/>
      <c r="L160" s="410"/>
      <c r="M160" s="486"/>
      <c r="N160" s="410"/>
      <c r="O160" s="486"/>
      <c r="P160" s="410"/>
      <c r="Q160" s="486"/>
      <c r="R160" s="410"/>
      <c r="S160" s="486"/>
      <c r="T160" s="410"/>
      <c r="U160" s="486"/>
      <c r="V160" s="410"/>
      <c r="W160" s="486"/>
      <c r="X160" s="410"/>
      <c r="Y160" s="486"/>
      <c r="Z160" s="388"/>
      <c r="AA160" s="486"/>
      <c r="AB160" s="388"/>
      <c r="AC160" s="504"/>
      <c r="AD160" s="432">
        <f t="shared" si="116"/>
        <v>600</v>
      </c>
      <c r="AE160" s="413">
        <v>50</v>
      </c>
      <c r="AF160" s="387">
        <f t="shared" si="117"/>
        <v>600</v>
      </c>
      <c r="AG160" s="413">
        <v>50</v>
      </c>
      <c r="AH160" s="387">
        <f t="shared" si="118"/>
        <v>600</v>
      </c>
      <c r="AI160" s="413">
        <v>50</v>
      </c>
      <c r="AJ160" s="387">
        <f t="shared" si="119"/>
        <v>600</v>
      </c>
      <c r="AK160" s="413">
        <v>50</v>
      </c>
      <c r="AL160" s="387">
        <f t="shared" si="114"/>
        <v>21120</v>
      </c>
      <c r="AM160" s="387">
        <f t="shared" si="120"/>
        <v>0</v>
      </c>
      <c r="AN160" s="387">
        <f t="shared" si="121"/>
        <v>0</v>
      </c>
      <c r="AO160" s="387">
        <v>1760</v>
      </c>
      <c r="AP160" s="387">
        <v>1760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122"/>
        <v>3720</v>
      </c>
    </row>
    <row r="161" spans="2:47" ht="15.75" hidden="1" thickBot="1" x14ac:dyDescent="0.3">
      <c r="B161" s="471">
        <f t="shared" si="115"/>
        <v>140</v>
      </c>
      <c r="C161" s="543"/>
      <c r="D161" s="497"/>
      <c r="E161" s="412"/>
      <c r="F161" s="410"/>
      <c r="G161" s="486"/>
      <c r="H161" s="410"/>
      <c r="I161" s="486"/>
      <c r="J161" s="410"/>
      <c r="K161" s="486"/>
      <c r="L161" s="410"/>
      <c r="M161" s="486"/>
      <c r="N161" s="410"/>
      <c r="O161" s="486"/>
      <c r="P161" s="410"/>
      <c r="Q161" s="486"/>
      <c r="R161" s="410"/>
      <c r="S161" s="486"/>
      <c r="T161" s="410"/>
      <c r="U161" s="486"/>
      <c r="V161" s="410"/>
      <c r="W161" s="486"/>
      <c r="X161" s="410"/>
      <c r="Y161" s="486"/>
      <c r="Z161" s="388"/>
      <c r="AA161" s="486"/>
      <c r="AB161" s="388"/>
      <c r="AC161" s="504"/>
      <c r="AD161" s="432">
        <f t="shared" si="116"/>
        <v>2700</v>
      </c>
      <c r="AE161" s="413">
        <v>225</v>
      </c>
      <c r="AF161" s="387">
        <f t="shared" si="117"/>
        <v>2700</v>
      </c>
      <c r="AG161" s="413">
        <v>225</v>
      </c>
      <c r="AH161" s="387">
        <f t="shared" si="118"/>
        <v>2700</v>
      </c>
      <c r="AI161" s="413">
        <v>225</v>
      </c>
      <c r="AJ161" s="387">
        <f t="shared" si="119"/>
        <v>2700</v>
      </c>
      <c r="AK161" s="413">
        <v>225</v>
      </c>
      <c r="AL161" s="387">
        <f t="shared" si="114"/>
        <v>84480</v>
      </c>
      <c r="AM161" s="387">
        <f t="shared" si="120"/>
        <v>0</v>
      </c>
      <c r="AN161" s="387">
        <f t="shared" si="121"/>
        <v>0</v>
      </c>
      <c r="AO161" s="387">
        <v>7040</v>
      </c>
      <c r="AP161" s="387">
        <v>7040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22"/>
        <v>14980</v>
      </c>
    </row>
    <row r="162" spans="2:47" ht="15.75" hidden="1" thickBot="1" x14ac:dyDescent="0.3">
      <c r="B162" s="471">
        <f t="shared" si="115"/>
        <v>141</v>
      </c>
      <c r="C162" s="543"/>
      <c r="D162" s="497"/>
      <c r="E162" s="412"/>
      <c r="F162" s="410"/>
      <c r="G162" s="486"/>
      <c r="H162" s="410"/>
      <c r="I162" s="486"/>
      <c r="J162" s="410"/>
      <c r="K162" s="486"/>
      <c r="L162" s="410"/>
      <c r="M162" s="486"/>
      <c r="N162" s="410"/>
      <c r="O162" s="486"/>
      <c r="P162" s="410"/>
      <c r="Q162" s="486"/>
      <c r="R162" s="410"/>
      <c r="S162" s="486"/>
      <c r="T162" s="410"/>
      <c r="U162" s="486"/>
      <c r="V162" s="410"/>
      <c r="W162" s="486"/>
      <c r="X162" s="410"/>
      <c r="Y162" s="486"/>
      <c r="Z162" s="388"/>
      <c r="AA162" s="486"/>
      <c r="AB162" s="388"/>
      <c r="AC162" s="504"/>
      <c r="AD162" s="432">
        <f t="shared" si="116"/>
        <v>0</v>
      </c>
      <c r="AE162" s="387">
        <v>0</v>
      </c>
      <c r="AF162" s="387">
        <f t="shared" si="117"/>
        <v>0</v>
      </c>
      <c r="AG162" s="387">
        <v>0</v>
      </c>
      <c r="AH162" s="387">
        <f t="shared" si="118"/>
        <v>0</v>
      </c>
      <c r="AI162" s="387">
        <v>0</v>
      </c>
      <c r="AJ162" s="387">
        <f t="shared" si="119"/>
        <v>0</v>
      </c>
      <c r="AK162" s="387"/>
      <c r="AL162" s="387">
        <f t="shared" si="114"/>
        <v>21120</v>
      </c>
      <c r="AM162" s="387">
        <f t="shared" si="120"/>
        <v>0</v>
      </c>
      <c r="AN162" s="387">
        <f t="shared" si="121"/>
        <v>0</v>
      </c>
      <c r="AO162" s="387">
        <v>1760</v>
      </c>
      <c r="AP162" s="387">
        <v>1760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22"/>
        <v>3520</v>
      </c>
    </row>
    <row r="163" spans="2:47" ht="15.75" hidden="1" thickBot="1" x14ac:dyDescent="0.3">
      <c r="B163" s="471">
        <f t="shared" si="115"/>
        <v>142</v>
      </c>
      <c r="C163" s="543"/>
      <c r="D163" s="497"/>
      <c r="E163" s="412"/>
      <c r="F163" s="410"/>
      <c r="G163" s="486"/>
      <c r="H163" s="410"/>
      <c r="I163" s="486"/>
      <c r="J163" s="410"/>
      <c r="K163" s="486"/>
      <c r="L163" s="410"/>
      <c r="M163" s="486"/>
      <c r="N163" s="410"/>
      <c r="O163" s="486"/>
      <c r="P163" s="410"/>
      <c r="Q163" s="486"/>
      <c r="R163" s="410"/>
      <c r="S163" s="486"/>
      <c r="T163" s="410"/>
      <c r="U163" s="486"/>
      <c r="V163" s="410"/>
      <c r="W163" s="486"/>
      <c r="X163" s="410"/>
      <c r="Y163" s="486"/>
      <c r="Z163" s="388"/>
      <c r="AA163" s="486"/>
      <c r="AB163" s="388"/>
      <c r="AC163" s="504"/>
      <c r="AD163" s="432">
        <f t="shared" si="116"/>
        <v>69600</v>
      </c>
      <c r="AE163" s="413">
        <v>5800</v>
      </c>
      <c r="AF163" s="387">
        <f t="shared" si="117"/>
        <v>69600</v>
      </c>
      <c r="AG163" s="413">
        <v>5800</v>
      </c>
      <c r="AH163" s="387">
        <f t="shared" si="118"/>
        <v>69000</v>
      </c>
      <c r="AI163" s="413">
        <v>5750</v>
      </c>
      <c r="AJ163" s="387">
        <f t="shared" si="119"/>
        <v>69000</v>
      </c>
      <c r="AK163" s="413">
        <v>5750</v>
      </c>
      <c r="AL163" s="387">
        <f t="shared" si="114"/>
        <v>4762895.1251612827</v>
      </c>
      <c r="AM163" s="387">
        <f t="shared" si="120"/>
        <v>0</v>
      </c>
      <c r="AN163" s="387">
        <f t="shared" si="121"/>
        <v>0</v>
      </c>
      <c r="AO163" s="387">
        <v>202400</v>
      </c>
      <c r="AP163" s="387">
        <v>396907.92709677352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22"/>
        <v>622407.92709677352</v>
      </c>
    </row>
    <row r="164" spans="2:47" ht="15.75" hidden="1" thickBot="1" x14ac:dyDescent="0.3">
      <c r="B164" s="471">
        <f t="shared" si="115"/>
        <v>143</v>
      </c>
      <c r="C164" s="543"/>
      <c r="D164" s="497"/>
      <c r="E164" s="412"/>
      <c r="F164" s="410"/>
      <c r="G164" s="486"/>
      <c r="H164" s="410"/>
      <c r="I164" s="486"/>
      <c r="J164" s="410"/>
      <c r="K164" s="486"/>
      <c r="L164" s="410"/>
      <c r="M164" s="486"/>
      <c r="N164" s="410"/>
      <c r="O164" s="486"/>
      <c r="P164" s="410"/>
      <c r="Q164" s="486"/>
      <c r="R164" s="410"/>
      <c r="S164" s="486"/>
      <c r="T164" s="410"/>
      <c r="U164" s="486"/>
      <c r="V164" s="410"/>
      <c r="W164" s="486"/>
      <c r="X164" s="410"/>
      <c r="Y164" s="486"/>
      <c r="Z164" s="388"/>
      <c r="AA164" s="486"/>
      <c r="AB164" s="388"/>
      <c r="AC164" s="504"/>
      <c r="AD164" s="432">
        <f t="shared" si="116"/>
        <v>12420</v>
      </c>
      <c r="AE164" s="413">
        <v>1035</v>
      </c>
      <c r="AF164" s="387">
        <f t="shared" si="117"/>
        <v>12420</v>
      </c>
      <c r="AG164" s="413">
        <v>1035</v>
      </c>
      <c r="AH164" s="387">
        <f t="shared" si="118"/>
        <v>12420</v>
      </c>
      <c r="AI164" s="413">
        <v>1035</v>
      </c>
      <c r="AJ164" s="387">
        <f t="shared" si="119"/>
        <v>12420</v>
      </c>
      <c r="AK164" s="413">
        <v>1035</v>
      </c>
      <c r="AL164" s="387">
        <f t="shared" si="114"/>
        <v>464640</v>
      </c>
      <c r="AM164" s="387">
        <f t="shared" si="120"/>
        <v>0</v>
      </c>
      <c r="AN164" s="387">
        <f t="shared" si="121"/>
        <v>0</v>
      </c>
      <c r="AO164" s="387">
        <v>38720</v>
      </c>
      <c r="AP164" s="387">
        <v>38720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22"/>
        <v>81580</v>
      </c>
    </row>
    <row r="165" spans="2:47" ht="15.75" hidden="1" thickBot="1" x14ac:dyDescent="0.3">
      <c r="B165" s="471">
        <f t="shared" si="115"/>
        <v>144</v>
      </c>
      <c r="C165" s="544"/>
      <c r="D165" s="498"/>
      <c r="E165" s="414"/>
      <c r="F165" s="415"/>
      <c r="G165" s="491"/>
      <c r="H165" s="415"/>
      <c r="I165" s="491"/>
      <c r="J165" s="415"/>
      <c r="K165" s="486"/>
      <c r="L165" s="415"/>
      <c r="M165" s="486"/>
      <c r="N165" s="415"/>
      <c r="O165" s="486"/>
      <c r="P165" s="415"/>
      <c r="Q165" s="486"/>
      <c r="R165" s="415"/>
      <c r="S165" s="486"/>
      <c r="T165" s="415"/>
      <c r="U165" s="486"/>
      <c r="V165" s="415"/>
      <c r="W165" s="486"/>
      <c r="X165" s="415"/>
      <c r="Y165" s="486"/>
      <c r="Z165" s="388"/>
      <c r="AA165" s="486"/>
      <c r="AB165" s="388"/>
      <c r="AC165" s="504"/>
      <c r="AD165" s="474"/>
      <c r="AE165" s="416"/>
      <c r="AF165" s="392"/>
      <c r="AG165" s="416"/>
      <c r="AH165" s="392"/>
      <c r="AI165" s="416"/>
      <c r="AJ165" s="392"/>
      <c r="AK165" s="416"/>
      <c r="AL165" s="387"/>
      <c r="AM165" s="392"/>
      <c r="AN165" s="392"/>
      <c r="AO165" s="392"/>
      <c r="AP165" s="392"/>
      <c r="AQ165" s="392"/>
      <c r="AR165" s="392"/>
      <c r="AS165" s="392"/>
      <c r="AT165" s="392"/>
      <c r="AU165" s="391"/>
    </row>
    <row r="166" spans="2:47" ht="15.75" hidden="1" thickBot="1" x14ac:dyDescent="0.3">
      <c r="B166" s="471">
        <f t="shared" si="115"/>
        <v>145</v>
      </c>
      <c r="C166" s="544"/>
      <c r="D166" s="498"/>
      <c r="E166" s="414"/>
      <c r="F166" s="415"/>
      <c r="G166" s="491"/>
      <c r="H166" s="415"/>
      <c r="I166" s="491"/>
      <c r="J166" s="415"/>
      <c r="K166" s="486"/>
      <c r="L166" s="415"/>
      <c r="M166" s="486"/>
      <c r="N166" s="415"/>
      <c r="O166" s="486"/>
      <c r="P166" s="415"/>
      <c r="Q166" s="486"/>
      <c r="R166" s="415"/>
      <c r="S166" s="486"/>
      <c r="T166" s="415"/>
      <c r="U166" s="486"/>
      <c r="V166" s="415"/>
      <c r="W166" s="486"/>
      <c r="X166" s="415"/>
      <c r="Y166" s="486"/>
      <c r="Z166" s="388"/>
      <c r="AA166" s="486"/>
      <c r="AB166" s="388"/>
      <c r="AC166" s="504"/>
      <c r="AD166" s="474"/>
      <c r="AE166" s="416"/>
      <c r="AF166" s="392"/>
      <c r="AG166" s="416"/>
      <c r="AH166" s="392"/>
      <c r="AI166" s="416"/>
      <c r="AJ166" s="392"/>
      <c r="AK166" s="416"/>
      <c r="AL166" s="387"/>
      <c r="AM166" s="392"/>
      <c r="AN166" s="392"/>
      <c r="AO166" s="392"/>
      <c r="AP166" s="392"/>
      <c r="AQ166" s="392"/>
      <c r="AR166" s="392"/>
      <c r="AS166" s="392"/>
      <c r="AT166" s="392"/>
      <c r="AU166" s="391"/>
    </row>
    <row r="167" spans="2:47" ht="15.75" hidden="1" thickBot="1" x14ac:dyDescent="0.3">
      <c r="B167" s="471">
        <f t="shared" si="115"/>
        <v>146</v>
      </c>
      <c r="C167" s="544"/>
      <c r="D167" s="498"/>
      <c r="E167" s="414"/>
      <c r="F167" s="415"/>
      <c r="G167" s="491"/>
      <c r="H167" s="415"/>
      <c r="I167" s="491"/>
      <c r="J167" s="415"/>
      <c r="K167" s="486"/>
      <c r="L167" s="415"/>
      <c r="M167" s="486"/>
      <c r="N167" s="415"/>
      <c r="O167" s="486"/>
      <c r="P167" s="415"/>
      <c r="Q167" s="486"/>
      <c r="R167" s="415"/>
      <c r="S167" s="486"/>
      <c r="T167" s="415"/>
      <c r="U167" s="486"/>
      <c r="V167" s="415"/>
      <c r="W167" s="486"/>
      <c r="X167" s="415"/>
      <c r="Y167" s="486"/>
      <c r="Z167" s="388"/>
      <c r="AA167" s="486"/>
      <c r="AB167" s="388"/>
      <c r="AC167" s="504"/>
      <c r="AD167" s="474"/>
      <c r="AE167" s="416"/>
      <c r="AF167" s="392"/>
      <c r="AG167" s="416"/>
      <c r="AH167" s="392"/>
      <c r="AI167" s="416"/>
      <c r="AJ167" s="392"/>
      <c r="AK167" s="416"/>
      <c r="AL167" s="387"/>
      <c r="AM167" s="392"/>
      <c r="AN167" s="392"/>
      <c r="AO167" s="392"/>
      <c r="AP167" s="392"/>
      <c r="AQ167" s="392"/>
      <c r="AR167" s="392"/>
      <c r="AS167" s="392"/>
      <c r="AT167" s="392"/>
      <c r="AU167" s="391"/>
    </row>
    <row r="168" spans="2:47" ht="15.75" hidden="1" thickBot="1" x14ac:dyDescent="0.3">
      <c r="B168" s="471">
        <f t="shared" si="115"/>
        <v>147</v>
      </c>
      <c r="C168" s="544"/>
      <c r="D168" s="498"/>
      <c r="E168" s="414"/>
      <c r="F168" s="415"/>
      <c r="G168" s="491"/>
      <c r="H168" s="415"/>
      <c r="I168" s="491"/>
      <c r="J168" s="415"/>
      <c r="K168" s="486"/>
      <c r="L168" s="415"/>
      <c r="M168" s="486"/>
      <c r="N168" s="415"/>
      <c r="O168" s="486"/>
      <c r="P168" s="415"/>
      <c r="Q168" s="486"/>
      <c r="R168" s="415"/>
      <c r="S168" s="486"/>
      <c r="T168" s="415"/>
      <c r="U168" s="486"/>
      <c r="V168" s="415"/>
      <c r="W168" s="486"/>
      <c r="X168" s="415"/>
      <c r="Y168" s="486"/>
      <c r="Z168" s="388"/>
      <c r="AA168" s="486"/>
      <c r="AB168" s="388"/>
      <c r="AC168" s="504"/>
      <c r="AD168" s="474"/>
      <c r="AE168" s="416"/>
      <c r="AF168" s="392"/>
      <c r="AG168" s="416"/>
      <c r="AH168" s="392"/>
      <c r="AI168" s="416"/>
      <c r="AJ168" s="392"/>
      <c r="AK168" s="416"/>
      <c r="AL168" s="387">
        <f t="shared" si="114"/>
        <v>42240</v>
      </c>
      <c r="AM168" s="392"/>
      <c r="AN168" s="392"/>
      <c r="AO168" s="392"/>
      <c r="AP168" s="392">
        <v>3520</v>
      </c>
      <c r="AQ168" s="392"/>
      <c r="AR168" s="392"/>
      <c r="AS168" s="392"/>
      <c r="AT168" s="392"/>
      <c r="AU168" s="391"/>
    </row>
    <row r="169" spans="2:47" ht="15.75" hidden="1" thickBot="1" x14ac:dyDescent="0.3">
      <c r="B169" s="471">
        <f t="shared" si="115"/>
        <v>148</v>
      </c>
      <c r="C169" s="544"/>
      <c r="D169" s="497"/>
      <c r="E169" s="412"/>
      <c r="F169" s="410"/>
      <c r="G169" s="486"/>
      <c r="H169" s="410"/>
      <c r="I169" s="486"/>
      <c r="J169" s="410"/>
      <c r="K169" s="486"/>
      <c r="L169" s="410"/>
      <c r="M169" s="486"/>
      <c r="N169" s="410"/>
      <c r="O169" s="486"/>
      <c r="P169" s="410"/>
      <c r="Q169" s="486"/>
      <c r="R169" s="410"/>
      <c r="S169" s="486"/>
      <c r="T169" s="410"/>
      <c r="U169" s="486"/>
      <c r="V169" s="410"/>
      <c r="W169" s="486"/>
      <c r="X169" s="410"/>
      <c r="Y169" s="486"/>
      <c r="Z169" s="388"/>
      <c r="AA169" s="486"/>
      <c r="AB169" s="388"/>
      <c r="AC169" s="504"/>
      <c r="AD169" s="475">
        <f t="shared" ref="AD169" si="123">+AE169*12</f>
        <v>0</v>
      </c>
      <c r="AE169" s="390">
        <v>0</v>
      </c>
      <c r="AF169" s="390">
        <f t="shared" ref="AF169" si="124">+AG169*12</f>
        <v>0</v>
      </c>
      <c r="AG169" s="390">
        <v>0</v>
      </c>
      <c r="AH169" s="390">
        <f t="shared" ref="AH169" si="125">+AI169*12</f>
        <v>0</v>
      </c>
      <c r="AI169" s="390">
        <v>0</v>
      </c>
      <c r="AJ169" s="390">
        <f t="shared" ref="AJ169" si="126">+AK169*12</f>
        <v>0</v>
      </c>
      <c r="AK169" s="390"/>
      <c r="AL169" s="387">
        <f t="shared" ref="AL169" si="127">+AP169*12</f>
        <v>63360</v>
      </c>
      <c r="AM169" s="390">
        <f t="shared" ref="AM169" si="128">1760*F169</f>
        <v>0</v>
      </c>
      <c r="AN169" s="390">
        <f t="shared" ref="AN169" si="129">1760*H169</f>
        <v>0</v>
      </c>
      <c r="AO169" s="390">
        <v>1760</v>
      </c>
      <c r="AP169" s="390">
        <v>5280</v>
      </c>
      <c r="AQ169" s="390">
        <v>0</v>
      </c>
      <c r="AR169" s="390">
        <v>0</v>
      </c>
      <c r="AS169" s="390">
        <v>0</v>
      </c>
      <c r="AT169" s="390">
        <v>0</v>
      </c>
      <c r="AU169" s="391">
        <f>+G169+I169+K169+M169+O169+Q169+S169+AN169+AI169+U169+W169+Y169+AA169+AC169+AE169+AG169+AM169+AO169+AQ169+AR169+AS169+AT169+AK169+AP169</f>
        <v>7040</v>
      </c>
    </row>
    <row r="170" spans="2:47" ht="15.75" hidden="1" thickBot="1" x14ac:dyDescent="0.3">
      <c r="B170" s="471">
        <f t="shared" si="115"/>
        <v>149</v>
      </c>
      <c r="C170" s="545"/>
      <c r="D170" s="499"/>
      <c r="E170" s="492"/>
      <c r="F170" s="493"/>
      <c r="G170" s="494"/>
      <c r="H170" s="493"/>
      <c r="I170" s="494"/>
      <c r="J170" s="493"/>
      <c r="K170" s="494"/>
      <c r="L170" s="493"/>
      <c r="M170" s="494"/>
      <c r="N170" s="493"/>
      <c r="O170" s="494"/>
      <c r="P170" s="493"/>
      <c r="Q170" s="494"/>
      <c r="R170" s="493"/>
      <c r="S170" s="494"/>
      <c r="T170" s="493"/>
      <c r="U170" s="494"/>
      <c r="V170" s="493"/>
      <c r="W170" s="494"/>
      <c r="X170" s="493"/>
      <c r="Y170" s="494"/>
      <c r="Z170" s="495"/>
      <c r="AA170" s="494"/>
      <c r="AB170" s="495"/>
      <c r="AC170" s="506"/>
      <c r="AD170" s="475">
        <f t="shared" ref="AD170" si="130">+AE170*12</f>
        <v>0</v>
      </c>
      <c r="AE170" s="390">
        <v>0</v>
      </c>
      <c r="AF170" s="390">
        <f t="shared" ref="AF170" si="131">+AG170*12</f>
        <v>0</v>
      </c>
      <c r="AG170" s="390">
        <v>0</v>
      </c>
      <c r="AH170" s="390">
        <f t="shared" ref="AH170" si="132">+AI170*12</f>
        <v>0</v>
      </c>
      <c r="AI170" s="390">
        <v>0</v>
      </c>
      <c r="AJ170" s="390">
        <f t="shared" ref="AJ170" si="133">+AK170*12</f>
        <v>0</v>
      </c>
      <c r="AK170" s="390"/>
      <c r="AL170" s="390">
        <f t="shared" si="114"/>
        <v>63360</v>
      </c>
      <c r="AM170" s="390">
        <f t="shared" ref="AM170" si="134">1760*F170</f>
        <v>0</v>
      </c>
      <c r="AN170" s="390">
        <f t="shared" ref="AN170" si="135">1760*H170</f>
        <v>0</v>
      </c>
      <c r="AO170" s="390">
        <v>1760</v>
      </c>
      <c r="AP170" s="390">
        <v>5280</v>
      </c>
      <c r="AQ170" s="390">
        <v>0</v>
      </c>
      <c r="AR170" s="390">
        <v>0</v>
      </c>
      <c r="AS170" s="390">
        <v>0</v>
      </c>
      <c r="AT170" s="390">
        <v>0</v>
      </c>
      <c r="AU170" s="502">
        <f>+G170+I170+K170+M170+O170+Q170+S170+AN170+AI170+U170+W170+Y170+AA170+AC170+AE170+AG170+AM170+AO170+AQ170+AR170+AS170+AT170+AK170+AP170</f>
        <v>7040</v>
      </c>
    </row>
    <row r="171" spans="2:47" x14ac:dyDescent="0.25">
      <c r="B171" s="417"/>
      <c r="C171" s="418"/>
      <c r="D171" s="419"/>
      <c r="E171" s="420"/>
      <c r="F171" s="418"/>
      <c r="G171" s="483"/>
      <c r="H171" s="418"/>
      <c r="I171" s="483"/>
      <c r="J171" s="422"/>
      <c r="K171" s="421"/>
      <c r="L171" s="418"/>
      <c r="M171" s="421"/>
      <c r="N171" s="418"/>
      <c r="O171" s="421"/>
      <c r="P171" s="423"/>
      <c r="Q171" s="424"/>
      <c r="R171" s="423"/>
      <c r="S171" s="424"/>
      <c r="T171" s="423"/>
      <c r="U171" s="424"/>
      <c r="V171" s="423"/>
      <c r="W171" s="424"/>
      <c r="X171" s="423"/>
      <c r="Y171" s="424"/>
      <c r="Z171" s="423"/>
      <c r="AA171" s="424"/>
      <c r="AB171" s="423"/>
      <c r="AC171" s="424"/>
      <c r="AD171" s="417"/>
      <c r="AE171" s="417"/>
      <c r="AF171" s="417"/>
      <c r="AG171" s="417"/>
      <c r="AH171" s="417"/>
      <c r="AI171" s="417"/>
      <c r="AJ171" s="417"/>
      <c r="AK171" s="417"/>
      <c r="AL171" s="417"/>
      <c r="AM171" s="417"/>
      <c r="AN171" s="417"/>
      <c r="AO171" s="417"/>
      <c r="AP171" s="417"/>
      <c r="AQ171" s="417"/>
      <c r="AR171" s="424"/>
      <c r="AS171" s="424"/>
      <c r="AT171" s="424"/>
      <c r="AU171" s="417"/>
    </row>
    <row r="172" spans="2:47" x14ac:dyDescent="0.25">
      <c r="B172" s="417"/>
      <c r="C172" s="418"/>
      <c r="D172" s="419"/>
      <c r="E172" s="420"/>
      <c r="F172" s="418"/>
      <c r="G172" s="483"/>
      <c r="H172" s="418"/>
      <c r="I172" s="483"/>
      <c r="J172" s="422"/>
      <c r="K172" s="421"/>
      <c r="L172" s="418"/>
      <c r="M172" s="421"/>
      <c r="N172" s="418"/>
      <c r="O172" s="421"/>
      <c r="P172" s="423"/>
      <c r="Q172" s="424"/>
      <c r="R172" s="423"/>
      <c r="S172" s="424"/>
      <c r="T172" s="423"/>
      <c r="U172" s="424"/>
      <c r="V172" s="423"/>
      <c r="W172" s="424"/>
      <c r="X172" s="423"/>
      <c r="Y172" s="424"/>
      <c r="Z172" s="423"/>
      <c r="AA172" s="424"/>
      <c r="AB172" s="423"/>
      <c r="AC172" s="424"/>
      <c r="AD172" s="417"/>
      <c r="AE172" s="417"/>
      <c r="AF172" s="417"/>
      <c r="AG172" s="417"/>
      <c r="AH172" s="417"/>
      <c r="AI172" s="417"/>
      <c r="AJ172" s="417"/>
      <c r="AK172" s="417"/>
      <c r="AL172" s="417"/>
      <c r="AM172" s="417"/>
      <c r="AN172" s="417"/>
      <c r="AO172" s="417"/>
      <c r="AP172" s="417"/>
      <c r="AQ172" s="417"/>
      <c r="AR172" s="424"/>
      <c r="AS172" s="424"/>
      <c r="AT172" s="424"/>
      <c r="AU172" s="417"/>
    </row>
    <row r="173" spans="2:47" x14ac:dyDescent="0.25">
      <c r="B173" s="417"/>
      <c r="C173" s="418"/>
      <c r="D173" s="419"/>
      <c r="E173" s="420"/>
      <c r="F173" s="418"/>
      <c r="G173" s="483"/>
      <c r="H173" s="418"/>
      <c r="I173" s="483"/>
      <c r="J173" s="422"/>
      <c r="K173" s="421"/>
      <c r="L173" s="418"/>
      <c r="M173" s="421"/>
      <c r="N173" s="418"/>
      <c r="O173" s="421"/>
      <c r="P173" s="423"/>
      <c r="Q173" s="424"/>
      <c r="R173" s="423"/>
      <c r="S173" s="424"/>
      <c r="T173" s="423"/>
      <c r="U173" s="424"/>
      <c r="V173" s="423"/>
      <c r="W173" s="424"/>
      <c r="X173" s="423"/>
      <c r="Y173" s="424"/>
      <c r="Z173" s="423"/>
      <c r="AA173" s="424"/>
      <c r="AB173" s="423"/>
      <c r="AC173" s="424"/>
      <c r="AD173" s="417"/>
      <c r="AE173" s="417"/>
      <c r="AF173" s="417"/>
      <c r="AG173" s="417"/>
      <c r="AH173" s="417"/>
      <c r="AI173" s="417"/>
      <c r="AJ173" s="417"/>
      <c r="AK173" s="417"/>
      <c r="AL173" s="417"/>
      <c r="AM173" s="417"/>
      <c r="AN173" s="417"/>
      <c r="AO173" s="417"/>
      <c r="AP173" s="417"/>
      <c r="AQ173" s="417"/>
      <c r="AR173" s="424"/>
      <c r="AS173" s="424"/>
      <c r="AT173" s="424"/>
      <c r="AU173" s="417"/>
    </row>
    <row r="174" spans="2:47" x14ac:dyDescent="0.25">
      <c r="B174" s="417"/>
      <c r="C174" s="418"/>
      <c r="D174" s="419"/>
      <c r="E174" s="420"/>
      <c r="F174" s="418"/>
      <c r="G174" s="483"/>
      <c r="H174" s="418"/>
      <c r="I174" s="483"/>
      <c r="J174" s="422"/>
      <c r="K174" s="421"/>
      <c r="L174" s="418"/>
      <c r="M174" s="421"/>
      <c r="N174" s="418"/>
      <c r="O174" s="421"/>
      <c r="P174" s="423"/>
      <c r="Q174" s="424"/>
      <c r="R174" s="423"/>
      <c r="S174" s="424"/>
      <c r="T174" s="423"/>
      <c r="U174" s="424"/>
      <c r="V174" s="423"/>
      <c r="W174" s="424"/>
      <c r="X174" s="423"/>
      <c r="Y174" s="424"/>
      <c r="Z174" s="423"/>
      <c r="AA174" s="424"/>
      <c r="AB174" s="423"/>
      <c r="AC174" s="424"/>
      <c r="AD174" s="417"/>
      <c r="AE174" s="417"/>
      <c r="AF174" s="417"/>
      <c r="AG174" s="417"/>
      <c r="AH174" s="417"/>
      <c r="AI174" s="417"/>
      <c r="AJ174" s="417"/>
      <c r="AK174" s="417"/>
      <c r="AL174" s="417"/>
      <c r="AM174" s="417"/>
      <c r="AN174" s="417"/>
      <c r="AO174" s="417"/>
      <c r="AP174" s="417"/>
      <c r="AQ174" s="417"/>
      <c r="AR174" s="424"/>
      <c r="AS174" s="424"/>
      <c r="AT174" s="424"/>
      <c r="AU174" s="417"/>
    </row>
    <row r="175" spans="2:47" x14ac:dyDescent="0.25">
      <c r="B175" s="417"/>
      <c r="C175" s="418"/>
      <c r="D175" s="419"/>
      <c r="E175" s="420"/>
      <c r="F175" s="418"/>
      <c r="G175" s="483"/>
      <c r="H175" s="418"/>
      <c r="I175" s="483"/>
      <c r="J175" s="422"/>
      <c r="K175" s="421"/>
      <c r="L175" s="418"/>
      <c r="M175" s="421"/>
      <c r="N175" s="418"/>
      <c r="O175" s="421"/>
      <c r="P175" s="423"/>
      <c r="Q175" s="424"/>
      <c r="R175" s="423"/>
      <c r="S175" s="424"/>
      <c r="T175" s="423"/>
      <c r="U175" s="424"/>
      <c r="V175" s="423"/>
      <c r="W175" s="424"/>
      <c r="X175" s="423"/>
      <c r="Y175" s="424"/>
      <c r="Z175" s="423"/>
      <c r="AA175" s="424"/>
      <c r="AB175" s="423"/>
      <c r="AC175" s="424"/>
      <c r="AD175" s="417"/>
      <c r="AE175" s="417"/>
      <c r="AF175" s="417"/>
      <c r="AG175" s="417"/>
      <c r="AH175" s="417"/>
      <c r="AI175" s="417"/>
      <c r="AJ175" s="417"/>
      <c r="AK175" s="417"/>
      <c r="AL175" s="417"/>
      <c r="AM175" s="417"/>
      <c r="AN175" s="417"/>
      <c r="AO175" s="417"/>
      <c r="AP175" s="417"/>
      <c r="AQ175" s="417"/>
      <c r="AR175" s="424"/>
      <c r="AS175" s="424"/>
      <c r="AT175" s="424"/>
      <c r="AU175" s="417"/>
    </row>
    <row r="176" spans="2:47" x14ac:dyDescent="0.25">
      <c r="B176" s="417"/>
      <c r="C176" s="418"/>
      <c r="D176" s="419"/>
      <c r="E176" s="420"/>
      <c r="F176" s="418"/>
      <c r="G176" s="483"/>
      <c r="H176" s="418"/>
      <c r="I176" s="483"/>
      <c r="J176" s="422"/>
      <c r="K176" s="421"/>
      <c r="L176" s="418"/>
      <c r="M176" s="421"/>
      <c r="N176" s="418"/>
      <c r="O176" s="421"/>
      <c r="P176" s="423"/>
      <c r="Q176" s="424"/>
      <c r="R176" s="423"/>
      <c r="S176" s="424"/>
      <c r="T176" s="423"/>
      <c r="U176" s="424"/>
      <c r="V176" s="423"/>
      <c r="W176" s="424"/>
      <c r="X176" s="423"/>
      <c r="Y176" s="424"/>
      <c r="Z176" s="423"/>
      <c r="AA176" s="424"/>
      <c r="AB176" s="423"/>
      <c r="AC176" s="424"/>
      <c r="AD176" s="417"/>
      <c r="AE176" s="417"/>
      <c r="AF176" s="417"/>
      <c r="AG176" s="417"/>
      <c r="AH176" s="417"/>
      <c r="AI176" s="417"/>
      <c r="AJ176" s="417"/>
      <c r="AK176" s="417"/>
      <c r="AL176" s="417"/>
      <c r="AM176" s="417"/>
      <c r="AN176" s="417"/>
      <c r="AO176" s="417"/>
      <c r="AP176" s="417"/>
      <c r="AQ176" s="417"/>
      <c r="AR176" s="424"/>
      <c r="AS176" s="424"/>
      <c r="AT176" s="424"/>
      <c r="AU176" s="417"/>
    </row>
    <row r="177" spans="2:47" x14ac:dyDescent="0.25">
      <c r="B177" s="417"/>
      <c r="C177" s="418"/>
      <c r="D177" s="419"/>
      <c r="E177" s="420"/>
      <c r="F177" s="418"/>
      <c r="G177" s="483"/>
      <c r="H177" s="418"/>
      <c r="I177" s="483"/>
      <c r="J177" s="422"/>
      <c r="K177" s="421"/>
      <c r="L177" s="418"/>
      <c r="M177" s="421"/>
      <c r="N177" s="418"/>
      <c r="O177" s="421"/>
      <c r="P177" s="423"/>
      <c r="Q177" s="424"/>
      <c r="R177" s="423"/>
      <c r="S177" s="424"/>
      <c r="T177" s="423"/>
      <c r="U177" s="424"/>
      <c r="V177" s="423"/>
      <c r="W177" s="424"/>
      <c r="X177" s="423"/>
      <c r="Y177" s="424"/>
      <c r="Z177" s="423"/>
      <c r="AA177" s="424"/>
      <c r="AB177" s="423"/>
      <c r="AC177" s="424"/>
      <c r="AD177" s="417"/>
      <c r="AE177" s="417"/>
      <c r="AF177" s="417"/>
      <c r="AG177" s="417"/>
      <c r="AH177" s="417"/>
      <c r="AI177" s="417"/>
      <c r="AJ177" s="417"/>
      <c r="AK177" s="417"/>
      <c r="AL177" s="417"/>
      <c r="AM177" s="417"/>
      <c r="AN177" s="417"/>
      <c r="AO177" s="417"/>
      <c r="AP177" s="417"/>
      <c r="AQ177" s="417"/>
      <c r="AR177" s="424"/>
      <c r="AS177" s="424"/>
      <c r="AT177" s="424"/>
      <c r="AU177" s="417"/>
    </row>
    <row r="178" spans="2:47" x14ac:dyDescent="0.25">
      <c r="B178" s="417"/>
      <c r="C178" s="418"/>
      <c r="D178" s="419"/>
      <c r="E178" s="420"/>
      <c r="F178" s="418"/>
      <c r="G178" s="483"/>
      <c r="H178" s="418"/>
      <c r="I178" s="483"/>
      <c r="J178" s="422"/>
      <c r="K178" s="421"/>
      <c r="L178" s="418"/>
      <c r="M178" s="421"/>
      <c r="N178" s="418"/>
      <c r="O178" s="421"/>
      <c r="P178" s="423"/>
      <c r="Q178" s="424"/>
      <c r="R178" s="423"/>
      <c r="S178" s="424"/>
      <c r="T178" s="423"/>
      <c r="U178" s="424"/>
      <c r="V178" s="423"/>
      <c r="W178" s="424"/>
      <c r="X178" s="423"/>
      <c r="Y178" s="424"/>
      <c r="Z178" s="423"/>
      <c r="AA178" s="424"/>
      <c r="AB178" s="423"/>
      <c r="AC178" s="424"/>
      <c r="AD178" s="417"/>
      <c r="AE178" s="417"/>
      <c r="AF178" s="417"/>
      <c r="AG178" s="417"/>
      <c r="AH178" s="417"/>
      <c r="AI178" s="417"/>
      <c r="AJ178" s="417"/>
      <c r="AK178" s="417"/>
      <c r="AL178" s="417"/>
      <c r="AM178" s="417"/>
      <c r="AN178" s="417"/>
      <c r="AO178" s="417"/>
      <c r="AP178" s="417"/>
      <c r="AQ178" s="417"/>
      <c r="AR178" s="424"/>
      <c r="AS178" s="424"/>
      <c r="AT178" s="424"/>
      <c r="AU178" s="417"/>
    </row>
    <row r="179" spans="2:47" x14ac:dyDescent="0.25">
      <c r="B179" s="417"/>
      <c r="C179" s="418"/>
      <c r="D179" s="419"/>
      <c r="E179" s="420"/>
      <c r="F179" s="418"/>
      <c r="G179" s="483"/>
      <c r="H179" s="418"/>
      <c r="I179" s="483"/>
      <c r="J179" s="422"/>
      <c r="K179" s="421"/>
      <c r="L179" s="418"/>
      <c r="M179" s="421"/>
      <c r="N179" s="418"/>
      <c r="O179" s="421"/>
      <c r="P179" s="423"/>
      <c r="Q179" s="424"/>
      <c r="R179" s="423"/>
      <c r="S179" s="424"/>
      <c r="T179" s="423"/>
      <c r="U179" s="424"/>
      <c r="V179" s="423"/>
      <c r="W179" s="424"/>
      <c r="X179" s="423"/>
      <c r="Y179" s="424"/>
      <c r="Z179" s="423"/>
      <c r="AA179" s="424"/>
      <c r="AB179" s="423"/>
      <c r="AC179" s="424"/>
      <c r="AD179" s="417"/>
      <c r="AE179" s="417"/>
      <c r="AF179" s="417"/>
      <c r="AG179" s="417"/>
      <c r="AH179" s="417"/>
      <c r="AI179" s="417"/>
      <c r="AJ179" s="417"/>
      <c r="AK179" s="417"/>
      <c r="AL179" s="417"/>
      <c r="AM179" s="417"/>
      <c r="AN179" s="417"/>
      <c r="AO179" s="417"/>
      <c r="AP179" s="417"/>
      <c r="AQ179" s="417"/>
      <c r="AR179" s="424"/>
      <c r="AS179" s="424"/>
      <c r="AT179" s="424"/>
      <c r="AU179" s="417"/>
    </row>
    <row r="180" spans="2:47" x14ac:dyDescent="0.25">
      <c r="B180" s="417"/>
      <c r="C180" s="418"/>
      <c r="D180" s="419"/>
      <c r="E180" s="420"/>
      <c r="F180" s="418"/>
      <c r="G180" s="483"/>
      <c r="H180" s="418"/>
      <c r="I180" s="483"/>
      <c r="J180" s="422"/>
      <c r="K180" s="421"/>
      <c r="L180" s="418"/>
      <c r="M180" s="421"/>
      <c r="N180" s="418"/>
      <c r="O180" s="421"/>
      <c r="P180" s="423"/>
      <c r="Q180" s="424"/>
      <c r="R180" s="423"/>
      <c r="S180" s="424"/>
      <c r="T180" s="423"/>
      <c r="U180" s="424"/>
      <c r="V180" s="423"/>
      <c r="W180" s="424"/>
      <c r="X180" s="423"/>
      <c r="Y180" s="424"/>
      <c r="Z180" s="423"/>
      <c r="AA180" s="424"/>
      <c r="AB180" s="423"/>
      <c r="AC180" s="424"/>
      <c r="AD180" s="417"/>
      <c r="AE180" s="417"/>
      <c r="AF180" s="417"/>
      <c r="AG180" s="417"/>
      <c r="AH180" s="417"/>
      <c r="AI180" s="417"/>
      <c r="AJ180" s="417"/>
      <c r="AK180" s="417"/>
      <c r="AL180" s="417"/>
      <c r="AM180" s="417"/>
      <c r="AN180" s="417"/>
      <c r="AO180" s="417"/>
      <c r="AP180" s="417"/>
      <c r="AQ180" s="417"/>
      <c r="AR180" s="424"/>
      <c r="AS180" s="424"/>
      <c r="AT180" s="424"/>
      <c r="AU180" s="417"/>
    </row>
    <row r="181" spans="2:47" x14ac:dyDescent="0.25">
      <c r="B181" s="417"/>
      <c r="C181" s="418"/>
      <c r="D181" s="419"/>
      <c r="E181" s="420"/>
      <c r="F181" s="418"/>
      <c r="G181" s="483"/>
      <c r="H181" s="418"/>
      <c r="I181" s="483"/>
      <c r="J181" s="422"/>
      <c r="K181" s="421"/>
      <c r="L181" s="418"/>
      <c r="M181" s="421"/>
      <c r="N181" s="418"/>
      <c r="O181" s="421"/>
      <c r="P181" s="423"/>
      <c r="Q181" s="424"/>
      <c r="R181" s="423"/>
      <c r="S181" s="424"/>
      <c r="T181" s="423"/>
      <c r="U181" s="424"/>
      <c r="V181" s="423"/>
      <c r="W181" s="424"/>
      <c r="X181" s="423"/>
      <c r="Y181" s="424"/>
      <c r="Z181" s="423"/>
      <c r="AA181" s="424"/>
      <c r="AB181" s="423"/>
      <c r="AC181" s="424"/>
      <c r="AD181" s="417"/>
      <c r="AE181" s="417"/>
      <c r="AF181" s="417"/>
      <c r="AG181" s="417"/>
      <c r="AH181" s="417"/>
      <c r="AI181" s="417"/>
      <c r="AJ181" s="417"/>
      <c r="AK181" s="417"/>
      <c r="AL181" s="417"/>
      <c r="AM181" s="417"/>
      <c r="AN181" s="417"/>
      <c r="AO181" s="417"/>
      <c r="AP181" s="417"/>
      <c r="AQ181" s="417"/>
      <c r="AR181" s="424"/>
      <c r="AS181" s="424"/>
      <c r="AT181" s="424"/>
      <c r="AU181" s="417"/>
    </row>
    <row r="182" spans="2:47" x14ac:dyDescent="0.25">
      <c r="B182" s="417"/>
      <c r="C182" s="418"/>
      <c r="D182" s="419"/>
      <c r="E182" s="420"/>
      <c r="F182" s="418"/>
      <c r="G182" s="483"/>
      <c r="H182" s="418"/>
      <c r="I182" s="483"/>
      <c r="J182" s="422"/>
      <c r="K182" s="421"/>
      <c r="L182" s="418"/>
      <c r="M182" s="421"/>
      <c r="N182" s="418"/>
      <c r="O182" s="421"/>
      <c r="P182" s="423"/>
      <c r="Q182" s="424"/>
      <c r="R182" s="423"/>
      <c r="S182" s="424"/>
      <c r="T182" s="423"/>
      <c r="U182" s="424"/>
      <c r="V182" s="423"/>
      <c r="W182" s="424"/>
      <c r="X182" s="423"/>
      <c r="Y182" s="424"/>
      <c r="Z182" s="423"/>
      <c r="AA182" s="424"/>
      <c r="AB182" s="423"/>
      <c r="AC182" s="424"/>
      <c r="AD182" s="417"/>
      <c r="AE182" s="417"/>
      <c r="AF182" s="417"/>
      <c r="AG182" s="417"/>
      <c r="AH182" s="417"/>
      <c r="AI182" s="417"/>
      <c r="AJ182" s="417"/>
      <c r="AK182" s="417"/>
      <c r="AL182" s="417"/>
      <c r="AM182" s="417"/>
      <c r="AN182" s="417"/>
      <c r="AO182" s="417"/>
      <c r="AP182" s="417"/>
      <c r="AQ182" s="417"/>
      <c r="AR182" s="424"/>
      <c r="AS182" s="424"/>
      <c r="AT182" s="424"/>
      <c r="AU182" s="417"/>
    </row>
    <row r="183" spans="2:47" x14ac:dyDescent="0.25">
      <c r="B183" s="417"/>
      <c r="C183" s="418"/>
      <c r="D183" s="419"/>
      <c r="E183" s="420"/>
      <c r="F183" s="418"/>
      <c r="G183" s="483"/>
      <c r="H183" s="418"/>
      <c r="I183" s="483"/>
      <c r="J183" s="422"/>
      <c r="K183" s="421"/>
      <c r="L183" s="418"/>
      <c r="M183" s="421"/>
      <c r="N183" s="418"/>
      <c r="O183" s="421"/>
      <c r="P183" s="423"/>
      <c r="Q183" s="424"/>
      <c r="R183" s="423"/>
      <c r="S183" s="424"/>
      <c r="T183" s="423"/>
      <c r="U183" s="424"/>
      <c r="V183" s="423"/>
      <c r="W183" s="424"/>
      <c r="X183" s="423"/>
      <c r="Y183" s="424"/>
      <c r="Z183" s="423"/>
      <c r="AA183" s="424"/>
      <c r="AB183" s="423"/>
      <c r="AC183" s="424"/>
      <c r="AD183" s="417"/>
      <c r="AE183" s="417"/>
      <c r="AF183" s="417"/>
      <c r="AG183" s="417"/>
      <c r="AH183" s="417"/>
      <c r="AI183" s="417"/>
      <c r="AJ183" s="417"/>
      <c r="AK183" s="417"/>
      <c r="AL183" s="417"/>
      <c r="AM183" s="417"/>
      <c r="AN183" s="417"/>
      <c r="AO183" s="417"/>
      <c r="AP183" s="417"/>
      <c r="AQ183" s="417"/>
      <c r="AR183" s="424"/>
      <c r="AS183" s="424"/>
      <c r="AT183" s="424"/>
      <c r="AU183" s="417"/>
    </row>
    <row r="184" spans="2:47" x14ac:dyDescent="0.25">
      <c r="B184" s="417"/>
      <c r="C184" s="418"/>
      <c r="D184" s="419"/>
      <c r="E184" s="420"/>
      <c r="F184" s="418"/>
      <c r="G184" s="483"/>
      <c r="H184" s="418"/>
      <c r="I184" s="483"/>
      <c r="J184" s="422"/>
      <c r="K184" s="421"/>
      <c r="L184" s="418"/>
      <c r="M184" s="421"/>
      <c r="N184" s="418"/>
      <c r="O184" s="421"/>
      <c r="P184" s="423"/>
      <c r="Q184" s="424"/>
      <c r="R184" s="423"/>
      <c r="S184" s="424"/>
      <c r="T184" s="423"/>
      <c r="U184" s="424"/>
      <c r="V184" s="423"/>
      <c r="W184" s="424"/>
      <c r="X184" s="423"/>
      <c r="Y184" s="424"/>
      <c r="Z184" s="423"/>
      <c r="AA184" s="424"/>
      <c r="AB184" s="423"/>
      <c r="AC184" s="424"/>
      <c r="AD184" s="417"/>
      <c r="AE184" s="417"/>
      <c r="AF184" s="417"/>
      <c r="AG184" s="417"/>
      <c r="AH184" s="417"/>
      <c r="AI184" s="417"/>
      <c r="AJ184" s="417"/>
      <c r="AK184" s="417"/>
      <c r="AL184" s="417"/>
      <c r="AM184" s="417"/>
      <c r="AN184" s="417"/>
      <c r="AO184" s="417"/>
      <c r="AP184" s="417"/>
      <c r="AQ184" s="417"/>
      <c r="AR184" s="424"/>
      <c r="AS184" s="424"/>
      <c r="AT184" s="424"/>
      <c r="AU184" s="417"/>
    </row>
    <row r="185" spans="2:47" x14ac:dyDescent="0.25">
      <c r="B185" s="417"/>
      <c r="C185" s="418"/>
      <c r="D185" s="419"/>
      <c r="E185" s="420"/>
      <c r="F185" s="418"/>
      <c r="G185" s="483"/>
      <c r="H185" s="418"/>
      <c r="I185" s="483"/>
      <c r="J185" s="422"/>
      <c r="K185" s="421"/>
      <c r="L185" s="418"/>
      <c r="M185" s="421"/>
      <c r="N185" s="418"/>
      <c r="O185" s="421"/>
      <c r="P185" s="423"/>
      <c r="Q185" s="424"/>
      <c r="R185" s="423"/>
      <c r="S185" s="424"/>
      <c r="T185" s="423"/>
      <c r="U185" s="424"/>
      <c r="V185" s="423"/>
      <c r="W185" s="424"/>
      <c r="X185" s="423"/>
      <c r="Y185" s="424"/>
      <c r="Z185" s="423"/>
      <c r="AA185" s="424"/>
      <c r="AB185" s="423"/>
      <c r="AC185" s="424"/>
      <c r="AD185" s="417"/>
      <c r="AE185" s="417"/>
      <c r="AF185" s="417"/>
      <c r="AG185" s="417"/>
      <c r="AH185" s="417"/>
      <c r="AI185" s="417"/>
      <c r="AJ185" s="417"/>
      <c r="AK185" s="417"/>
      <c r="AL185" s="417"/>
      <c r="AM185" s="417"/>
      <c r="AN185" s="417"/>
      <c r="AO185" s="417"/>
      <c r="AP185" s="417"/>
      <c r="AQ185" s="417"/>
      <c r="AR185" s="424"/>
      <c r="AS185" s="424"/>
      <c r="AT185" s="424"/>
      <c r="AU185" s="417"/>
    </row>
    <row r="186" spans="2:47" x14ac:dyDescent="0.25">
      <c r="B186" s="417"/>
      <c r="C186" s="418"/>
      <c r="D186" s="419"/>
      <c r="E186" s="420"/>
      <c r="F186" s="418"/>
      <c r="G186" s="483"/>
      <c r="H186" s="418"/>
      <c r="I186" s="483"/>
      <c r="J186" s="422"/>
      <c r="K186" s="421"/>
      <c r="L186" s="418"/>
      <c r="M186" s="421"/>
      <c r="N186" s="418"/>
      <c r="O186" s="421"/>
      <c r="P186" s="423"/>
      <c r="Q186" s="424"/>
      <c r="R186" s="423"/>
      <c r="S186" s="424"/>
      <c r="T186" s="423"/>
      <c r="U186" s="424"/>
      <c r="V186" s="423"/>
      <c r="W186" s="424"/>
      <c r="X186" s="423"/>
      <c r="Y186" s="424"/>
      <c r="Z186" s="423"/>
      <c r="AA186" s="424"/>
      <c r="AB186" s="423"/>
      <c r="AC186" s="424"/>
      <c r="AD186" s="417"/>
      <c r="AE186" s="417"/>
      <c r="AF186" s="417"/>
      <c r="AG186" s="417"/>
      <c r="AH186" s="417"/>
      <c r="AI186" s="417"/>
      <c r="AJ186" s="417"/>
      <c r="AK186" s="417"/>
      <c r="AL186" s="417"/>
      <c r="AM186" s="417"/>
      <c r="AN186" s="417"/>
      <c r="AO186" s="417"/>
      <c r="AP186" s="417"/>
      <c r="AQ186" s="417"/>
      <c r="AR186" s="424"/>
      <c r="AS186" s="424"/>
      <c r="AT186" s="424"/>
      <c r="AU186" s="417"/>
    </row>
    <row r="187" spans="2:47" x14ac:dyDescent="0.25">
      <c r="B187" s="417"/>
      <c r="C187" s="418"/>
      <c r="D187" s="419"/>
      <c r="E187" s="420"/>
      <c r="F187" s="418"/>
      <c r="G187" s="483"/>
      <c r="H187" s="418"/>
      <c r="I187" s="483"/>
      <c r="J187" s="422"/>
      <c r="K187" s="421"/>
      <c r="L187" s="418"/>
      <c r="M187" s="421"/>
      <c r="N187" s="418"/>
      <c r="O187" s="421"/>
      <c r="P187" s="423"/>
      <c r="Q187" s="424"/>
      <c r="R187" s="423"/>
      <c r="S187" s="424"/>
      <c r="T187" s="423"/>
      <c r="U187" s="424"/>
      <c r="V187" s="423"/>
      <c r="W187" s="424"/>
      <c r="X187" s="423"/>
      <c r="Y187" s="424"/>
      <c r="Z187" s="423"/>
      <c r="AA187" s="424"/>
      <c r="AB187" s="423"/>
      <c r="AC187" s="424"/>
      <c r="AD187" s="417"/>
      <c r="AE187" s="417"/>
      <c r="AF187" s="417"/>
      <c r="AG187" s="417"/>
      <c r="AH187" s="417"/>
      <c r="AI187" s="417"/>
      <c r="AJ187" s="417"/>
      <c r="AK187" s="417"/>
      <c r="AL187" s="417"/>
      <c r="AM187" s="417"/>
      <c r="AN187" s="417"/>
      <c r="AO187" s="417"/>
      <c r="AP187" s="417"/>
      <c r="AQ187" s="417"/>
      <c r="AR187" s="424"/>
      <c r="AS187" s="424"/>
      <c r="AT187" s="424"/>
      <c r="AU187" s="417"/>
    </row>
    <row r="188" spans="2:47" x14ac:dyDescent="0.25">
      <c r="B188" s="417"/>
      <c r="C188" s="418"/>
      <c r="D188" s="419"/>
      <c r="E188" s="420"/>
      <c r="F188" s="418"/>
      <c r="G188" s="483"/>
      <c r="H188" s="418"/>
      <c r="I188" s="483"/>
      <c r="J188" s="422"/>
      <c r="K188" s="421"/>
      <c r="L188" s="418"/>
      <c r="M188" s="421"/>
      <c r="N188" s="418"/>
      <c r="O188" s="421"/>
      <c r="P188" s="423"/>
      <c r="Q188" s="424"/>
      <c r="R188" s="423"/>
      <c r="S188" s="424"/>
      <c r="T188" s="423"/>
      <c r="U188" s="424"/>
      <c r="V188" s="423"/>
      <c r="W188" s="424"/>
      <c r="X188" s="423"/>
      <c r="Y188" s="424"/>
      <c r="Z188" s="423"/>
      <c r="AA188" s="424"/>
      <c r="AB188" s="423"/>
      <c r="AC188" s="424"/>
      <c r="AD188" s="417"/>
      <c r="AE188" s="417"/>
      <c r="AF188" s="417"/>
      <c r="AG188" s="417"/>
      <c r="AH188" s="417"/>
      <c r="AI188" s="417"/>
      <c r="AJ188" s="417"/>
      <c r="AK188" s="417"/>
      <c r="AL188" s="417"/>
      <c r="AM188" s="417"/>
      <c r="AN188" s="417"/>
      <c r="AO188" s="417"/>
      <c r="AP188" s="417"/>
      <c r="AQ188" s="417"/>
      <c r="AR188" s="424"/>
      <c r="AS188" s="424"/>
      <c r="AT188" s="424"/>
      <c r="AU188" s="417"/>
    </row>
    <row r="189" spans="2:47" x14ac:dyDescent="0.25">
      <c r="B189" s="417"/>
      <c r="C189" s="418"/>
      <c r="D189" s="419"/>
      <c r="E189" s="420"/>
      <c r="F189" s="418"/>
      <c r="G189" s="483"/>
      <c r="H189" s="418"/>
      <c r="I189" s="483"/>
      <c r="J189" s="422"/>
      <c r="K189" s="421"/>
      <c r="L189" s="418"/>
      <c r="M189" s="421"/>
      <c r="N189" s="418"/>
      <c r="O189" s="421"/>
      <c r="P189" s="423"/>
      <c r="Q189" s="424"/>
      <c r="R189" s="423"/>
      <c r="S189" s="424"/>
      <c r="T189" s="423"/>
      <c r="U189" s="424"/>
      <c r="V189" s="423"/>
      <c r="W189" s="424"/>
      <c r="X189" s="423"/>
      <c r="Y189" s="424"/>
      <c r="Z189" s="423"/>
      <c r="AA189" s="424"/>
      <c r="AB189" s="423"/>
      <c r="AC189" s="424"/>
      <c r="AD189" s="417"/>
      <c r="AE189" s="417"/>
      <c r="AF189" s="417"/>
      <c r="AG189" s="417"/>
      <c r="AH189" s="417"/>
      <c r="AI189" s="417"/>
      <c r="AJ189" s="417"/>
      <c r="AK189" s="417"/>
      <c r="AL189" s="417"/>
      <c r="AM189" s="417"/>
      <c r="AN189" s="417"/>
      <c r="AO189" s="417"/>
      <c r="AP189" s="417"/>
      <c r="AQ189" s="417"/>
      <c r="AR189" s="424"/>
      <c r="AS189" s="424"/>
      <c r="AT189" s="424"/>
      <c r="AU189" s="417"/>
    </row>
    <row r="190" spans="2:47" x14ac:dyDescent="0.25">
      <c r="B190" s="417"/>
      <c r="C190" s="418"/>
      <c r="D190" s="419"/>
      <c r="E190" s="420"/>
      <c r="F190" s="418"/>
      <c r="G190" s="483"/>
      <c r="H190" s="418"/>
      <c r="I190" s="483"/>
      <c r="J190" s="422"/>
      <c r="K190" s="421"/>
      <c r="L190" s="418"/>
      <c r="M190" s="421"/>
      <c r="N190" s="418"/>
      <c r="O190" s="421"/>
      <c r="P190" s="423"/>
      <c r="Q190" s="424"/>
      <c r="R190" s="423"/>
      <c r="S190" s="424"/>
      <c r="T190" s="423"/>
      <c r="U190" s="424"/>
      <c r="V190" s="423"/>
      <c r="W190" s="424"/>
      <c r="X190" s="423"/>
      <c r="Y190" s="424"/>
      <c r="Z190" s="423"/>
      <c r="AA190" s="424"/>
      <c r="AB190" s="423"/>
      <c r="AC190" s="424"/>
      <c r="AD190" s="417"/>
      <c r="AE190" s="417"/>
      <c r="AF190" s="417"/>
      <c r="AG190" s="417"/>
      <c r="AH190" s="417"/>
      <c r="AI190" s="417"/>
      <c r="AJ190" s="417"/>
      <c r="AK190" s="417"/>
      <c r="AL190" s="417"/>
      <c r="AM190" s="417"/>
      <c r="AN190" s="417"/>
      <c r="AO190" s="417"/>
      <c r="AP190" s="417"/>
      <c r="AQ190" s="417"/>
      <c r="AR190" s="424"/>
      <c r="AS190" s="424"/>
      <c r="AT190" s="424"/>
      <c r="AU190" s="417"/>
    </row>
  </sheetData>
  <sortState ref="D133:O158">
    <sortCondition ref="D133:D158"/>
  </sortState>
  <mergeCells count="61">
    <mergeCell ref="C132:C149"/>
    <mergeCell ref="C19:C28"/>
    <mergeCell ref="C29:C31"/>
    <mergeCell ref="C32:C63"/>
    <mergeCell ref="C64:C71"/>
    <mergeCell ref="C72:C80"/>
    <mergeCell ref="C81:C82"/>
    <mergeCell ref="C83:C102"/>
    <mergeCell ref="AU14:AU17"/>
    <mergeCell ref="B103:AU103"/>
    <mergeCell ref="C104:C120"/>
    <mergeCell ref="B121:AU121"/>
    <mergeCell ref="C122:C131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150:AU150"/>
    <mergeCell ref="C151:C17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" right="0" top="0.35433070866141736" bottom="0.39370078740157483" header="0.31496062992125984" footer="0.31496062992125984"/>
  <pageSetup paperSize="281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7" customFormat="1" x14ac:dyDescent="0.25">
      <c r="C4" s="427" t="s">
        <v>43</v>
      </c>
      <c r="D4" s="428">
        <v>72.540000000000006</v>
      </c>
      <c r="E4" s="429">
        <v>25</v>
      </c>
      <c r="F4" s="448">
        <f>+E4*D4*31</f>
        <v>56218.500000000007</v>
      </c>
      <c r="G4" s="448">
        <f>+E4*D4*29</f>
        <v>52591.500000000007</v>
      </c>
      <c r="H4" s="448">
        <f>+E4*D4*31</f>
        <v>56218.500000000007</v>
      </c>
      <c r="I4" s="448">
        <f>+E4*D4*30</f>
        <v>54405.000000000007</v>
      </c>
      <c r="J4" s="448">
        <v>0</v>
      </c>
      <c r="K4" s="448">
        <v>0</v>
      </c>
      <c r="L4" s="448">
        <v>0</v>
      </c>
      <c r="M4" s="448">
        <v>0</v>
      </c>
      <c r="N4" s="448">
        <v>0</v>
      </c>
      <c r="O4" s="448">
        <v>0</v>
      </c>
      <c r="P4" s="448">
        <v>0</v>
      </c>
      <c r="Q4" s="449">
        <v>0</v>
      </c>
      <c r="R4" s="450"/>
      <c r="V4" s="417" t="e">
        <f>+#REF!/2</f>
        <v>#REF!</v>
      </c>
      <c r="W4" s="451"/>
    </row>
    <row r="5" spans="3:23" s="417" customFormat="1" x14ac:dyDescent="0.25">
      <c r="C5" s="427" t="s">
        <v>43</v>
      </c>
      <c r="D5" s="428">
        <v>72.540000000000006</v>
      </c>
      <c r="E5" s="429">
        <v>1</v>
      </c>
      <c r="F5" s="448">
        <v>0</v>
      </c>
      <c r="G5" s="448">
        <v>0</v>
      </c>
      <c r="H5" s="448">
        <v>0</v>
      </c>
      <c r="I5" s="448">
        <v>0</v>
      </c>
      <c r="J5" s="448">
        <v>0</v>
      </c>
      <c r="K5" s="448">
        <v>0</v>
      </c>
      <c r="L5" s="448">
        <v>0</v>
      </c>
      <c r="M5" s="448">
        <v>0</v>
      </c>
      <c r="N5" s="448">
        <v>0</v>
      </c>
      <c r="O5" s="448">
        <v>0</v>
      </c>
      <c r="P5" s="448">
        <v>0</v>
      </c>
      <c r="Q5" s="449">
        <v>0</v>
      </c>
      <c r="R5" s="450"/>
      <c r="V5" s="417" t="e">
        <f>+#REF!/2</f>
        <v>#REF!</v>
      </c>
      <c r="W5" s="451"/>
    </row>
    <row r="6" spans="3:23" s="417" customFormat="1" x14ac:dyDescent="0.25">
      <c r="C6" s="427" t="s">
        <v>45</v>
      </c>
      <c r="D6" s="428">
        <v>73.59</v>
      </c>
      <c r="E6" s="429">
        <v>18</v>
      </c>
      <c r="F6" s="448">
        <f>+E6*D6*31</f>
        <v>41063.22</v>
      </c>
      <c r="G6" s="448">
        <f>+E6*D6*29</f>
        <v>38413.980000000003</v>
      </c>
      <c r="H6" s="448">
        <f>+E6*D6*31</f>
        <v>41063.22</v>
      </c>
      <c r="I6" s="448">
        <f>+E6*D6*30</f>
        <v>39738.600000000006</v>
      </c>
      <c r="J6" s="448">
        <v>0</v>
      </c>
      <c r="K6" s="448">
        <v>0</v>
      </c>
      <c r="L6" s="448">
        <v>0</v>
      </c>
      <c r="M6" s="448">
        <v>0</v>
      </c>
      <c r="N6" s="448">
        <v>0</v>
      </c>
      <c r="O6" s="448">
        <v>0</v>
      </c>
      <c r="P6" s="448">
        <v>0</v>
      </c>
      <c r="Q6" s="449">
        <v>0</v>
      </c>
      <c r="R6" s="450"/>
      <c r="W6" s="451"/>
    </row>
    <row r="7" spans="3:23" s="417" customFormat="1" x14ac:dyDescent="0.25">
      <c r="C7" s="427" t="s">
        <v>45</v>
      </c>
      <c r="D7" s="456">
        <v>73.59</v>
      </c>
      <c r="E7" s="429">
        <v>1</v>
      </c>
      <c r="F7" s="448">
        <f>+E7*D7*0</f>
        <v>0</v>
      </c>
      <c r="G7" s="448">
        <f>+E7*D7*29</f>
        <v>2134.11</v>
      </c>
      <c r="H7" s="448">
        <f>+E7*D7*31</f>
        <v>2281.29</v>
      </c>
      <c r="I7" s="448">
        <f>+E7*D7*61</f>
        <v>4488.99</v>
      </c>
      <c r="J7" s="448">
        <v>0</v>
      </c>
      <c r="K7" s="448">
        <v>0</v>
      </c>
      <c r="L7" s="448">
        <v>0</v>
      </c>
      <c r="M7" s="448">
        <v>0</v>
      </c>
      <c r="N7" s="448">
        <v>0</v>
      </c>
      <c r="O7" s="448">
        <v>0</v>
      </c>
      <c r="P7" s="448">
        <v>0</v>
      </c>
      <c r="Q7" s="449">
        <v>0</v>
      </c>
      <c r="R7" s="450"/>
      <c r="W7" s="451"/>
    </row>
    <row r="8" spans="3:23" s="417" customFormat="1" x14ac:dyDescent="0.25">
      <c r="C8" s="427" t="s">
        <v>46</v>
      </c>
      <c r="D8" s="456">
        <v>74.63</v>
      </c>
      <c r="E8" s="429">
        <v>14</v>
      </c>
      <c r="F8" s="448">
        <f>+E8*D8*31</f>
        <v>32389.42</v>
      </c>
      <c r="G8" s="448">
        <f>+E8*D8*29</f>
        <v>30299.78</v>
      </c>
      <c r="H8" s="448">
        <f>+E8*D8*31</f>
        <v>32389.42</v>
      </c>
      <c r="I8" s="448">
        <f>+E8*D8*30</f>
        <v>31344.6</v>
      </c>
      <c r="J8" s="448">
        <v>0</v>
      </c>
      <c r="K8" s="448">
        <v>0</v>
      </c>
      <c r="L8" s="448">
        <v>0</v>
      </c>
      <c r="M8" s="448">
        <v>0</v>
      </c>
      <c r="N8" s="448">
        <v>0</v>
      </c>
      <c r="O8" s="448">
        <v>0</v>
      </c>
      <c r="P8" s="448">
        <v>0</v>
      </c>
      <c r="Q8" s="449">
        <v>0</v>
      </c>
      <c r="R8" s="450"/>
      <c r="W8" s="451"/>
    </row>
    <row r="9" spans="3:23" s="417" customFormat="1" x14ac:dyDescent="0.25">
      <c r="C9" s="427" t="s">
        <v>46</v>
      </c>
      <c r="D9" s="456">
        <v>74.63</v>
      </c>
      <c r="E9" s="429">
        <v>1</v>
      </c>
      <c r="F9" s="448">
        <v>0</v>
      </c>
      <c r="G9" s="448">
        <v>0</v>
      </c>
      <c r="H9" s="448">
        <v>0</v>
      </c>
      <c r="I9" s="448">
        <v>0</v>
      </c>
      <c r="J9" s="448">
        <v>0</v>
      </c>
      <c r="K9" s="448">
        <v>0</v>
      </c>
      <c r="L9" s="448">
        <v>0</v>
      </c>
      <c r="M9" s="448">
        <v>0</v>
      </c>
      <c r="N9" s="448">
        <v>0</v>
      </c>
      <c r="O9" s="448">
        <v>0</v>
      </c>
      <c r="P9" s="448">
        <v>0</v>
      </c>
      <c r="Q9" s="449">
        <v>0</v>
      </c>
      <c r="R9" s="450"/>
      <c r="W9" s="451"/>
    </row>
    <row r="10" spans="3:23" s="417" customFormat="1" x14ac:dyDescent="0.25">
      <c r="C10" s="427" t="s">
        <v>87</v>
      </c>
      <c r="D10" s="428">
        <v>75.64</v>
      </c>
      <c r="E10" s="429">
        <v>15</v>
      </c>
      <c r="F10" s="448">
        <f t="shared" ref="F10:F16" si="0">+E10*D10*31</f>
        <v>35172.6</v>
      </c>
      <c r="G10" s="448">
        <f t="shared" ref="G10:G16" si="1">+E10*D10*29</f>
        <v>32903.399999999994</v>
      </c>
      <c r="H10" s="448">
        <f t="shared" ref="H10:H16" si="2">+E10*D10*31</f>
        <v>35172.6</v>
      </c>
      <c r="I10" s="448">
        <f t="shared" ref="I10:I16" si="3">+E10*D10*30</f>
        <v>34038</v>
      </c>
      <c r="J10" s="448">
        <v>0</v>
      </c>
      <c r="K10" s="448">
        <v>0</v>
      </c>
      <c r="L10" s="448">
        <v>0</v>
      </c>
      <c r="M10" s="448">
        <v>0</v>
      </c>
      <c r="N10" s="448">
        <v>0</v>
      </c>
      <c r="O10" s="448">
        <v>0</v>
      </c>
      <c r="P10" s="448">
        <v>0</v>
      </c>
      <c r="Q10" s="449">
        <v>0</v>
      </c>
      <c r="R10" s="450"/>
      <c r="W10" s="451"/>
    </row>
    <row r="11" spans="3:23" s="417" customFormat="1" x14ac:dyDescent="0.25">
      <c r="C11" s="427" t="s">
        <v>58</v>
      </c>
      <c r="D11" s="428">
        <v>77.59</v>
      </c>
      <c r="E11" s="429">
        <v>21</v>
      </c>
      <c r="F11" s="448">
        <f t="shared" si="0"/>
        <v>50511.090000000004</v>
      </c>
      <c r="G11" s="448">
        <f t="shared" si="1"/>
        <v>47252.310000000005</v>
      </c>
      <c r="H11" s="448">
        <f t="shared" si="2"/>
        <v>50511.090000000004</v>
      </c>
      <c r="I11" s="448">
        <f t="shared" si="3"/>
        <v>48881.700000000004</v>
      </c>
      <c r="J11" s="448">
        <v>0</v>
      </c>
      <c r="K11" s="448">
        <v>0</v>
      </c>
      <c r="L11" s="448">
        <v>0</v>
      </c>
      <c r="M11" s="448">
        <v>0</v>
      </c>
      <c r="N11" s="448">
        <v>0</v>
      </c>
      <c r="O11" s="448">
        <v>0</v>
      </c>
      <c r="P11" s="448">
        <v>0</v>
      </c>
      <c r="Q11" s="449">
        <v>0</v>
      </c>
      <c r="R11" s="450"/>
      <c r="W11" s="451"/>
    </row>
    <row r="12" spans="3:23" s="417" customFormat="1" x14ac:dyDescent="0.25">
      <c r="C12" s="427" t="s">
        <v>71</v>
      </c>
      <c r="D12" s="428">
        <v>71.400000000000006</v>
      </c>
      <c r="E12" s="429">
        <v>6</v>
      </c>
      <c r="F12" s="448">
        <f t="shared" si="0"/>
        <v>13280.400000000001</v>
      </c>
      <c r="G12" s="448">
        <f t="shared" si="1"/>
        <v>12423.6</v>
      </c>
      <c r="H12" s="448">
        <f t="shared" si="2"/>
        <v>13280.400000000001</v>
      </c>
      <c r="I12" s="448">
        <f t="shared" si="3"/>
        <v>12852.000000000002</v>
      </c>
      <c r="J12" s="448">
        <v>0</v>
      </c>
      <c r="K12" s="448">
        <v>0</v>
      </c>
      <c r="L12" s="448">
        <v>0</v>
      </c>
      <c r="M12" s="448">
        <v>0</v>
      </c>
      <c r="N12" s="448">
        <v>0</v>
      </c>
      <c r="O12" s="448">
        <v>0</v>
      </c>
      <c r="P12" s="448">
        <v>0</v>
      </c>
      <c r="Q12" s="449">
        <v>0</v>
      </c>
      <c r="R12" s="450"/>
      <c r="W12" s="451"/>
    </row>
    <row r="13" spans="3:23" s="417" customFormat="1" x14ac:dyDescent="0.25">
      <c r="C13" s="427" t="s">
        <v>47</v>
      </c>
      <c r="D13" s="428">
        <v>71.400000000000006</v>
      </c>
      <c r="E13" s="429">
        <v>1</v>
      </c>
      <c r="F13" s="448">
        <f t="shared" si="0"/>
        <v>2213.4</v>
      </c>
      <c r="G13" s="448">
        <f t="shared" si="1"/>
        <v>2070.6000000000004</v>
      </c>
      <c r="H13" s="448">
        <f t="shared" si="2"/>
        <v>2213.4</v>
      </c>
      <c r="I13" s="448">
        <f t="shared" si="3"/>
        <v>2142</v>
      </c>
      <c r="J13" s="448">
        <v>0</v>
      </c>
      <c r="K13" s="448">
        <v>0</v>
      </c>
      <c r="L13" s="448">
        <v>0</v>
      </c>
      <c r="M13" s="448">
        <v>0</v>
      </c>
      <c r="N13" s="448">
        <v>0</v>
      </c>
      <c r="O13" s="448">
        <v>0</v>
      </c>
      <c r="P13" s="448">
        <v>0</v>
      </c>
      <c r="Q13" s="449">
        <v>0</v>
      </c>
      <c r="R13" s="450"/>
      <c r="W13" s="451"/>
    </row>
    <row r="14" spans="3:23" s="417" customFormat="1" x14ac:dyDescent="0.25">
      <c r="C14" s="427" t="s">
        <v>72</v>
      </c>
      <c r="D14" s="428">
        <v>71.400000000000006</v>
      </c>
      <c r="E14" s="429">
        <v>1</v>
      </c>
      <c r="F14" s="448">
        <f t="shared" si="0"/>
        <v>2213.4</v>
      </c>
      <c r="G14" s="448">
        <f t="shared" si="1"/>
        <v>2070.6000000000004</v>
      </c>
      <c r="H14" s="448">
        <f t="shared" si="2"/>
        <v>2213.4</v>
      </c>
      <c r="I14" s="448">
        <f t="shared" si="3"/>
        <v>2142</v>
      </c>
      <c r="J14" s="448">
        <v>0</v>
      </c>
      <c r="K14" s="448">
        <v>0</v>
      </c>
      <c r="L14" s="448">
        <v>0</v>
      </c>
      <c r="M14" s="448">
        <v>0</v>
      </c>
      <c r="N14" s="448">
        <v>0</v>
      </c>
      <c r="O14" s="448">
        <v>0</v>
      </c>
      <c r="P14" s="448">
        <v>0</v>
      </c>
      <c r="Q14" s="449">
        <v>0</v>
      </c>
      <c r="R14" s="450"/>
      <c r="W14" s="451"/>
    </row>
    <row r="15" spans="3:23" s="417" customFormat="1" x14ac:dyDescent="0.25">
      <c r="C15" s="427" t="s">
        <v>48</v>
      </c>
      <c r="D15" s="428">
        <v>74.63</v>
      </c>
      <c r="E15" s="429">
        <v>1</v>
      </c>
      <c r="F15" s="448">
        <f t="shared" si="0"/>
        <v>2313.5299999999997</v>
      </c>
      <c r="G15" s="448">
        <f t="shared" si="1"/>
        <v>2164.27</v>
      </c>
      <c r="H15" s="448">
        <f t="shared" si="2"/>
        <v>2313.5299999999997</v>
      </c>
      <c r="I15" s="448">
        <f t="shared" si="3"/>
        <v>2238.8999999999996</v>
      </c>
      <c r="J15" s="448">
        <v>0</v>
      </c>
      <c r="K15" s="448">
        <v>0</v>
      </c>
      <c r="L15" s="448">
        <v>0</v>
      </c>
      <c r="M15" s="448">
        <v>0</v>
      </c>
      <c r="N15" s="448">
        <v>0</v>
      </c>
      <c r="O15" s="448">
        <v>0</v>
      </c>
      <c r="P15" s="448">
        <v>0</v>
      </c>
      <c r="Q15" s="449">
        <v>0</v>
      </c>
      <c r="R15" s="450"/>
      <c r="W15" s="451"/>
    </row>
    <row r="16" spans="3:23" s="417" customFormat="1" x14ac:dyDescent="0.25">
      <c r="C16" s="427" t="s">
        <v>129</v>
      </c>
      <c r="D16" s="428">
        <v>71.400000000000006</v>
      </c>
      <c r="E16" s="429">
        <v>30</v>
      </c>
      <c r="F16" s="448">
        <f t="shared" si="0"/>
        <v>66402</v>
      </c>
      <c r="G16" s="448">
        <f t="shared" si="1"/>
        <v>62118</v>
      </c>
      <c r="H16" s="448">
        <f t="shared" si="2"/>
        <v>66402</v>
      </c>
      <c r="I16" s="448">
        <f t="shared" si="3"/>
        <v>64260</v>
      </c>
      <c r="J16" s="448">
        <v>0</v>
      </c>
      <c r="K16" s="448">
        <v>0</v>
      </c>
      <c r="L16" s="448">
        <v>0</v>
      </c>
      <c r="M16" s="448">
        <v>0</v>
      </c>
      <c r="N16" s="448">
        <v>0</v>
      </c>
      <c r="O16" s="448">
        <v>0</v>
      </c>
      <c r="P16" s="448">
        <v>0</v>
      </c>
      <c r="Q16" s="449">
        <v>0</v>
      </c>
      <c r="R16" s="450"/>
      <c r="W16" s="451"/>
    </row>
    <row r="17" spans="3:24" s="417" customFormat="1" x14ac:dyDescent="0.25">
      <c r="C17" s="427" t="s">
        <v>129</v>
      </c>
      <c r="D17" s="428">
        <v>71.400000000000006</v>
      </c>
      <c r="E17" s="429">
        <v>1</v>
      </c>
      <c r="F17" s="448">
        <v>0</v>
      </c>
      <c r="G17" s="448">
        <v>0</v>
      </c>
      <c r="H17" s="448">
        <v>0</v>
      </c>
      <c r="I17" s="448">
        <v>0</v>
      </c>
      <c r="J17" s="448">
        <v>0</v>
      </c>
      <c r="K17" s="448">
        <v>0</v>
      </c>
      <c r="L17" s="448">
        <v>0</v>
      </c>
      <c r="M17" s="448">
        <v>0</v>
      </c>
      <c r="N17" s="448">
        <v>0</v>
      </c>
      <c r="O17" s="448">
        <v>0</v>
      </c>
      <c r="P17" s="448">
        <v>0</v>
      </c>
      <c r="Q17" s="449">
        <v>0</v>
      </c>
      <c r="R17" s="450"/>
      <c r="W17" s="451"/>
    </row>
    <row r="18" spans="3:24" s="417" customFormat="1" x14ac:dyDescent="0.25">
      <c r="C18" s="427" t="s">
        <v>66</v>
      </c>
      <c r="D18" s="428">
        <v>73.59</v>
      </c>
      <c r="E18" s="429">
        <v>4</v>
      </c>
      <c r="F18" s="448">
        <f t="shared" ref="F18:F28" si="4">+E18*D18*31</f>
        <v>9125.16</v>
      </c>
      <c r="G18" s="448">
        <f t="shared" ref="G18:G30" si="5">+E18*D18*29</f>
        <v>8536.44</v>
      </c>
      <c r="H18" s="448">
        <f t="shared" ref="H18:H30" si="6">+E18*D18*31</f>
        <v>9125.16</v>
      </c>
      <c r="I18" s="448">
        <f t="shared" ref="I18:I28" si="7">+E18*D18*30</f>
        <v>8830.8000000000011</v>
      </c>
      <c r="J18" s="448">
        <v>0</v>
      </c>
      <c r="K18" s="448">
        <v>0</v>
      </c>
      <c r="L18" s="448">
        <v>0</v>
      </c>
      <c r="M18" s="448">
        <v>0</v>
      </c>
      <c r="N18" s="448">
        <v>0</v>
      </c>
      <c r="O18" s="448">
        <v>0</v>
      </c>
      <c r="P18" s="448">
        <v>0</v>
      </c>
      <c r="Q18" s="449">
        <v>0</v>
      </c>
      <c r="R18" s="450"/>
      <c r="W18" s="451"/>
    </row>
    <row r="19" spans="3:24" s="417" customFormat="1" x14ac:dyDescent="0.25">
      <c r="C19" s="427" t="s">
        <v>49</v>
      </c>
      <c r="D19" s="428">
        <v>74.63</v>
      </c>
      <c r="E19" s="429">
        <v>2</v>
      </c>
      <c r="F19" s="448">
        <f t="shared" si="4"/>
        <v>4627.0599999999995</v>
      </c>
      <c r="G19" s="448">
        <f t="shared" si="5"/>
        <v>4328.54</v>
      </c>
      <c r="H19" s="448">
        <f t="shared" si="6"/>
        <v>4627.0599999999995</v>
      </c>
      <c r="I19" s="448">
        <f t="shared" si="7"/>
        <v>4477.7999999999993</v>
      </c>
      <c r="J19" s="448">
        <v>0</v>
      </c>
      <c r="K19" s="448">
        <v>0</v>
      </c>
      <c r="L19" s="448">
        <v>0</v>
      </c>
      <c r="M19" s="448">
        <v>0</v>
      </c>
      <c r="N19" s="448">
        <v>0</v>
      </c>
      <c r="O19" s="448">
        <v>0</v>
      </c>
      <c r="P19" s="448">
        <v>0</v>
      </c>
      <c r="Q19" s="449">
        <v>0</v>
      </c>
      <c r="R19" s="450"/>
      <c r="W19" s="451"/>
    </row>
    <row r="20" spans="3:24" s="417" customFormat="1" x14ac:dyDescent="0.25">
      <c r="C20" s="427" t="s">
        <v>50</v>
      </c>
      <c r="D20" s="428">
        <v>74.63</v>
      </c>
      <c r="E20" s="429">
        <v>1</v>
      </c>
      <c r="F20" s="448">
        <f t="shared" si="4"/>
        <v>2313.5299999999997</v>
      </c>
      <c r="G20" s="448">
        <f t="shared" si="5"/>
        <v>2164.27</v>
      </c>
      <c r="H20" s="448">
        <f t="shared" si="6"/>
        <v>2313.5299999999997</v>
      </c>
      <c r="I20" s="448">
        <f t="shared" si="7"/>
        <v>2238.8999999999996</v>
      </c>
      <c r="J20" s="448">
        <v>0</v>
      </c>
      <c r="K20" s="448">
        <v>0</v>
      </c>
      <c r="L20" s="448">
        <v>0</v>
      </c>
      <c r="M20" s="448">
        <v>0</v>
      </c>
      <c r="N20" s="448">
        <v>0</v>
      </c>
      <c r="O20" s="448">
        <v>0</v>
      </c>
      <c r="P20" s="448">
        <v>0</v>
      </c>
      <c r="Q20" s="449">
        <v>0</v>
      </c>
      <c r="R20" s="450"/>
      <c r="W20" s="451"/>
    </row>
    <row r="21" spans="3:24" s="417" customFormat="1" x14ac:dyDescent="0.25">
      <c r="C21" s="427" t="s">
        <v>60</v>
      </c>
      <c r="D21" s="428">
        <v>77.59</v>
      </c>
      <c r="E21" s="429">
        <v>4</v>
      </c>
      <c r="F21" s="448">
        <f t="shared" si="4"/>
        <v>9621.16</v>
      </c>
      <c r="G21" s="448">
        <f t="shared" si="5"/>
        <v>9000.44</v>
      </c>
      <c r="H21" s="448">
        <f t="shared" si="6"/>
        <v>9621.16</v>
      </c>
      <c r="I21" s="448">
        <f t="shared" si="7"/>
        <v>9310.8000000000011</v>
      </c>
      <c r="J21" s="448">
        <v>0</v>
      </c>
      <c r="K21" s="448">
        <v>0</v>
      </c>
      <c r="L21" s="448">
        <v>0</v>
      </c>
      <c r="M21" s="448">
        <v>0</v>
      </c>
      <c r="N21" s="448">
        <v>0</v>
      </c>
      <c r="O21" s="448">
        <v>0</v>
      </c>
      <c r="P21" s="448">
        <v>0</v>
      </c>
      <c r="Q21" s="448">
        <v>0</v>
      </c>
      <c r="R21" s="450"/>
      <c r="W21" s="451"/>
    </row>
    <row r="22" spans="3:24" s="417" customFormat="1" x14ac:dyDescent="0.25">
      <c r="C22" s="427" t="s">
        <v>76</v>
      </c>
      <c r="D22" s="428">
        <v>72.540000000000006</v>
      </c>
      <c r="E22" s="429">
        <v>1</v>
      </c>
      <c r="F22" s="448">
        <f t="shared" si="4"/>
        <v>2248.7400000000002</v>
      </c>
      <c r="G22" s="448">
        <f t="shared" si="5"/>
        <v>2103.6600000000003</v>
      </c>
      <c r="H22" s="448">
        <f t="shared" si="6"/>
        <v>2248.7400000000002</v>
      </c>
      <c r="I22" s="448">
        <f t="shared" si="7"/>
        <v>2176.2000000000003</v>
      </c>
      <c r="J22" s="448">
        <v>0</v>
      </c>
      <c r="K22" s="448">
        <v>0</v>
      </c>
      <c r="L22" s="448">
        <v>0</v>
      </c>
      <c r="M22" s="448">
        <v>0</v>
      </c>
      <c r="N22" s="448">
        <v>0</v>
      </c>
      <c r="O22" s="448">
        <v>0</v>
      </c>
      <c r="P22" s="448">
        <v>0</v>
      </c>
      <c r="Q22" s="448">
        <v>0</v>
      </c>
      <c r="R22" s="450"/>
      <c r="W22" s="451"/>
    </row>
    <row r="23" spans="3:24" s="417" customFormat="1" x14ac:dyDescent="0.25">
      <c r="C23" s="457" t="s">
        <v>52</v>
      </c>
      <c r="D23" s="428">
        <v>72.540000000000006</v>
      </c>
      <c r="E23" s="429">
        <v>1</v>
      </c>
      <c r="F23" s="448">
        <f t="shared" si="4"/>
        <v>2248.7400000000002</v>
      </c>
      <c r="G23" s="448">
        <f t="shared" si="5"/>
        <v>2103.6600000000003</v>
      </c>
      <c r="H23" s="448">
        <f t="shared" si="6"/>
        <v>2248.7400000000002</v>
      </c>
      <c r="I23" s="448">
        <f t="shared" si="7"/>
        <v>2176.2000000000003</v>
      </c>
      <c r="J23" s="448">
        <v>0</v>
      </c>
      <c r="K23" s="448">
        <v>0</v>
      </c>
      <c r="L23" s="448">
        <v>0</v>
      </c>
      <c r="M23" s="448">
        <v>0</v>
      </c>
      <c r="N23" s="448">
        <v>0</v>
      </c>
      <c r="O23" s="448">
        <v>0</v>
      </c>
      <c r="P23" s="448">
        <v>0</v>
      </c>
      <c r="Q23" s="448">
        <v>0</v>
      </c>
      <c r="R23" s="450"/>
      <c r="W23" s="451"/>
    </row>
    <row r="24" spans="3:24" s="417" customFormat="1" x14ac:dyDescent="0.25">
      <c r="C24" s="427" t="s">
        <v>37</v>
      </c>
      <c r="D24" s="428">
        <v>71.400000000000006</v>
      </c>
      <c r="E24" s="429">
        <v>7</v>
      </c>
      <c r="F24" s="448">
        <f t="shared" si="4"/>
        <v>15493.800000000003</v>
      </c>
      <c r="G24" s="448">
        <f t="shared" si="5"/>
        <v>14494.200000000003</v>
      </c>
      <c r="H24" s="448">
        <f t="shared" si="6"/>
        <v>15493.800000000003</v>
      </c>
      <c r="I24" s="448">
        <f t="shared" si="7"/>
        <v>14994.000000000002</v>
      </c>
      <c r="J24" s="448">
        <v>0</v>
      </c>
      <c r="K24" s="448">
        <v>0</v>
      </c>
      <c r="L24" s="448">
        <v>0</v>
      </c>
      <c r="M24" s="448">
        <v>0</v>
      </c>
      <c r="N24" s="448">
        <v>0</v>
      </c>
      <c r="O24" s="448">
        <v>0</v>
      </c>
      <c r="P24" s="448">
        <v>0</v>
      </c>
      <c r="Q24" s="448">
        <v>0</v>
      </c>
      <c r="R24" s="450"/>
      <c r="W24" s="451"/>
    </row>
    <row r="25" spans="3:24" s="417" customFormat="1" x14ac:dyDescent="0.25">
      <c r="C25" s="427" t="s">
        <v>61</v>
      </c>
      <c r="D25" s="428">
        <v>75.64</v>
      </c>
      <c r="E25" s="429">
        <v>2</v>
      </c>
      <c r="F25" s="448">
        <f t="shared" si="4"/>
        <v>4689.68</v>
      </c>
      <c r="G25" s="448">
        <f t="shared" si="5"/>
        <v>4387.12</v>
      </c>
      <c r="H25" s="448">
        <f t="shared" si="6"/>
        <v>4689.68</v>
      </c>
      <c r="I25" s="448">
        <f t="shared" si="7"/>
        <v>4538.3999999999996</v>
      </c>
      <c r="J25" s="448">
        <v>0</v>
      </c>
      <c r="K25" s="448">
        <v>0</v>
      </c>
      <c r="L25" s="448">
        <v>0</v>
      </c>
      <c r="M25" s="448">
        <v>0</v>
      </c>
      <c r="N25" s="448">
        <v>0</v>
      </c>
      <c r="O25" s="448">
        <v>0</v>
      </c>
      <c r="P25" s="448">
        <v>0</v>
      </c>
      <c r="Q25" s="448">
        <v>0</v>
      </c>
      <c r="R25" s="450"/>
      <c r="W25" s="451"/>
    </row>
    <row r="26" spans="3:24" s="417" customFormat="1" x14ac:dyDescent="0.25">
      <c r="C26" s="427" t="s">
        <v>62</v>
      </c>
      <c r="D26" s="428">
        <v>80.86</v>
      </c>
      <c r="E26" s="429">
        <v>1</v>
      </c>
      <c r="F26" s="448">
        <f t="shared" si="4"/>
        <v>2506.66</v>
      </c>
      <c r="G26" s="448">
        <f t="shared" si="5"/>
        <v>2344.94</v>
      </c>
      <c r="H26" s="448">
        <f t="shared" si="6"/>
        <v>2506.66</v>
      </c>
      <c r="I26" s="448">
        <f t="shared" si="7"/>
        <v>2425.8000000000002</v>
      </c>
      <c r="J26" s="448">
        <v>0</v>
      </c>
      <c r="K26" s="448">
        <v>0</v>
      </c>
      <c r="L26" s="448">
        <v>0</v>
      </c>
      <c r="M26" s="448">
        <v>0</v>
      </c>
      <c r="N26" s="448">
        <v>0</v>
      </c>
      <c r="O26" s="448">
        <v>0</v>
      </c>
      <c r="P26" s="448">
        <v>0</v>
      </c>
      <c r="Q26" s="448">
        <v>0</v>
      </c>
      <c r="R26" s="450"/>
      <c r="W26" s="451"/>
    </row>
    <row r="27" spans="3:24" s="417" customFormat="1" x14ac:dyDescent="0.25">
      <c r="C27" s="427" t="s">
        <v>63</v>
      </c>
      <c r="D27" s="428">
        <v>71.400000000000006</v>
      </c>
      <c r="E27" s="429">
        <v>1</v>
      </c>
      <c r="F27" s="448">
        <f t="shared" si="4"/>
        <v>2213.4</v>
      </c>
      <c r="G27" s="448">
        <f t="shared" si="5"/>
        <v>2070.6000000000004</v>
      </c>
      <c r="H27" s="448">
        <f t="shared" si="6"/>
        <v>2213.4</v>
      </c>
      <c r="I27" s="448">
        <f t="shared" si="7"/>
        <v>2142</v>
      </c>
      <c r="J27" s="448">
        <v>0</v>
      </c>
      <c r="K27" s="448">
        <v>0</v>
      </c>
      <c r="L27" s="448">
        <v>0</v>
      </c>
      <c r="M27" s="448">
        <v>0</v>
      </c>
      <c r="N27" s="448">
        <v>0</v>
      </c>
      <c r="O27" s="448">
        <v>0</v>
      </c>
      <c r="P27" s="448">
        <v>0</v>
      </c>
      <c r="Q27" s="448">
        <v>0</v>
      </c>
      <c r="R27" s="450"/>
      <c r="W27" s="451"/>
      <c r="X27" s="458"/>
    </row>
    <row r="28" spans="3:24" s="417" customFormat="1" x14ac:dyDescent="0.25">
      <c r="C28" s="427" t="s">
        <v>38</v>
      </c>
      <c r="D28" s="428">
        <v>78.25</v>
      </c>
      <c r="E28" s="429">
        <v>38</v>
      </c>
      <c r="F28" s="448">
        <f t="shared" si="4"/>
        <v>92178.5</v>
      </c>
      <c r="G28" s="448">
        <f t="shared" si="5"/>
        <v>86231.5</v>
      </c>
      <c r="H28" s="448">
        <f t="shared" si="6"/>
        <v>92178.5</v>
      </c>
      <c r="I28" s="448">
        <f t="shared" si="7"/>
        <v>89205</v>
      </c>
      <c r="J28" s="448">
        <v>0</v>
      </c>
      <c r="K28" s="448">
        <v>0</v>
      </c>
      <c r="L28" s="448">
        <v>0</v>
      </c>
      <c r="M28" s="448">
        <v>0</v>
      </c>
      <c r="N28" s="448">
        <v>0</v>
      </c>
      <c r="O28" s="448">
        <v>0</v>
      </c>
      <c r="P28" s="448">
        <v>0</v>
      </c>
      <c r="Q28" s="448">
        <v>0</v>
      </c>
      <c r="R28" s="450"/>
      <c r="W28" s="451"/>
    </row>
    <row r="29" spans="3:24" s="417" customFormat="1" x14ac:dyDescent="0.25">
      <c r="C29" s="427" t="s">
        <v>38</v>
      </c>
      <c r="D29" s="428">
        <v>78.25</v>
      </c>
      <c r="E29" s="429">
        <v>1</v>
      </c>
      <c r="F29" s="448">
        <f>+E29*D29*14</f>
        <v>1095.5</v>
      </c>
      <c r="G29" s="448">
        <f t="shared" si="5"/>
        <v>2269.25</v>
      </c>
      <c r="H29" s="448">
        <f t="shared" si="6"/>
        <v>2425.75</v>
      </c>
      <c r="I29" s="448">
        <f>+E29*D29*47</f>
        <v>3677.75</v>
      </c>
      <c r="J29" s="448">
        <v>0</v>
      </c>
      <c r="K29" s="448">
        <v>0</v>
      </c>
      <c r="L29" s="448">
        <v>0</v>
      </c>
      <c r="M29" s="448">
        <v>0</v>
      </c>
      <c r="N29" s="448">
        <v>0</v>
      </c>
      <c r="O29" s="448">
        <v>0</v>
      </c>
      <c r="P29" s="448">
        <v>0</v>
      </c>
      <c r="Q29" s="448">
        <v>0</v>
      </c>
      <c r="R29" s="450"/>
      <c r="W29" s="451"/>
    </row>
    <row r="30" spans="3:24" s="417" customFormat="1" x14ac:dyDescent="0.25">
      <c r="C30" s="427" t="s">
        <v>77</v>
      </c>
      <c r="D30" s="428">
        <v>72.540000000000006</v>
      </c>
      <c r="E30" s="429">
        <v>2</v>
      </c>
      <c r="F30" s="448">
        <f>+E30*D30*31</f>
        <v>4497.4800000000005</v>
      </c>
      <c r="G30" s="448">
        <f t="shared" si="5"/>
        <v>4207.3200000000006</v>
      </c>
      <c r="H30" s="448">
        <f t="shared" si="6"/>
        <v>4497.4800000000005</v>
      </c>
      <c r="I30" s="448">
        <f>+E30*D30*30</f>
        <v>4352.4000000000005</v>
      </c>
      <c r="J30" s="448">
        <v>0</v>
      </c>
      <c r="K30" s="448">
        <v>0</v>
      </c>
      <c r="L30" s="448">
        <v>0</v>
      </c>
      <c r="M30" s="448">
        <v>0</v>
      </c>
      <c r="N30" s="448">
        <v>0</v>
      </c>
      <c r="O30" s="448">
        <v>0</v>
      </c>
      <c r="P30" s="448">
        <v>0</v>
      </c>
      <c r="Q30" s="448">
        <v>0</v>
      </c>
      <c r="R30" s="450"/>
      <c r="W30" s="451"/>
    </row>
    <row r="31" spans="3:24" s="417" customFormat="1" x14ac:dyDescent="0.25">
      <c r="C31" s="427" t="s">
        <v>31</v>
      </c>
      <c r="D31" s="428">
        <v>71.400000000000006</v>
      </c>
      <c r="E31" s="429">
        <v>1</v>
      </c>
      <c r="F31" s="448">
        <v>0</v>
      </c>
      <c r="G31" s="448">
        <v>0</v>
      </c>
      <c r="H31" s="448">
        <v>0</v>
      </c>
      <c r="I31" s="448">
        <v>0</v>
      </c>
      <c r="J31" s="448">
        <v>0</v>
      </c>
      <c r="K31" s="448">
        <v>0</v>
      </c>
      <c r="L31" s="448">
        <v>0</v>
      </c>
      <c r="M31" s="448">
        <v>0</v>
      </c>
      <c r="N31" s="448">
        <v>0</v>
      </c>
      <c r="O31" s="448">
        <v>0</v>
      </c>
      <c r="P31" s="448">
        <v>0</v>
      </c>
      <c r="Q31" s="448">
        <v>0</v>
      </c>
      <c r="R31" s="450"/>
      <c r="W31" s="451"/>
    </row>
    <row r="32" spans="3:24" s="417" customFormat="1" x14ac:dyDescent="0.25">
      <c r="C32" s="427" t="s">
        <v>31</v>
      </c>
      <c r="D32" s="428">
        <v>71.400000000000006</v>
      </c>
      <c r="E32" s="429">
        <v>88</v>
      </c>
      <c r="F32" s="448">
        <f>+E32*D32*31</f>
        <v>194779.2</v>
      </c>
      <c r="G32" s="448">
        <f>+E32*D32*29</f>
        <v>182212.80000000002</v>
      </c>
      <c r="H32" s="448">
        <f>+E32*D32*31</f>
        <v>194779.2</v>
      </c>
      <c r="I32" s="448">
        <f>+E32*D32*30</f>
        <v>188496.00000000003</v>
      </c>
      <c r="J32" s="448">
        <v>0</v>
      </c>
      <c r="K32" s="448">
        <v>0</v>
      </c>
      <c r="L32" s="448">
        <v>0</v>
      </c>
      <c r="M32" s="448">
        <v>0</v>
      </c>
      <c r="N32" s="448">
        <v>0</v>
      </c>
      <c r="O32" s="448">
        <v>0</v>
      </c>
      <c r="P32" s="448">
        <v>0</v>
      </c>
      <c r="Q32" s="448">
        <v>0</v>
      </c>
      <c r="R32" s="450"/>
      <c r="W32" s="451"/>
    </row>
    <row r="33" spans="1:23" s="417" customFormat="1" x14ac:dyDescent="0.25">
      <c r="C33" s="427" t="s">
        <v>53</v>
      </c>
      <c r="D33" s="428">
        <v>71.400000000000006</v>
      </c>
      <c r="E33" s="429">
        <v>175</v>
      </c>
      <c r="F33" s="448">
        <f>+E33*D33*31</f>
        <v>387345.00000000006</v>
      </c>
      <c r="G33" s="448">
        <f>+E33*D33*29</f>
        <v>362355.00000000006</v>
      </c>
      <c r="H33" s="448">
        <f>+E33*D33*31</f>
        <v>387345.00000000006</v>
      </c>
      <c r="I33" s="448">
        <f>+E33*D33*30</f>
        <v>374850.00000000006</v>
      </c>
      <c r="J33" s="448">
        <v>0</v>
      </c>
      <c r="K33" s="448">
        <v>0</v>
      </c>
      <c r="L33" s="448">
        <v>0</v>
      </c>
      <c r="M33" s="448">
        <v>0</v>
      </c>
      <c r="N33" s="448">
        <v>0</v>
      </c>
      <c r="O33" s="448">
        <v>0</v>
      </c>
      <c r="P33" s="448">
        <v>0</v>
      </c>
      <c r="Q33" s="448">
        <v>0</v>
      </c>
      <c r="R33" s="450"/>
      <c r="W33" s="451"/>
    </row>
    <row r="34" spans="1:23" s="417" customFormat="1" x14ac:dyDescent="0.25">
      <c r="C34" s="427" t="s">
        <v>53</v>
      </c>
      <c r="D34" s="428">
        <v>71.399999999999807</v>
      </c>
      <c r="E34" s="429">
        <v>3</v>
      </c>
      <c r="F34" s="448">
        <v>0</v>
      </c>
      <c r="G34" s="448">
        <v>0</v>
      </c>
      <c r="H34" s="448">
        <v>0</v>
      </c>
      <c r="I34" s="448">
        <v>0</v>
      </c>
      <c r="J34" s="448">
        <v>0</v>
      </c>
      <c r="K34" s="448">
        <v>0</v>
      </c>
      <c r="L34" s="448">
        <v>0</v>
      </c>
      <c r="M34" s="448">
        <v>0</v>
      </c>
      <c r="N34" s="448">
        <v>0</v>
      </c>
      <c r="O34" s="448">
        <v>0</v>
      </c>
      <c r="P34" s="448">
        <v>0</v>
      </c>
      <c r="Q34" s="448">
        <v>0</v>
      </c>
      <c r="R34" s="450"/>
      <c r="W34" s="451"/>
    </row>
    <row r="35" spans="1:23" s="417" customFormat="1" x14ac:dyDescent="0.25">
      <c r="C35" s="459" t="s">
        <v>54</v>
      </c>
      <c r="D35" s="460">
        <v>72.540000000000006</v>
      </c>
      <c r="E35" s="429">
        <v>10</v>
      </c>
      <c r="F35" s="448">
        <f>+E35*D35*31</f>
        <v>22487.4</v>
      </c>
      <c r="G35" s="448">
        <f>+E35*D35*29</f>
        <v>21036.600000000002</v>
      </c>
      <c r="H35" s="448">
        <f>+E35*D35*31</f>
        <v>22487.4</v>
      </c>
      <c r="I35" s="448">
        <f>+E35*D35*30</f>
        <v>21762.000000000004</v>
      </c>
      <c r="J35" s="448">
        <v>0</v>
      </c>
      <c r="K35" s="448">
        <v>0</v>
      </c>
      <c r="L35" s="448">
        <v>0</v>
      </c>
      <c r="M35" s="448">
        <v>0</v>
      </c>
      <c r="N35" s="448">
        <v>0</v>
      </c>
      <c r="O35" s="448">
        <v>0</v>
      </c>
      <c r="P35" s="448">
        <v>0</v>
      </c>
      <c r="Q35" s="448">
        <v>0</v>
      </c>
      <c r="R35" s="450"/>
      <c r="W35" s="451"/>
    </row>
    <row r="36" spans="1:23" s="417" customFormat="1" x14ac:dyDescent="0.25">
      <c r="C36" s="427" t="s">
        <v>55</v>
      </c>
      <c r="D36" s="428">
        <v>71.400000000000006</v>
      </c>
      <c r="E36" s="429">
        <v>1</v>
      </c>
      <c r="F36" s="448">
        <f>+E36*D36*31</f>
        <v>2213.4</v>
      </c>
      <c r="G36" s="448">
        <f>+E36*D36*29</f>
        <v>2070.6000000000004</v>
      </c>
      <c r="H36" s="448">
        <f>+E36*D36*31</f>
        <v>2213.4</v>
      </c>
      <c r="I36" s="448">
        <f>+E36*D36*30</f>
        <v>2142</v>
      </c>
      <c r="J36" s="448">
        <v>0</v>
      </c>
      <c r="K36" s="448">
        <v>0</v>
      </c>
      <c r="L36" s="448">
        <v>0</v>
      </c>
      <c r="M36" s="448">
        <v>0</v>
      </c>
      <c r="N36" s="448">
        <v>0</v>
      </c>
      <c r="O36" s="448">
        <v>0</v>
      </c>
      <c r="P36" s="448">
        <v>0</v>
      </c>
      <c r="Q36" s="448">
        <v>0</v>
      </c>
      <c r="R36" s="450"/>
      <c r="W36" s="451"/>
    </row>
    <row r="37" spans="1:23" s="417" customFormat="1" x14ac:dyDescent="0.25">
      <c r="C37" s="427" t="s">
        <v>56</v>
      </c>
      <c r="D37" s="428">
        <v>74.63</v>
      </c>
      <c r="E37" s="429">
        <v>2</v>
      </c>
      <c r="F37" s="448">
        <f>+E37*D37*31</f>
        <v>4627.0599999999995</v>
      </c>
      <c r="G37" s="448">
        <f>+E37*D37*29</f>
        <v>4328.54</v>
      </c>
      <c r="H37" s="448">
        <f>+E37*D37*31</f>
        <v>4627.0599999999995</v>
      </c>
      <c r="I37" s="448">
        <f>+E37*D37*30</f>
        <v>4477.7999999999993</v>
      </c>
      <c r="J37" s="448">
        <v>0</v>
      </c>
      <c r="K37" s="448">
        <v>0</v>
      </c>
      <c r="L37" s="448">
        <v>0</v>
      </c>
      <c r="M37" s="448">
        <v>0</v>
      </c>
      <c r="N37" s="448">
        <v>0</v>
      </c>
      <c r="O37" s="448">
        <v>0</v>
      </c>
      <c r="P37" s="448">
        <v>0</v>
      </c>
      <c r="Q37" s="448">
        <v>0</v>
      </c>
      <c r="R37" s="450"/>
      <c r="W37" s="451"/>
    </row>
    <row r="38" spans="1:23" s="417" customFormat="1" x14ac:dyDescent="0.25">
      <c r="C38" s="427" t="s">
        <v>147</v>
      </c>
      <c r="D38" s="428">
        <v>75.64</v>
      </c>
      <c r="E38" s="429">
        <v>3</v>
      </c>
      <c r="F38" s="448">
        <f>+E38*D38*31</f>
        <v>7034.52</v>
      </c>
      <c r="G38" s="448">
        <f>+E38*D38*29</f>
        <v>6580.68</v>
      </c>
      <c r="H38" s="448">
        <f>+E38*D38*31</f>
        <v>7034.52</v>
      </c>
      <c r="I38" s="448">
        <f>+E38*D38*30</f>
        <v>6807.6</v>
      </c>
      <c r="J38" s="448">
        <v>0</v>
      </c>
      <c r="K38" s="448">
        <v>0</v>
      </c>
      <c r="L38" s="448">
        <v>0</v>
      </c>
      <c r="M38" s="448">
        <v>0</v>
      </c>
      <c r="N38" s="448">
        <v>0</v>
      </c>
      <c r="O38" s="448">
        <v>0</v>
      </c>
      <c r="P38" s="448">
        <v>0</v>
      </c>
      <c r="Q38" s="449">
        <v>0</v>
      </c>
      <c r="R38" s="450"/>
      <c r="W38" s="451"/>
    </row>
    <row r="39" spans="1:23" s="417" customFormat="1" x14ac:dyDescent="0.25">
      <c r="C39" s="427" t="s">
        <v>36</v>
      </c>
      <c r="D39" s="428">
        <v>80.86</v>
      </c>
      <c r="E39" s="429">
        <v>1</v>
      </c>
      <c r="F39" s="448">
        <f>+E39*D39*31</f>
        <v>2506.66</v>
      </c>
      <c r="G39" s="448">
        <f>+E39*D39*29</f>
        <v>2344.94</v>
      </c>
      <c r="H39" s="448">
        <f>+E39*D39*31</f>
        <v>2506.66</v>
      </c>
      <c r="I39" s="448">
        <f>+E39*D39*30</f>
        <v>2425.8000000000002</v>
      </c>
      <c r="J39" s="453">
        <v>0</v>
      </c>
      <c r="K39" s="453">
        <v>0</v>
      </c>
      <c r="L39" s="453">
        <v>0</v>
      </c>
      <c r="M39" s="453">
        <v>0</v>
      </c>
      <c r="N39" s="453">
        <v>0</v>
      </c>
      <c r="O39" s="453">
        <v>0</v>
      </c>
      <c r="P39" s="453">
        <v>0</v>
      </c>
      <c r="Q39" s="461">
        <v>0</v>
      </c>
      <c r="R39" s="450"/>
      <c r="T39" s="458"/>
      <c r="U39" s="462"/>
      <c r="W39" s="451"/>
    </row>
    <row r="41" spans="1:23" x14ac:dyDescent="0.25">
      <c r="E41" s="160">
        <f>SUM(E4:E40)</f>
        <v>485</v>
      </c>
      <c r="F41" s="448">
        <f>SUM(F4:F40)</f>
        <v>1075630.2099999997</v>
      </c>
    </row>
    <row r="47" spans="1:23" s="417" customFormat="1" x14ac:dyDescent="0.25">
      <c r="A47" s="446"/>
      <c r="B47" s="447"/>
      <c r="C47" s="427" t="s">
        <v>43</v>
      </c>
      <c r="D47" s="428">
        <v>72.540000000000006</v>
      </c>
      <c r="E47" s="429">
        <v>10</v>
      </c>
      <c r="F47" s="448">
        <f>+E47*D47*31</f>
        <v>22487.4</v>
      </c>
      <c r="G47" s="448">
        <f>+E47*D47*29</f>
        <v>21036.600000000002</v>
      </c>
      <c r="H47" s="448">
        <f>+E47*D47*31</f>
        <v>22487.4</v>
      </c>
      <c r="I47" s="448">
        <f>+E47*D47*30</f>
        <v>21762.000000000004</v>
      </c>
      <c r="J47" s="448">
        <v>0</v>
      </c>
      <c r="K47" s="448">
        <v>0</v>
      </c>
      <c r="L47" s="448">
        <v>0</v>
      </c>
      <c r="M47" s="448">
        <v>0</v>
      </c>
      <c r="N47" s="448">
        <v>0</v>
      </c>
      <c r="O47" s="448">
        <v>0</v>
      </c>
      <c r="P47" s="448">
        <v>0</v>
      </c>
      <c r="Q47" s="449">
        <v>0</v>
      </c>
      <c r="R47" s="450"/>
      <c r="W47" s="451"/>
    </row>
    <row r="48" spans="1:23" s="417" customFormat="1" x14ac:dyDescent="0.25">
      <c r="A48" s="446"/>
      <c r="B48" s="447"/>
      <c r="C48" s="427" t="s">
        <v>58</v>
      </c>
      <c r="D48" s="428">
        <v>77.59</v>
      </c>
      <c r="E48" s="429">
        <v>22</v>
      </c>
      <c r="F48" s="448">
        <f>+E48*D48*31</f>
        <v>52916.38</v>
      </c>
      <c r="G48" s="448">
        <f>+E48*D48*29</f>
        <v>49502.42</v>
      </c>
      <c r="H48" s="448">
        <f>+E48*D48*31</f>
        <v>52916.38</v>
      </c>
      <c r="I48" s="448">
        <f>+E48*D48*30</f>
        <v>51209.4</v>
      </c>
      <c r="J48" s="448">
        <v>0</v>
      </c>
      <c r="K48" s="448">
        <v>0</v>
      </c>
      <c r="L48" s="448">
        <v>0</v>
      </c>
      <c r="M48" s="448">
        <v>0</v>
      </c>
      <c r="N48" s="448">
        <v>0</v>
      </c>
      <c r="O48" s="448">
        <v>0</v>
      </c>
      <c r="P48" s="448">
        <v>0</v>
      </c>
      <c r="Q48" s="449">
        <v>0</v>
      </c>
      <c r="R48" s="450"/>
      <c r="W48" s="451"/>
    </row>
    <row r="49" spans="1:23" s="417" customFormat="1" x14ac:dyDescent="0.25">
      <c r="A49" s="446"/>
      <c r="B49" s="447"/>
      <c r="C49" s="427" t="s">
        <v>47</v>
      </c>
      <c r="D49" s="428">
        <v>71.400000000000006</v>
      </c>
      <c r="E49" s="429">
        <v>1</v>
      </c>
      <c r="F49" s="448">
        <f>+E49*D49*31</f>
        <v>2213.4</v>
      </c>
      <c r="G49" s="448">
        <f>+E49*D49*29</f>
        <v>2070.6000000000004</v>
      </c>
      <c r="H49" s="448">
        <f>+E49*D49*31</f>
        <v>2213.4</v>
      </c>
      <c r="I49" s="448">
        <f>+E49*D49*30</f>
        <v>2142</v>
      </c>
      <c r="J49" s="448">
        <v>0</v>
      </c>
      <c r="K49" s="448">
        <v>0</v>
      </c>
      <c r="L49" s="448">
        <v>0</v>
      </c>
      <c r="M49" s="448">
        <v>0</v>
      </c>
      <c r="N49" s="448">
        <v>0</v>
      </c>
      <c r="O49" s="448">
        <v>0</v>
      </c>
      <c r="P49" s="448">
        <v>0</v>
      </c>
      <c r="Q49" s="449">
        <v>0</v>
      </c>
      <c r="R49" s="450"/>
      <c r="W49" s="451"/>
    </row>
    <row r="50" spans="1:23" s="417" customFormat="1" x14ac:dyDescent="0.25">
      <c r="A50" s="446"/>
      <c r="B50" s="447"/>
      <c r="C50" s="427" t="s">
        <v>34</v>
      </c>
      <c r="D50" s="428">
        <v>71.400000000000006</v>
      </c>
      <c r="E50" s="429">
        <v>41</v>
      </c>
      <c r="F50" s="448">
        <f>+E50*D50*31</f>
        <v>90749.400000000009</v>
      </c>
      <c r="G50" s="448">
        <f>+E50*D50*29</f>
        <v>84894.6</v>
      </c>
      <c r="H50" s="448">
        <f>+E50*D50*31</f>
        <v>90749.400000000009</v>
      </c>
      <c r="I50" s="448">
        <f>+E50*D50*30</f>
        <v>87822</v>
      </c>
      <c r="J50" s="448">
        <v>0</v>
      </c>
      <c r="K50" s="448">
        <v>0</v>
      </c>
      <c r="L50" s="448">
        <v>0</v>
      </c>
      <c r="M50" s="448">
        <v>0</v>
      </c>
      <c r="N50" s="448">
        <v>0</v>
      </c>
      <c r="O50" s="448">
        <v>0</v>
      </c>
      <c r="P50" s="448">
        <v>0</v>
      </c>
      <c r="Q50" s="449">
        <v>0</v>
      </c>
      <c r="R50" s="450"/>
      <c r="W50" s="451"/>
    </row>
    <row r="51" spans="1:23" s="417" customFormat="1" x14ac:dyDescent="0.25">
      <c r="A51" s="446"/>
      <c r="B51" s="447"/>
      <c r="C51" s="427" t="s">
        <v>129</v>
      </c>
      <c r="D51" s="428">
        <v>71.400000000000006</v>
      </c>
      <c r="E51" s="429">
        <v>2</v>
      </c>
      <c r="F51" s="473">
        <f>+E51*D51*29</f>
        <v>4141.2000000000007</v>
      </c>
      <c r="G51" s="448">
        <f>+E51*D51*29</f>
        <v>4141.2000000000007</v>
      </c>
      <c r="H51" s="448">
        <f>+E51*D51*31</f>
        <v>4426.8</v>
      </c>
      <c r="I51" s="448">
        <f>+E51*D51*30</f>
        <v>4284</v>
      </c>
      <c r="J51" s="448">
        <v>0</v>
      </c>
      <c r="K51" s="448">
        <v>0</v>
      </c>
      <c r="L51" s="448">
        <v>0</v>
      </c>
      <c r="M51" s="448">
        <v>0</v>
      </c>
      <c r="N51" s="448">
        <v>0</v>
      </c>
      <c r="O51" s="448">
        <v>0</v>
      </c>
      <c r="P51" s="448">
        <v>0</v>
      </c>
      <c r="Q51" s="449">
        <v>0</v>
      </c>
      <c r="R51" s="450"/>
      <c r="W51" s="451"/>
    </row>
    <row r="52" spans="1:23" s="417" customFormat="1" x14ac:dyDescent="0.25">
      <c r="A52" s="446"/>
      <c r="B52" s="447"/>
      <c r="C52" s="427" t="s">
        <v>129</v>
      </c>
      <c r="D52" s="428">
        <v>71.400000000000006</v>
      </c>
      <c r="E52" s="429">
        <v>1</v>
      </c>
      <c r="F52" s="448">
        <v>0</v>
      </c>
      <c r="G52" s="448">
        <v>0</v>
      </c>
      <c r="H52" s="448">
        <v>0</v>
      </c>
      <c r="I52" s="448">
        <v>0</v>
      </c>
      <c r="J52" s="448">
        <v>0</v>
      </c>
      <c r="K52" s="448">
        <v>0</v>
      </c>
      <c r="L52" s="448">
        <v>0</v>
      </c>
      <c r="M52" s="448">
        <v>0</v>
      </c>
      <c r="N52" s="448">
        <v>0</v>
      </c>
      <c r="O52" s="448">
        <v>0</v>
      </c>
      <c r="P52" s="448">
        <v>0</v>
      </c>
      <c r="Q52" s="449">
        <v>0</v>
      </c>
      <c r="R52" s="450"/>
      <c r="W52" s="451"/>
    </row>
    <row r="53" spans="1:23" s="417" customFormat="1" x14ac:dyDescent="0.25">
      <c r="A53" s="446"/>
      <c r="B53" s="447"/>
      <c r="C53" s="427" t="s">
        <v>148</v>
      </c>
      <c r="D53" s="428">
        <v>72.540000000000006</v>
      </c>
      <c r="E53" s="429">
        <v>4</v>
      </c>
      <c r="F53" s="448">
        <f t="shared" ref="F53:F66" si="8">+E53*D53*31</f>
        <v>8994.9600000000009</v>
      </c>
      <c r="G53" s="448">
        <f t="shared" ref="G53:G66" si="9">+E53*D53*29</f>
        <v>8414.6400000000012</v>
      </c>
      <c r="H53" s="448">
        <f t="shared" ref="H53:H66" si="10">+E53*D53*31</f>
        <v>8994.9600000000009</v>
      </c>
      <c r="I53" s="448">
        <f t="shared" ref="I53:I66" si="11">+E53*D53*30</f>
        <v>8704.8000000000011</v>
      </c>
      <c r="J53" s="448">
        <v>0</v>
      </c>
      <c r="K53" s="448">
        <v>0</v>
      </c>
      <c r="L53" s="448">
        <v>0</v>
      </c>
      <c r="M53" s="448">
        <v>0</v>
      </c>
      <c r="N53" s="448">
        <v>0</v>
      </c>
      <c r="O53" s="448">
        <v>0</v>
      </c>
      <c r="P53" s="448">
        <v>0</v>
      </c>
      <c r="Q53" s="449">
        <v>0</v>
      </c>
      <c r="R53" s="450"/>
      <c r="W53" s="451"/>
    </row>
    <row r="54" spans="1:23" s="417" customFormat="1" x14ac:dyDescent="0.25">
      <c r="A54" s="446"/>
      <c r="B54" s="447"/>
      <c r="C54" s="427" t="s">
        <v>59</v>
      </c>
      <c r="D54" s="428">
        <v>73.59</v>
      </c>
      <c r="E54" s="429">
        <v>1</v>
      </c>
      <c r="F54" s="448">
        <f t="shared" si="8"/>
        <v>2281.29</v>
      </c>
      <c r="G54" s="448">
        <f t="shared" si="9"/>
        <v>2134.11</v>
      </c>
      <c r="H54" s="448">
        <f t="shared" si="10"/>
        <v>2281.29</v>
      </c>
      <c r="I54" s="448">
        <f t="shared" si="11"/>
        <v>2207.7000000000003</v>
      </c>
      <c r="J54" s="448">
        <v>0</v>
      </c>
      <c r="K54" s="448">
        <v>0</v>
      </c>
      <c r="L54" s="448">
        <v>0</v>
      </c>
      <c r="M54" s="448">
        <v>0</v>
      </c>
      <c r="N54" s="448">
        <v>0</v>
      </c>
      <c r="O54" s="448">
        <v>0</v>
      </c>
      <c r="P54" s="448">
        <v>0</v>
      </c>
      <c r="Q54" s="449">
        <v>0</v>
      </c>
      <c r="R54" s="450"/>
      <c r="W54" s="451"/>
    </row>
    <row r="55" spans="1:23" s="417" customFormat="1" x14ac:dyDescent="0.25">
      <c r="A55" s="446"/>
      <c r="B55" s="447"/>
      <c r="C55" s="427" t="s">
        <v>60</v>
      </c>
      <c r="D55" s="428">
        <v>77.59</v>
      </c>
      <c r="E55" s="429">
        <v>7</v>
      </c>
      <c r="F55" s="448">
        <f t="shared" si="8"/>
        <v>16837.03</v>
      </c>
      <c r="G55" s="448">
        <f t="shared" si="9"/>
        <v>15750.77</v>
      </c>
      <c r="H55" s="448">
        <f t="shared" si="10"/>
        <v>16837.03</v>
      </c>
      <c r="I55" s="448">
        <f t="shared" si="11"/>
        <v>16293.9</v>
      </c>
      <c r="J55" s="448">
        <v>0</v>
      </c>
      <c r="K55" s="448">
        <v>0</v>
      </c>
      <c r="L55" s="448">
        <v>0</v>
      </c>
      <c r="M55" s="448">
        <v>0</v>
      </c>
      <c r="N55" s="448">
        <v>0</v>
      </c>
      <c r="O55" s="448">
        <v>0</v>
      </c>
      <c r="P55" s="448">
        <v>0</v>
      </c>
      <c r="Q55" s="449">
        <v>0</v>
      </c>
      <c r="R55" s="450"/>
      <c r="W55" s="451"/>
    </row>
    <row r="56" spans="1:23" s="417" customFormat="1" x14ac:dyDescent="0.25">
      <c r="A56" s="446"/>
      <c r="B56" s="447"/>
      <c r="C56" s="427" t="s">
        <v>37</v>
      </c>
      <c r="D56" s="428">
        <v>71.400000000000006</v>
      </c>
      <c r="E56" s="429">
        <v>32</v>
      </c>
      <c r="F56" s="448">
        <f t="shared" si="8"/>
        <v>70828.800000000003</v>
      </c>
      <c r="G56" s="448">
        <f t="shared" si="9"/>
        <v>66259.200000000012</v>
      </c>
      <c r="H56" s="448">
        <f t="shared" si="10"/>
        <v>70828.800000000003</v>
      </c>
      <c r="I56" s="448">
        <f t="shared" si="11"/>
        <v>68544</v>
      </c>
      <c r="J56" s="448">
        <v>0</v>
      </c>
      <c r="K56" s="448">
        <v>0</v>
      </c>
      <c r="L56" s="448">
        <v>0</v>
      </c>
      <c r="M56" s="448">
        <v>0</v>
      </c>
      <c r="N56" s="448">
        <v>0</v>
      </c>
      <c r="O56" s="448">
        <v>0</v>
      </c>
      <c r="P56" s="448">
        <v>0</v>
      </c>
      <c r="Q56" s="449">
        <v>0</v>
      </c>
      <c r="R56" s="450"/>
      <c r="W56" s="451"/>
    </row>
    <row r="57" spans="1:23" s="417" customFormat="1" x14ac:dyDescent="0.25">
      <c r="A57" s="446"/>
      <c r="B57" s="447"/>
      <c r="C57" s="427" t="s">
        <v>61</v>
      </c>
      <c r="D57" s="428">
        <v>75.64</v>
      </c>
      <c r="E57" s="429">
        <v>2</v>
      </c>
      <c r="F57" s="448">
        <f t="shared" si="8"/>
        <v>4689.68</v>
      </c>
      <c r="G57" s="448">
        <f t="shared" si="9"/>
        <v>4387.12</v>
      </c>
      <c r="H57" s="448">
        <f t="shared" si="10"/>
        <v>4689.68</v>
      </c>
      <c r="I57" s="448">
        <f t="shared" si="11"/>
        <v>4538.3999999999996</v>
      </c>
      <c r="J57" s="448">
        <v>0</v>
      </c>
      <c r="K57" s="448">
        <v>0</v>
      </c>
      <c r="L57" s="448">
        <v>0</v>
      </c>
      <c r="M57" s="448">
        <v>0</v>
      </c>
      <c r="N57" s="448">
        <v>0</v>
      </c>
      <c r="O57" s="448">
        <v>0</v>
      </c>
      <c r="P57" s="448">
        <v>0</v>
      </c>
      <c r="Q57" s="449">
        <v>0</v>
      </c>
      <c r="R57" s="450"/>
      <c r="W57" s="451"/>
    </row>
    <row r="58" spans="1:23" s="417" customFormat="1" x14ac:dyDescent="0.25">
      <c r="A58" s="446"/>
      <c r="B58" s="447"/>
      <c r="C58" s="427" t="s">
        <v>134</v>
      </c>
      <c r="D58" s="428">
        <v>75.64</v>
      </c>
      <c r="E58" s="429">
        <v>1</v>
      </c>
      <c r="F58" s="448">
        <f t="shared" si="8"/>
        <v>2344.84</v>
      </c>
      <c r="G58" s="448">
        <f t="shared" si="9"/>
        <v>2193.56</v>
      </c>
      <c r="H58" s="448">
        <f t="shared" si="10"/>
        <v>2344.84</v>
      </c>
      <c r="I58" s="448">
        <f t="shared" si="11"/>
        <v>2269.1999999999998</v>
      </c>
      <c r="J58" s="448">
        <v>0</v>
      </c>
      <c r="K58" s="448">
        <v>0</v>
      </c>
      <c r="L58" s="448">
        <v>0</v>
      </c>
      <c r="M58" s="448">
        <v>0</v>
      </c>
      <c r="N58" s="448">
        <v>0</v>
      </c>
      <c r="O58" s="448">
        <v>0</v>
      </c>
      <c r="P58" s="448">
        <v>0</v>
      </c>
      <c r="Q58" s="449">
        <v>0</v>
      </c>
      <c r="R58" s="450"/>
      <c r="W58" s="451"/>
    </row>
    <row r="59" spans="1:23" s="417" customFormat="1" x14ac:dyDescent="0.25">
      <c r="A59" s="446"/>
      <c r="B59" s="447"/>
      <c r="C59" s="427" t="s">
        <v>135</v>
      </c>
      <c r="D59" s="428">
        <v>75.64</v>
      </c>
      <c r="E59" s="429">
        <v>1</v>
      </c>
      <c r="F59" s="448">
        <f t="shared" si="8"/>
        <v>2344.84</v>
      </c>
      <c r="G59" s="448">
        <f t="shared" si="9"/>
        <v>2193.56</v>
      </c>
      <c r="H59" s="448">
        <f t="shared" si="10"/>
        <v>2344.84</v>
      </c>
      <c r="I59" s="448">
        <f t="shared" si="11"/>
        <v>2269.1999999999998</v>
      </c>
      <c r="J59" s="448">
        <v>0</v>
      </c>
      <c r="K59" s="448">
        <v>0</v>
      </c>
      <c r="L59" s="448">
        <v>0</v>
      </c>
      <c r="M59" s="448">
        <v>0</v>
      </c>
      <c r="N59" s="448">
        <v>0</v>
      </c>
      <c r="O59" s="448">
        <v>0</v>
      </c>
      <c r="P59" s="448">
        <v>0</v>
      </c>
      <c r="Q59" s="449">
        <v>0</v>
      </c>
      <c r="R59" s="450"/>
      <c r="W59" s="451"/>
    </row>
    <row r="60" spans="1:23" s="417" customFormat="1" x14ac:dyDescent="0.25">
      <c r="A60" s="446"/>
      <c r="B60" s="447"/>
      <c r="C60" s="427" t="s">
        <v>63</v>
      </c>
      <c r="D60" s="428">
        <v>71.400000000000006</v>
      </c>
      <c r="E60" s="429">
        <v>6</v>
      </c>
      <c r="F60" s="448">
        <f t="shared" si="8"/>
        <v>13280.400000000001</v>
      </c>
      <c r="G60" s="448">
        <f t="shared" si="9"/>
        <v>12423.6</v>
      </c>
      <c r="H60" s="448">
        <f t="shared" si="10"/>
        <v>13280.400000000001</v>
      </c>
      <c r="I60" s="448">
        <f t="shared" si="11"/>
        <v>12852.000000000002</v>
      </c>
      <c r="J60" s="448">
        <v>0</v>
      </c>
      <c r="K60" s="448">
        <v>0</v>
      </c>
      <c r="L60" s="448">
        <v>0</v>
      </c>
      <c r="M60" s="448">
        <v>0</v>
      </c>
      <c r="N60" s="448">
        <v>0</v>
      </c>
      <c r="O60" s="448">
        <v>0</v>
      </c>
      <c r="P60" s="448">
        <v>0</v>
      </c>
      <c r="Q60" s="449">
        <v>0</v>
      </c>
      <c r="R60" s="450"/>
      <c r="W60" s="451"/>
    </row>
    <row r="61" spans="1:23" s="417" customFormat="1" x14ac:dyDescent="0.25">
      <c r="A61" s="446"/>
      <c r="B61" s="447"/>
      <c r="C61" s="427" t="s">
        <v>38</v>
      </c>
      <c r="D61" s="428">
        <v>78.25</v>
      </c>
      <c r="E61" s="429">
        <v>2</v>
      </c>
      <c r="F61" s="448">
        <f t="shared" si="8"/>
        <v>4851.5</v>
      </c>
      <c r="G61" s="448">
        <f t="shared" si="9"/>
        <v>4538.5</v>
      </c>
      <c r="H61" s="448">
        <f t="shared" si="10"/>
        <v>4851.5</v>
      </c>
      <c r="I61" s="448">
        <f t="shared" si="11"/>
        <v>4695</v>
      </c>
      <c r="J61" s="448">
        <v>0</v>
      </c>
      <c r="K61" s="448">
        <v>0</v>
      </c>
      <c r="L61" s="448">
        <v>0</v>
      </c>
      <c r="M61" s="448">
        <v>0</v>
      </c>
      <c r="N61" s="448">
        <v>0</v>
      </c>
      <c r="O61" s="448">
        <v>0</v>
      </c>
      <c r="P61" s="448">
        <v>0</v>
      </c>
      <c r="Q61" s="449">
        <v>0</v>
      </c>
      <c r="R61" s="450"/>
      <c r="W61" s="451"/>
    </row>
    <row r="62" spans="1:23" s="417" customFormat="1" x14ac:dyDescent="0.25">
      <c r="A62" s="446"/>
      <c r="B62" s="447"/>
      <c r="C62" s="427" t="s">
        <v>31</v>
      </c>
      <c r="D62" s="428">
        <v>71.400000000000006</v>
      </c>
      <c r="E62" s="452">
        <v>1</v>
      </c>
      <c r="F62" s="448">
        <f t="shared" si="8"/>
        <v>2213.4</v>
      </c>
      <c r="G62" s="448">
        <f t="shared" si="9"/>
        <v>2070.6000000000004</v>
      </c>
      <c r="H62" s="448">
        <f t="shared" si="10"/>
        <v>2213.4</v>
      </c>
      <c r="I62" s="448">
        <f t="shared" si="11"/>
        <v>2142</v>
      </c>
      <c r="J62" s="448">
        <v>0</v>
      </c>
      <c r="K62" s="448">
        <v>0</v>
      </c>
      <c r="L62" s="448">
        <v>0</v>
      </c>
      <c r="M62" s="448">
        <v>0</v>
      </c>
      <c r="N62" s="448">
        <v>0</v>
      </c>
      <c r="O62" s="448">
        <v>0</v>
      </c>
      <c r="P62" s="448">
        <v>0</v>
      </c>
      <c r="Q62" s="449">
        <v>0</v>
      </c>
      <c r="R62" s="450"/>
      <c r="W62" s="451"/>
    </row>
    <row r="63" spans="1:23" s="417" customFormat="1" x14ac:dyDescent="0.25">
      <c r="A63" s="446"/>
      <c r="B63" s="447"/>
      <c r="C63" s="427" t="s">
        <v>53</v>
      </c>
      <c r="D63" s="428">
        <v>71.400000000000006</v>
      </c>
      <c r="E63" s="429">
        <v>10</v>
      </c>
      <c r="F63" s="448">
        <f t="shared" si="8"/>
        <v>22134</v>
      </c>
      <c r="G63" s="448">
        <f t="shared" si="9"/>
        <v>20706</v>
      </c>
      <c r="H63" s="448">
        <f t="shared" si="10"/>
        <v>22134</v>
      </c>
      <c r="I63" s="448">
        <f t="shared" si="11"/>
        <v>21420</v>
      </c>
      <c r="J63" s="448">
        <v>0</v>
      </c>
      <c r="K63" s="448">
        <v>0</v>
      </c>
      <c r="L63" s="448">
        <v>0</v>
      </c>
      <c r="M63" s="448">
        <v>0</v>
      </c>
      <c r="N63" s="448">
        <v>0</v>
      </c>
      <c r="O63" s="448">
        <v>0</v>
      </c>
      <c r="P63" s="448">
        <v>0</v>
      </c>
      <c r="Q63" s="449">
        <v>0</v>
      </c>
      <c r="R63" s="450"/>
      <c r="W63" s="451"/>
    </row>
    <row r="64" spans="1:23" s="417" customFormat="1" x14ac:dyDescent="0.25">
      <c r="A64" s="446"/>
      <c r="B64" s="447"/>
      <c r="C64" s="427" t="s">
        <v>54</v>
      </c>
      <c r="D64" s="428">
        <v>72.540000000000006</v>
      </c>
      <c r="E64" s="429">
        <v>3</v>
      </c>
      <c r="F64" s="448">
        <f t="shared" si="8"/>
        <v>6746.22</v>
      </c>
      <c r="G64" s="448">
        <f t="shared" si="9"/>
        <v>6310.9800000000005</v>
      </c>
      <c r="H64" s="448">
        <f t="shared" si="10"/>
        <v>6746.22</v>
      </c>
      <c r="I64" s="448">
        <f t="shared" si="11"/>
        <v>6528.6</v>
      </c>
      <c r="J64" s="448">
        <v>0</v>
      </c>
      <c r="K64" s="448">
        <v>0</v>
      </c>
      <c r="L64" s="448">
        <v>0</v>
      </c>
      <c r="M64" s="448">
        <v>0</v>
      </c>
      <c r="N64" s="448">
        <v>0</v>
      </c>
      <c r="O64" s="448">
        <v>0</v>
      </c>
      <c r="P64" s="448">
        <v>0</v>
      </c>
      <c r="Q64" s="449">
        <v>0</v>
      </c>
      <c r="R64" s="450"/>
      <c r="W64" s="451"/>
    </row>
    <row r="65" spans="1:23" s="417" customFormat="1" x14ac:dyDescent="0.25">
      <c r="A65" s="446"/>
      <c r="B65" s="447"/>
      <c r="C65" s="427" t="s">
        <v>147</v>
      </c>
      <c r="D65" s="428">
        <v>75.64</v>
      </c>
      <c r="E65" s="429">
        <v>1</v>
      </c>
      <c r="F65" s="448">
        <f t="shared" si="8"/>
        <v>2344.84</v>
      </c>
      <c r="G65" s="448">
        <f t="shared" si="9"/>
        <v>2193.56</v>
      </c>
      <c r="H65" s="448">
        <f t="shared" si="10"/>
        <v>2344.84</v>
      </c>
      <c r="I65" s="448">
        <f t="shared" si="11"/>
        <v>2269.1999999999998</v>
      </c>
      <c r="J65" s="448">
        <v>0</v>
      </c>
      <c r="K65" s="448">
        <v>0</v>
      </c>
      <c r="L65" s="448">
        <v>0</v>
      </c>
      <c r="M65" s="448">
        <v>0</v>
      </c>
      <c r="N65" s="448">
        <v>0</v>
      </c>
      <c r="O65" s="448">
        <v>0</v>
      </c>
      <c r="P65" s="448">
        <v>0</v>
      </c>
      <c r="Q65" s="449">
        <v>0</v>
      </c>
      <c r="R65" s="450"/>
      <c r="W65" s="451"/>
    </row>
    <row r="66" spans="1:23" s="417" customFormat="1" x14ac:dyDescent="0.25">
      <c r="A66" s="446"/>
      <c r="B66" s="447"/>
      <c r="C66" s="427" t="s">
        <v>36</v>
      </c>
      <c r="D66" s="428">
        <v>80.86</v>
      </c>
      <c r="E66" s="429">
        <v>1</v>
      </c>
      <c r="F66" s="448">
        <f t="shared" si="8"/>
        <v>2506.66</v>
      </c>
      <c r="G66" s="448">
        <f t="shared" si="9"/>
        <v>2344.94</v>
      </c>
      <c r="H66" s="448">
        <f t="shared" si="10"/>
        <v>2506.66</v>
      </c>
      <c r="I66" s="448">
        <f t="shared" si="11"/>
        <v>2425.8000000000002</v>
      </c>
      <c r="J66" s="448">
        <v>0</v>
      </c>
      <c r="K66" s="448">
        <v>0</v>
      </c>
      <c r="L66" s="448">
        <v>0</v>
      </c>
      <c r="M66" s="448">
        <v>0</v>
      </c>
      <c r="N66" s="448">
        <v>0</v>
      </c>
      <c r="O66" s="448">
        <v>0</v>
      </c>
      <c r="P66" s="448">
        <v>0</v>
      </c>
      <c r="Q66" s="449">
        <v>0</v>
      </c>
      <c r="R66" s="450"/>
      <c r="W66" s="451"/>
    </row>
    <row r="68" spans="1:23" x14ac:dyDescent="0.25">
      <c r="E68" s="426">
        <f>SUM(E47:E67)</f>
        <v>149</v>
      </c>
      <c r="F68" s="16">
        <f>SUM(F47:F67)</f>
        <v>334906.24000000011</v>
      </c>
    </row>
    <row r="73" spans="1:23" s="417" customFormat="1" x14ac:dyDescent="0.25">
      <c r="A73" s="446"/>
      <c r="B73" s="447"/>
      <c r="C73" s="427" t="s">
        <v>31</v>
      </c>
      <c r="D73" s="428">
        <v>71.400000000000006</v>
      </c>
      <c r="E73" s="452">
        <v>2</v>
      </c>
      <c r="F73" s="448">
        <f t="shared" ref="F73:F76" si="12">+E73*D73*31</f>
        <v>4426.8</v>
      </c>
      <c r="G73" s="448">
        <f t="shared" ref="G73:G76" si="13">+E73*D73*29</f>
        <v>4141.2000000000007</v>
      </c>
      <c r="H73" s="448">
        <f t="shared" ref="H73:H76" si="14">+E73*D73*31</f>
        <v>4426.8</v>
      </c>
      <c r="I73" s="448">
        <f t="shared" ref="I73:I76" si="15">+E73*D73*30</f>
        <v>4284</v>
      </c>
      <c r="J73" s="448">
        <v>0</v>
      </c>
      <c r="K73" s="448">
        <v>0</v>
      </c>
      <c r="L73" s="448">
        <v>0</v>
      </c>
      <c r="M73" s="448">
        <v>0</v>
      </c>
      <c r="N73" s="448">
        <v>0</v>
      </c>
      <c r="O73" s="448">
        <v>0</v>
      </c>
      <c r="P73" s="448">
        <v>0</v>
      </c>
      <c r="Q73" s="449">
        <v>0</v>
      </c>
      <c r="R73" s="450"/>
      <c r="W73" s="451"/>
    </row>
    <row r="74" spans="1:23" s="417" customFormat="1" x14ac:dyDescent="0.25">
      <c r="A74" s="446"/>
      <c r="B74" s="447"/>
      <c r="C74" s="427" t="s">
        <v>53</v>
      </c>
      <c r="D74" s="428">
        <v>71.400000000000006</v>
      </c>
      <c r="E74" s="452">
        <v>12</v>
      </c>
      <c r="F74" s="448">
        <f t="shared" si="12"/>
        <v>26560.800000000003</v>
      </c>
      <c r="G74" s="448">
        <f t="shared" si="13"/>
        <v>24847.200000000001</v>
      </c>
      <c r="H74" s="448">
        <f t="shared" si="14"/>
        <v>26560.800000000003</v>
      </c>
      <c r="I74" s="448">
        <f t="shared" si="15"/>
        <v>25704.000000000004</v>
      </c>
      <c r="J74" s="448">
        <v>0</v>
      </c>
      <c r="K74" s="448">
        <v>0</v>
      </c>
      <c r="L74" s="448">
        <v>0</v>
      </c>
      <c r="M74" s="448">
        <v>0</v>
      </c>
      <c r="N74" s="448">
        <v>0</v>
      </c>
      <c r="O74" s="448">
        <v>0</v>
      </c>
      <c r="P74" s="448">
        <v>0</v>
      </c>
      <c r="Q74" s="449">
        <v>0</v>
      </c>
      <c r="R74" s="450"/>
      <c r="W74" s="451"/>
    </row>
    <row r="75" spans="1:23" s="417" customFormat="1" x14ac:dyDescent="0.25">
      <c r="A75" s="446"/>
      <c r="B75" s="447"/>
      <c r="C75" s="427" t="s">
        <v>34</v>
      </c>
      <c r="D75" s="428">
        <v>71.400000000000006</v>
      </c>
      <c r="E75" s="452">
        <v>2</v>
      </c>
      <c r="F75" s="448">
        <f t="shared" si="12"/>
        <v>4426.8</v>
      </c>
      <c r="G75" s="448">
        <f t="shared" si="13"/>
        <v>4141.2000000000007</v>
      </c>
      <c r="H75" s="448">
        <f t="shared" si="14"/>
        <v>4426.8</v>
      </c>
      <c r="I75" s="448">
        <f t="shared" si="15"/>
        <v>4284</v>
      </c>
      <c r="J75" s="448">
        <v>0</v>
      </c>
      <c r="K75" s="448">
        <v>0</v>
      </c>
      <c r="L75" s="448">
        <v>0</v>
      </c>
      <c r="M75" s="448">
        <v>0</v>
      </c>
      <c r="N75" s="448">
        <v>0</v>
      </c>
      <c r="O75" s="448">
        <v>0</v>
      </c>
      <c r="P75" s="448">
        <v>0</v>
      </c>
      <c r="Q75" s="449">
        <v>0</v>
      </c>
      <c r="R75" s="450"/>
      <c r="W75" s="451"/>
    </row>
    <row r="76" spans="1:23" s="417" customFormat="1" x14ac:dyDescent="0.25">
      <c r="A76" s="446"/>
      <c r="B76" s="447"/>
      <c r="C76" s="427" t="s">
        <v>37</v>
      </c>
      <c r="D76" s="428">
        <v>71.400000000000006</v>
      </c>
      <c r="E76" s="452">
        <v>1</v>
      </c>
      <c r="F76" s="448">
        <f t="shared" si="12"/>
        <v>2213.4</v>
      </c>
      <c r="G76" s="448">
        <f t="shared" si="13"/>
        <v>2070.6000000000004</v>
      </c>
      <c r="H76" s="448">
        <f t="shared" si="14"/>
        <v>2213.4</v>
      </c>
      <c r="I76" s="448">
        <f t="shared" si="15"/>
        <v>2142</v>
      </c>
      <c r="J76" s="448">
        <v>0</v>
      </c>
      <c r="K76" s="448">
        <v>0</v>
      </c>
      <c r="L76" s="448">
        <v>0</v>
      </c>
      <c r="M76" s="448">
        <v>0</v>
      </c>
      <c r="N76" s="448">
        <v>0</v>
      </c>
      <c r="O76" s="448">
        <v>0</v>
      </c>
      <c r="P76" s="448">
        <v>0</v>
      </c>
      <c r="Q76" s="449">
        <v>0</v>
      </c>
      <c r="R76" s="450"/>
      <c r="W76" s="451"/>
    </row>
    <row r="77" spans="1:23" s="417" customFormat="1" x14ac:dyDescent="0.25">
      <c r="A77" s="446"/>
      <c r="B77" s="447"/>
      <c r="C77" s="427" t="s">
        <v>43</v>
      </c>
      <c r="D77" s="428">
        <v>72.540000000000006</v>
      </c>
      <c r="E77" s="452">
        <v>4</v>
      </c>
      <c r="F77" s="448">
        <f t="shared" ref="F77:F80" si="16">+E77*D77*31</f>
        <v>8994.9600000000009</v>
      </c>
      <c r="G77" s="448">
        <f t="shared" ref="G77:G80" si="17">+E77*D77*29</f>
        <v>8414.6400000000012</v>
      </c>
      <c r="H77" s="448">
        <f t="shared" ref="H77:H80" si="18">+E77*D77*31</f>
        <v>8994.9600000000009</v>
      </c>
      <c r="I77" s="448">
        <f t="shared" ref="I77:I80" si="19">+E77*D77*30</f>
        <v>8704.8000000000011</v>
      </c>
      <c r="J77" s="448">
        <v>0</v>
      </c>
      <c r="K77" s="448">
        <v>0</v>
      </c>
      <c r="L77" s="448">
        <v>0</v>
      </c>
      <c r="M77" s="448">
        <v>0</v>
      </c>
      <c r="N77" s="448">
        <v>0</v>
      </c>
      <c r="O77" s="448">
        <v>0</v>
      </c>
      <c r="P77" s="448">
        <v>0</v>
      </c>
      <c r="Q77" s="449">
        <v>0</v>
      </c>
      <c r="R77" s="450"/>
      <c r="W77" s="451"/>
    </row>
    <row r="78" spans="1:23" s="417" customFormat="1" x14ac:dyDescent="0.25">
      <c r="A78" s="446"/>
      <c r="B78" s="447"/>
      <c r="C78" s="427" t="s">
        <v>51</v>
      </c>
      <c r="D78" s="428">
        <v>72.540000000000006</v>
      </c>
      <c r="E78" s="452">
        <v>1</v>
      </c>
      <c r="F78" s="448">
        <f t="shared" si="16"/>
        <v>2248.7400000000002</v>
      </c>
      <c r="G78" s="448">
        <f t="shared" si="17"/>
        <v>2103.6600000000003</v>
      </c>
      <c r="H78" s="448">
        <f t="shared" si="18"/>
        <v>2248.7400000000002</v>
      </c>
      <c r="I78" s="448">
        <f t="shared" si="19"/>
        <v>2176.2000000000003</v>
      </c>
      <c r="J78" s="448">
        <v>0</v>
      </c>
      <c r="K78" s="448">
        <v>0</v>
      </c>
      <c r="L78" s="448">
        <v>0</v>
      </c>
      <c r="M78" s="448">
        <v>0</v>
      </c>
      <c r="N78" s="448">
        <v>0</v>
      </c>
      <c r="O78" s="448">
        <v>0</v>
      </c>
      <c r="P78" s="448">
        <v>0</v>
      </c>
      <c r="Q78" s="449">
        <v>0</v>
      </c>
      <c r="R78" s="450"/>
      <c r="W78" s="451"/>
    </row>
    <row r="79" spans="1:23" s="417" customFormat="1" x14ac:dyDescent="0.25">
      <c r="A79" s="446"/>
      <c r="B79" s="447"/>
      <c r="C79" s="427" t="s">
        <v>31</v>
      </c>
      <c r="D79" s="428">
        <v>71.400000000000006</v>
      </c>
      <c r="E79" s="452">
        <v>6</v>
      </c>
      <c r="F79" s="448">
        <f t="shared" si="16"/>
        <v>13280.400000000001</v>
      </c>
      <c r="G79" s="448">
        <f t="shared" si="17"/>
        <v>12423.6</v>
      </c>
      <c r="H79" s="448">
        <f t="shared" si="18"/>
        <v>13280.400000000001</v>
      </c>
      <c r="I79" s="448">
        <f t="shared" si="19"/>
        <v>12852.000000000002</v>
      </c>
      <c r="J79" s="448">
        <v>0</v>
      </c>
      <c r="K79" s="448">
        <v>0</v>
      </c>
      <c r="L79" s="448">
        <v>0</v>
      </c>
      <c r="M79" s="448">
        <v>0</v>
      </c>
      <c r="N79" s="448">
        <v>0</v>
      </c>
      <c r="O79" s="448">
        <v>0</v>
      </c>
      <c r="P79" s="448">
        <v>0</v>
      </c>
      <c r="Q79" s="449">
        <v>0</v>
      </c>
      <c r="R79" s="450"/>
      <c r="W79" s="451"/>
    </row>
    <row r="80" spans="1:23" s="417" customFormat="1" x14ac:dyDescent="0.25">
      <c r="A80" s="446"/>
      <c r="B80" s="447"/>
      <c r="C80" s="427" t="s">
        <v>53</v>
      </c>
      <c r="D80" s="428">
        <v>71.400000000000006</v>
      </c>
      <c r="E80" s="452">
        <v>4</v>
      </c>
      <c r="F80" s="448">
        <f t="shared" si="16"/>
        <v>8853.6</v>
      </c>
      <c r="G80" s="448">
        <f t="shared" si="17"/>
        <v>8282.4000000000015</v>
      </c>
      <c r="H80" s="448">
        <f t="shared" si="18"/>
        <v>8853.6</v>
      </c>
      <c r="I80" s="448">
        <f t="shared" si="19"/>
        <v>8568</v>
      </c>
      <c r="J80" s="448">
        <v>0</v>
      </c>
      <c r="K80" s="448">
        <v>0</v>
      </c>
      <c r="L80" s="448">
        <v>0</v>
      </c>
      <c r="M80" s="448">
        <v>0</v>
      </c>
      <c r="N80" s="448">
        <v>0</v>
      </c>
      <c r="O80" s="448">
        <v>0</v>
      </c>
      <c r="P80" s="448">
        <v>0</v>
      </c>
      <c r="Q80" s="449">
        <v>0</v>
      </c>
      <c r="R80" s="450"/>
      <c r="W80" s="451"/>
    </row>
    <row r="81" spans="1:23" s="417" customFormat="1" x14ac:dyDescent="0.25">
      <c r="A81" s="446"/>
      <c r="B81" s="447"/>
      <c r="C81" s="427" t="s">
        <v>46</v>
      </c>
      <c r="D81" s="428">
        <v>74.63</v>
      </c>
      <c r="E81" s="452">
        <v>2</v>
      </c>
      <c r="F81" s="448">
        <f t="shared" ref="F81:F83" si="20">+E81*D81*31</f>
        <v>4627.0599999999995</v>
      </c>
      <c r="G81" s="448">
        <f t="shared" ref="G81:G83" si="21">+E81*D81*29</f>
        <v>4328.54</v>
      </c>
      <c r="H81" s="448">
        <f t="shared" ref="H81:H83" si="22">+E81*D81*31</f>
        <v>4627.0599999999995</v>
      </c>
      <c r="I81" s="448">
        <f t="shared" ref="I81:I83" si="23">+E81*D81*30</f>
        <v>4477.7999999999993</v>
      </c>
      <c r="J81" s="448">
        <v>0</v>
      </c>
      <c r="K81" s="448">
        <v>0</v>
      </c>
      <c r="L81" s="448">
        <v>0</v>
      </c>
      <c r="M81" s="448">
        <v>0</v>
      </c>
      <c r="N81" s="448">
        <v>0</v>
      </c>
      <c r="O81" s="448">
        <v>0</v>
      </c>
      <c r="P81" s="448">
        <v>0</v>
      </c>
      <c r="Q81" s="449">
        <v>0</v>
      </c>
      <c r="R81" s="450"/>
      <c r="W81" s="451"/>
    </row>
    <row r="82" spans="1:23" s="417" customFormat="1" x14ac:dyDescent="0.25">
      <c r="A82" s="446"/>
      <c r="B82" s="447"/>
      <c r="C82" s="427" t="s">
        <v>31</v>
      </c>
      <c r="D82" s="428">
        <v>71.400000000000006</v>
      </c>
      <c r="E82" s="452">
        <v>1</v>
      </c>
      <c r="F82" s="448">
        <f t="shared" si="20"/>
        <v>2213.4</v>
      </c>
      <c r="G82" s="448">
        <f t="shared" si="21"/>
        <v>2070.6000000000004</v>
      </c>
      <c r="H82" s="448">
        <f t="shared" si="22"/>
        <v>2213.4</v>
      </c>
      <c r="I82" s="448">
        <f t="shared" si="23"/>
        <v>2142</v>
      </c>
      <c r="J82" s="448">
        <v>0</v>
      </c>
      <c r="K82" s="448">
        <v>0</v>
      </c>
      <c r="L82" s="448">
        <v>0</v>
      </c>
      <c r="M82" s="448">
        <v>0</v>
      </c>
      <c r="N82" s="448">
        <v>0</v>
      </c>
      <c r="O82" s="448">
        <v>0</v>
      </c>
      <c r="P82" s="448">
        <v>0</v>
      </c>
      <c r="Q82" s="449">
        <v>0</v>
      </c>
      <c r="R82" s="450"/>
      <c r="W82" s="451"/>
    </row>
    <row r="83" spans="1:23" s="417" customFormat="1" x14ac:dyDescent="0.25">
      <c r="A83" s="446"/>
      <c r="B83" s="447"/>
      <c r="C83" s="427" t="s">
        <v>53</v>
      </c>
      <c r="D83" s="428">
        <v>71.400000000000006</v>
      </c>
      <c r="E83" s="452">
        <v>13</v>
      </c>
      <c r="F83" s="448">
        <f t="shared" si="20"/>
        <v>28774.2</v>
      </c>
      <c r="G83" s="448">
        <f t="shared" si="21"/>
        <v>26917.800000000003</v>
      </c>
      <c r="H83" s="448">
        <f t="shared" si="22"/>
        <v>28774.2</v>
      </c>
      <c r="I83" s="448">
        <f t="shared" si="23"/>
        <v>27846</v>
      </c>
      <c r="J83" s="448">
        <v>0</v>
      </c>
      <c r="K83" s="448">
        <v>0</v>
      </c>
      <c r="L83" s="448">
        <v>0</v>
      </c>
      <c r="M83" s="448">
        <v>0</v>
      </c>
      <c r="N83" s="448">
        <v>0</v>
      </c>
      <c r="O83" s="448">
        <v>0</v>
      </c>
      <c r="P83" s="448">
        <v>0</v>
      </c>
      <c r="Q83" s="449">
        <v>0</v>
      </c>
      <c r="R83" s="450"/>
      <c r="W83" s="451"/>
    </row>
    <row r="84" spans="1:23" s="417" customFormat="1" x14ac:dyDescent="0.25">
      <c r="A84" s="446"/>
      <c r="B84" s="447"/>
      <c r="C84" s="427" t="s">
        <v>34</v>
      </c>
      <c r="D84" s="428">
        <v>71.400000000000006</v>
      </c>
      <c r="E84" s="452">
        <v>5</v>
      </c>
      <c r="F84" s="448">
        <f t="shared" ref="F84:F87" si="24">+E84*D84*31</f>
        <v>11067</v>
      </c>
      <c r="G84" s="448">
        <f t="shared" ref="G84:G87" si="25">+E84*D84*29</f>
        <v>10353</v>
      </c>
      <c r="H84" s="448">
        <f t="shared" ref="H84:H87" si="26">+E84*D84*31</f>
        <v>11067</v>
      </c>
      <c r="I84" s="448">
        <f t="shared" ref="I84:I87" si="27">+E84*D84*30</f>
        <v>10710</v>
      </c>
      <c r="J84" s="448">
        <v>0</v>
      </c>
      <c r="K84" s="448">
        <v>0</v>
      </c>
      <c r="L84" s="448">
        <v>0</v>
      </c>
      <c r="M84" s="448">
        <v>0</v>
      </c>
      <c r="N84" s="448">
        <v>0</v>
      </c>
      <c r="O84" s="448">
        <v>0</v>
      </c>
      <c r="P84" s="448">
        <v>0</v>
      </c>
      <c r="Q84" s="449">
        <v>0</v>
      </c>
      <c r="R84" s="450"/>
      <c r="W84" s="451"/>
    </row>
    <row r="85" spans="1:23" s="417" customFormat="1" x14ac:dyDescent="0.25">
      <c r="A85" s="446"/>
      <c r="B85" s="447"/>
      <c r="C85" s="427" t="s">
        <v>37</v>
      </c>
      <c r="D85" s="428">
        <v>71.400000000000006</v>
      </c>
      <c r="E85" s="452">
        <v>1</v>
      </c>
      <c r="F85" s="448">
        <f t="shared" si="24"/>
        <v>2213.4</v>
      </c>
      <c r="G85" s="448">
        <f t="shared" si="25"/>
        <v>2070.6000000000004</v>
      </c>
      <c r="H85" s="448">
        <f t="shared" si="26"/>
        <v>2213.4</v>
      </c>
      <c r="I85" s="448">
        <f t="shared" si="27"/>
        <v>2142</v>
      </c>
      <c r="J85" s="448">
        <v>0</v>
      </c>
      <c r="K85" s="448">
        <v>0</v>
      </c>
      <c r="L85" s="448">
        <v>0</v>
      </c>
      <c r="M85" s="448">
        <v>0</v>
      </c>
      <c r="N85" s="448">
        <v>0</v>
      </c>
      <c r="O85" s="448">
        <v>0</v>
      </c>
      <c r="P85" s="448">
        <v>0</v>
      </c>
      <c r="Q85" s="449">
        <v>0</v>
      </c>
      <c r="R85" s="450"/>
      <c r="W85" s="451"/>
    </row>
    <row r="86" spans="1:23" s="417" customFormat="1" x14ac:dyDescent="0.25">
      <c r="A86" s="446"/>
      <c r="B86" s="447"/>
      <c r="C86" s="427" t="s">
        <v>31</v>
      </c>
      <c r="D86" s="428">
        <v>71.400000000000006</v>
      </c>
      <c r="E86" s="452">
        <v>1</v>
      </c>
      <c r="F86" s="448">
        <f t="shared" si="24"/>
        <v>2213.4</v>
      </c>
      <c r="G86" s="448">
        <f t="shared" si="25"/>
        <v>2070.6000000000004</v>
      </c>
      <c r="H86" s="448">
        <f t="shared" si="26"/>
        <v>2213.4</v>
      </c>
      <c r="I86" s="448">
        <f t="shared" si="27"/>
        <v>2142</v>
      </c>
      <c r="J86" s="448">
        <v>0</v>
      </c>
      <c r="K86" s="448">
        <v>0</v>
      </c>
      <c r="L86" s="448">
        <v>0</v>
      </c>
      <c r="M86" s="448">
        <v>0</v>
      </c>
      <c r="N86" s="448">
        <v>0</v>
      </c>
      <c r="O86" s="448">
        <v>0</v>
      </c>
      <c r="P86" s="448">
        <v>0</v>
      </c>
      <c r="Q86" s="449">
        <v>0</v>
      </c>
      <c r="R86" s="450"/>
      <c r="W86" s="451"/>
    </row>
    <row r="87" spans="1:23" s="417" customFormat="1" x14ac:dyDescent="0.25">
      <c r="A87" s="446"/>
      <c r="B87" s="447"/>
      <c r="C87" s="427" t="s">
        <v>53</v>
      </c>
      <c r="D87" s="428">
        <v>71.400000000000006</v>
      </c>
      <c r="E87" s="452">
        <v>14</v>
      </c>
      <c r="F87" s="448">
        <f t="shared" si="24"/>
        <v>30987.600000000006</v>
      </c>
      <c r="G87" s="448">
        <f t="shared" si="25"/>
        <v>28988.400000000005</v>
      </c>
      <c r="H87" s="448">
        <f t="shared" si="26"/>
        <v>30987.600000000006</v>
      </c>
      <c r="I87" s="448">
        <f t="shared" si="27"/>
        <v>29988.000000000004</v>
      </c>
      <c r="J87" s="448">
        <v>0</v>
      </c>
      <c r="K87" s="448">
        <v>0</v>
      </c>
      <c r="L87" s="448">
        <v>0</v>
      </c>
      <c r="M87" s="448">
        <v>0</v>
      </c>
      <c r="N87" s="448">
        <v>0</v>
      </c>
      <c r="O87" s="448">
        <v>0</v>
      </c>
      <c r="P87" s="448">
        <v>0</v>
      </c>
      <c r="Q87" s="449">
        <v>0</v>
      </c>
      <c r="R87" s="450"/>
      <c r="W87" s="451"/>
    </row>
    <row r="88" spans="1:23" s="417" customFormat="1" x14ac:dyDescent="0.25">
      <c r="A88" s="446"/>
      <c r="B88" s="447"/>
      <c r="C88" s="427" t="s">
        <v>34</v>
      </c>
      <c r="D88" s="428">
        <v>71.400000000000006</v>
      </c>
      <c r="E88" s="452">
        <v>1</v>
      </c>
      <c r="F88" s="448">
        <f t="shared" ref="F88:F89" si="28">+E88*D88*31</f>
        <v>2213.4</v>
      </c>
      <c r="G88" s="448">
        <f t="shared" ref="G88:G89" si="29">+E88*D88*29</f>
        <v>2070.6000000000004</v>
      </c>
      <c r="H88" s="448">
        <f t="shared" ref="H88:H89" si="30">+E88*D88*31</f>
        <v>2213.4</v>
      </c>
      <c r="I88" s="448">
        <f t="shared" ref="I88:I89" si="31">+E88*D88*30</f>
        <v>2142</v>
      </c>
      <c r="J88" s="448">
        <v>0</v>
      </c>
      <c r="K88" s="448">
        <v>0</v>
      </c>
      <c r="L88" s="448">
        <v>0</v>
      </c>
      <c r="M88" s="448">
        <v>0</v>
      </c>
      <c r="N88" s="448">
        <v>0</v>
      </c>
      <c r="O88" s="448">
        <v>0</v>
      </c>
      <c r="P88" s="448">
        <v>0</v>
      </c>
      <c r="Q88" s="449">
        <v>0</v>
      </c>
      <c r="R88" s="450"/>
      <c r="W88" s="451"/>
    </row>
    <row r="89" spans="1:23" s="417" customFormat="1" x14ac:dyDescent="0.25">
      <c r="A89" s="446"/>
      <c r="B89" s="447"/>
      <c r="C89" s="427" t="s">
        <v>53</v>
      </c>
      <c r="D89" s="428">
        <v>71.400000000000006</v>
      </c>
      <c r="E89" s="452">
        <v>8</v>
      </c>
      <c r="F89" s="448">
        <f t="shared" si="28"/>
        <v>17707.2</v>
      </c>
      <c r="G89" s="448">
        <f t="shared" si="29"/>
        <v>16564.800000000003</v>
      </c>
      <c r="H89" s="448">
        <f t="shared" si="30"/>
        <v>17707.2</v>
      </c>
      <c r="I89" s="448">
        <f t="shared" si="31"/>
        <v>17136</v>
      </c>
      <c r="J89" s="448">
        <v>0</v>
      </c>
      <c r="K89" s="448">
        <v>0</v>
      </c>
      <c r="L89" s="448">
        <v>0</v>
      </c>
      <c r="M89" s="448">
        <v>0</v>
      </c>
      <c r="N89" s="448">
        <v>0</v>
      </c>
      <c r="O89" s="448">
        <v>0</v>
      </c>
      <c r="P89" s="448">
        <v>0</v>
      </c>
      <c r="Q89" s="449">
        <v>0</v>
      </c>
      <c r="R89" s="450"/>
      <c r="W89" s="451"/>
    </row>
    <row r="90" spans="1:23" s="417" customFormat="1" x14ac:dyDescent="0.25">
      <c r="A90" s="446"/>
      <c r="B90" s="447"/>
      <c r="C90" s="427" t="s">
        <v>31</v>
      </c>
      <c r="D90" s="428">
        <v>71.400000000000006</v>
      </c>
      <c r="E90" s="452">
        <v>1</v>
      </c>
      <c r="F90" s="448">
        <f t="shared" ref="F90:F91" si="32">+E90*D90*31</f>
        <v>2213.4</v>
      </c>
      <c r="G90" s="448">
        <f t="shared" ref="G90:G91" si="33">+E90*D90*29</f>
        <v>2070.6000000000004</v>
      </c>
      <c r="H90" s="448">
        <f t="shared" ref="H90:H91" si="34">+E90*D90*31</f>
        <v>2213.4</v>
      </c>
      <c r="I90" s="448">
        <f t="shared" ref="I90:I91" si="35">+E90*D90*30</f>
        <v>2142</v>
      </c>
      <c r="J90" s="448">
        <v>0</v>
      </c>
      <c r="K90" s="448">
        <v>0</v>
      </c>
      <c r="L90" s="448">
        <v>0</v>
      </c>
      <c r="M90" s="448">
        <v>0</v>
      </c>
      <c r="N90" s="448">
        <v>0</v>
      </c>
      <c r="O90" s="448">
        <v>0</v>
      </c>
      <c r="P90" s="448">
        <v>0</v>
      </c>
      <c r="Q90" s="449">
        <v>0</v>
      </c>
      <c r="R90" s="450"/>
      <c r="W90" s="451"/>
    </row>
    <row r="91" spans="1:23" s="417" customFormat="1" ht="15.75" customHeight="1" x14ac:dyDescent="0.25">
      <c r="A91" s="446"/>
      <c r="B91" s="447"/>
      <c r="C91" s="427" t="s">
        <v>53</v>
      </c>
      <c r="D91" s="428">
        <v>71.400000000000006</v>
      </c>
      <c r="E91" s="452">
        <v>5</v>
      </c>
      <c r="F91" s="448">
        <f t="shared" si="32"/>
        <v>11067</v>
      </c>
      <c r="G91" s="448">
        <f t="shared" si="33"/>
        <v>10353</v>
      </c>
      <c r="H91" s="448">
        <f t="shared" si="34"/>
        <v>11067</v>
      </c>
      <c r="I91" s="448">
        <f t="shared" si="35"/>
        <v>10710</v>
      </c>
      <c r="J91" s="448">
        <v>0</v>
      </c>
      <c r="K91" s="448">
        <v>0</v>
      </c>
      <c r="L91" s="448">
        <v>0</v>
      </c>
      <c r="M91" s="448">
        <v>0</v>
      </c>
      <c r="N91" s="448">
        <v>0</v>
      </c>
      <c r="O91" s="448">
        <v>0</v>
      </c>
      <c r="P91" s="448">
        <v>0</v>
      </c>
      <c r="Q91" s="449">
        <v>0</v>
      </c>
      <c r="R91" s="450"/>
      <c r="W91" s="451"/>
    </row>
    <row r="92" spans="1:23" s="417" customFormat="1" x14ac:dyDescent="0.25">
      <c r="A92" s="446"/>
      <c r="B92" s="447"/>
      <c r="C92" s="427" t="s">
        <v>43</v>
      </c>
      <c r="D92" s="428">
        <v>72.540000000000006</v>
      </c>
      <c r="E92" s="452">
        <v>3</v>
      </c>
      <c r="F92" s="448">
        <f t="shared" ref="F92:F98" si="36">+E92*D92*31</f>
        <v>6746.22</v>
      </c>
      <c r="G92" s="448">
        <f t="shared" ref="G92:G98" si="37">+E92*D92*29</f>
        <v>6310.9800000000005</v>
      </c>
      <c r="H92" s="448">
        <f t="shared" ref="H92:H98" si="38">+E92*D92*31</f>
        <v>6746.22</v>
      </c>
      <c r="I92" s="448">
        <f t="shared" ref="I92:I98" si="39">+E92*D92*30</f>
        <v>6528.6</v>
      </c>
      <c r="J92" s="476">
        <v>0</v>
      </c>
      <c r="K92" s="476">
        <v>0</v>
      </c>
      <c r="L92" s="476">
        <v>0</v>
      </c>
      <c r="M92" s="476">
        <v>0</v>
      </c>
      <c r="N92" s="476">
        <v>0</v>
      </c>
      <c r="O92" s="476">
        <v>0</v>
      </c>
      <c r="P92" s="476">
        <v>0</v>
      </c>
      <c r="Q92" s="476">
        <v>0</v>
      </c>
      <c r="R92" s="450"/>
      <c r="W92" s="451"/>
    </row>
    <row r="93" spans="1:23" s="417" customFormat="1" x14ac:dyDescent="0.25">
      <c r="A93" s="446"/>
      <c r="B93" s="455"/>
      <c r="C93" s="427" t="s">
        <v>71</v>
      </c>
      <c r="D93" s="428">
        <v>71.400000000000006</v>
      </c>
      <c r="E93" s="452">
        <v>7</v>
      </c>
      <c r="F93" s="448">
        <f t="shared" si="36"/>
        <v>15493.800000000003</v>
      </c>
      <c r="G93" s="448">
        <f t="shared" si="37"/>
        <v>14494.200000000003</v>
      </c>
      <c r="H93" s="448">
        <f t="shared" si="38"/>
        <v>15493.800000000003</v>
      </c>
      <c r="I93" s="448">
        <f t="shared" si="39"/>
        <v>14994.000000000002</v>
      </c>
      <c r="J93" s="476">
        <v>0</v>
      </c>
      <c r="K93" s="476">
        <v>0</v>
      </c>
      <c r="L93" s="476">
        <v>0</v>
      </c>
      <c r="M93" s="476">
        <v>0</v>
      </c>
      <c r="N93" s="476">
        <v>0</v>
      </c>
      <c r="O93" s="476">
        <v>0</v>
      </c>
      <c r="P93" s="476">
        <v>0</v>
      </c>
      <c r="Q93" s="476">
        <v>0</v>
      </c>
      <c r="R93" s="450"/>
      <c r="W93" s="451"/>
    </row>
    <row r="94" spans="1:23" s="417" customFormat="1" x14ac:dyDescent="0.25">
      <c r="A94" s="446"/>
      <c r="B94" s="455"/>
      <c r="C94" s="427" t="s">
        <v>34</v>
      </c>
      <c r="D94" s="428">
        <v>71.400000000000006</v>
      </c>
      <c r="E94" s="452">
        <v>2</v>
      </c>
      <c r="F94" s="448">
        <f t="shared" si="36"/>
        <v>4426.8</v>
      </c>
      <c r="G94" s="448">
        <f t="shared" si="37"/>
        <v>4141.2000000000007</v>
      </c>
      <c r="H94" s="448">
        <f t="shared" si="38"/>
        <v>4426.8</v>
      </c>
      <c r="I94" s="448">
        <f t="shared" si="39"/>
        <v>4284</v>
      </c>
      <c r="J94" s="476">
        <v>0</v>
      </c>
      <c r="K94" s="476">
        <v>0</v>
      </c>
      <c r="L94" s="476">
        <v>0</v>
      </c>
      <c r="M94" s="476">
        <v>0</v>
      </c>
      <c r="N94" s="476">
        <v>0</v>
      </c>
      <c r="O94" s="476">
        <v>0</v>
      </c>
      <c r="P94" s="476">
        <v>0</v>
      </c>
      <c r="Q94" s="476">
        <v>0</v>
      </c>
      <c r="R94" s="450"/>
      <c r="W94" s="451"/>
    </row>
    <row r="95" spans="1:23" s="417" customFormat="1" x14ac:dyDescent="0.25">
      <c r="A95" s="446"/>
      <c r="B95" s="455"/>
      <c r="C95" s="427" t="s">
        <v>66</v>
      </c>
      <c r="D95" s="428">
        <v>73.59</v>
      </c>
      <c r="E95" s="452">
        <v>1</v>
      </c>
      <c r="F95" s="448">
        <f t="shared" si="36"/>
        <v>2281.29</v>
      </c>
      <c r="G95" s="448">
        <f t="shared" si="37"/>
        <v>2134.11</v>
      </c>
      <c r="H95" s="448">
        <f t="shared" si="38"/>
        <v>2281.29</v>
      </c>
      <c r="I95" s="448">
        <f t="shared" si="39"/>
        <v>2207.7000000000003</v>
      </c>
      <c r="J95" s="476">
        <v>0</v>
      </c>
      <c r="K95" s="476">
        <v>0</v>
      </c>
      <c r="L95" s="476">
        <v>0</v>
      </c>
      <c r="M95" s="476">
        <v>0</v>
      </c>
      <c r="N95" s="476">
        <v>0</v>
      </c>
      <c r="O95" s="476">
        <v>0</v>
      </c>
      <c r="P95" s="476">
        <v>0</v>
      </c>
      <c r="Q95" s="476">
        <v>0</v>
      </c>
      <c r="R95" s="450"/>
      <c r="W95" s="451"/>
    </row>
    <row r="96" spans="1:23" s="417" customFormat="1" x14ac:dyDescent="0.25">
      <c r="A96" s="446"/>
      <c r="B96" s="455"/>
      <c r="C96" s="427" t="s">
        <v>38</v>
      </c>
      <c r="D96" s="428">
        <v>78.25</v>
      </c>
      <c r="E96" s="452">
        <v>1</v>
      </c>
      <c r="F96" s="448">
        <f t="shared" si="36"/>
        <v>2425.75</v>
      </c>
      <c r="G96" s="448">
        <f t="shared" si="37"/>
        <v>2269.25</v>
      </c>
      <c r="H96" s="448">
        <f t="shared" si="38"/>
        <v>2425.75</v>
      </c>
      <c r="I96" s="448">
        <f t="shared" si="39"/>
        <v>2347.5</v>
      </c>
      <c r="J96" s="476">
        <v>0</v>
      </c>
      <c r="K96" s="476">
        <v>0</v>
      </c>
      <c r="L96" s="476">
        <v>0</v>
      </c>
      <c r="M96" s="476">
        <v>0</v>
      </c>
      <c r="N96" s="476">
        <v>0</v>
      </c>
      <c r="O96" s="476">
        <v>0</v>
      </c>
      <c r="P96" s="476">
        <v>0</v>
      </c>
      <c r="Q96" s="476">
        <v>0</v>
      </c>
      <c r="R96" s="450"/>
      <c r="W96" s="451"/>
    </row>
    <row r="97" spans="1:23" s="417" customFormat="1" x14ac:dyDescent="0.25">
      <c r="A97" s="446"/>
      <c r="B97" s="455"/>
      <c r="C97" s="427" t="s">
        <v>149</v>
      </c>
      <c r="D97" s="428">
        <v>71.400000000000006</v>
      </c>
      <c r="E97" s="452">
        <v>7</v>
      </c>
      <c r="F97" s="448">
        <f t="shared" si="36"/>
        <v>15493.800000000003</v>
      </c>
      <c r="G97" s="448">
        <f t="shared" si="37"/>
        <v>14494.200000000003</v>
      </c>
      <c r="H97" s="448">
        <f t="shared" si="38"/>
        <v>15493.800000000003</v>
      </c>
      <c r="I97" s="448">
        <f t="shared" si="39"/>
        <v>14994.000000000002</v>
      </c>
      <c r="J97" s="476">
        <v>0</v>
      </c>
      <c r="K97" s="476">
        <v>0</v>
      </c>
      <c r="L97" s="476">
        <v>0</v>
      </c>
      <c r="M97" s="476">
        <v>0</v>
      </c>
      <c r="N97" s="476">
        <v>0</v>
      </c>
      <c r="O97" s="476">
        <v>0</v>
      </c>
      <c r="P97" s="476">
        <v>0</v>
      </c>
      <c r="Q97" s="476">
        <v>0</v>
      </c>
      <c r="R97" s="450"/>
      <c r="W97" s="451"/>
    </row>
    <row r="98" spans="1:23" s="417" customFormat="1" x14ac:dyDescent="0.25">
      <c r="A98" s="446"/>
      <c r="B98" s="477"/>
      <c r="C98" s="427" t="s">
        <v>53</v>
      </c>
      <c r="D98" s="428">
        <v>71.400000000000006</v>
      </c>
      <c r="E98" s="452">
        <v>15</v>
      </c>
      <c r="F98" s="448">
        <f t="shared" si="36"/>
        <v>33201</v>
      </c>
      <c r="G98" s="448">
        <f t="shared" si="37"/>
        <v>31059</v>
      </c>
      <c r="H98" s="448">
        <f t="shared" si="38"/>
        <v>33201</v>
      </c>
      <c r="I98" s="448">
        <f t="shared" si="39"/>
        <v>32130</v>
      </c>
      <c r="J98" s="476">
        <v>0</v>
      </c>
      <c r="K98" s="476">
        <v>0</v>
      </c>
      <c r="L98" s="476">
        <v>0</v>
      </c>
      <c r="M98" s="476">
        <v>0</v>
      </c>
      <c r="N98" s="476">
        <v>0</v>
      </c>
      <c r="O98" s="476">
        <v>0</v>
      </c>
      <c r="P98" s="476">
        <v>0</v>
      </c>
      <c r="Q98" s="476">
        <v>0</v>
      </c>
      <c r="R98" s="450"/>
      <c r="W98" s="451"/>
    </row>
    <row r="100" spans="1:23" x14ac:dyDescent="0.25">
      <c r="E100" s="200">
        <f>SUM(E73:E99)</f>
        <v>120</v>
      </c>
      <c r="F100" s="448">
        <f>SUM(F73:F99)</f>
        <v>266371.22000000003</v>
      </c>
    </row>
    <row r="105" spans="1:23" s="417" customFormat="1" x14ac:dyDescent="0.25">
      <c r="A105" s="446"/>
      <c r="B105" s="447"/>
      <c r="C105" s="465" t="s">
        <v>43</v>
      </c>
      <c r="D105" s="460">
        <v>72.540000000000006</v>
      </c>
      <c r="E105" s="452">
        <v>17</v>
      </c>
      <c r="F105" s="448">
        <f t="shared" ref="F105:F123" si="40">+E105*D105*31</f>
        <v>38228.58</v>
      </c>
      <c r="G105" s="448">
        <f t="shared" ref="G105:G123" si="41">+E105*D105*29</f>
        <v>35762.22</v>
      </c>
      <c r="H105" s="448">
        <f t="shared" ref="H105:H123" si="42">+E105*D105*31</f>
        <v>38228.58</v>
      </c>
      <c r="I105" s="448">
        <f t="shared" ref="I105:I123" si="43">+E105*D105*30</f>
        <v>36995.4</v>
      </c>
      <c r="J105" s="448">
        <v>0</v>
      </c>
      <c r="K105" s="448">
        <v>0</v>
      </c>
      <c r="L105" s="448">
        <v>0</v>
      </c>
      <c r="M105" s="448">
        <v>0</v>
      </c>
      <c r="N105" s="448">
        <v>0</v>
      </c>
      <c r="O105" s="448">
        <v>0</v>
      </c>
      <c r="P105" s="448">
        <v>0</v>
      </c>
      <c r="Q105" s="449">
        <v>0</v>
      </c>
      <c r="R105" s="450"/>
      <c r="W105" s="451"/>
    </row>
    <row r="106" spans="1:23" s="417" customFormat="1" x14ac:dyDescent="0.25">
      <c r="A106" s="446"/>
      <c r="B106" s="447"/>
      <c r="C106" s="427" t="s">
        <v>71</v>
      </c>
      <c r="D106" s="428">
        <v>71.400000000000006</v>
      </c>
      <c r="E106" s="452">
        <v>1</v>
      </c>
      <c r="F106" s="448">
        <v>0</v>
      </c>
      <c r="G106" s="448">
        <v>0</v>
      </c>
      <c r="H106" s="448">
        <v>0</v>
      </c>
      <c r="I106" s="448">
        <v>0</v>
      </c>
      <c r="J106" s="448">
        <v>0</v>
      </c>
      <c r="K106" s="448">
        <v>0</v>
      </c>
      <c r="L106" s="448">
        <v>0</v>
      </c>
      <c r="M106" s="448">
        <v>0</v>
      </c>
      <c r="N106" s="448">
        <v>0</v>
      </c>
      <c r="O106" s="448">
        <v>0</v>
      </c>
      <c r="P106" s="448">
        <v>0</v>
      </c>
      <c r="Q106" s="449">
        <v>0</v>
      </c>
      <c r="R106" s="450"/>
      <c r="W106" s="451"/>
    </row>
    <row r="107" spans="1:23" s="417" customFormat="1" x14ac:dyDescent="0.25">
      <c r="A107" s="446"/>
      <c r="B107" s="447"/>
      <c r="C107" s="427" t="s">
        <v>71</v>
      </c>
      <c r="D107" s="428">
        <v>71.400000000000006</v>
      </c>
      <c r="E107" s="452">
        <v>14</v>
      </c>
      <c r="F107" s="448">
        <f t="shared" si="40"/>
        <v>30987.600000000006</v>
      </c>
      <c r="G107" s="448">
        <f t="shared" si="41"/>
        <v>28988.400000000005</v>
      </c>
      <c r="H107" s="448">
        <f t="shared" si="42"/>
        <v>30987.600000000006</v>
      </c>
      <c r="I107" s="448">
        <f t="shared" si="43"/>
        <v>29988.000000000004</v>
      </c>
      <c r="J107" s="448">
        <v>0</v>
      </c>
      <c r="K107" s="448">
        <v>0</v>
      </c>
      <c r="L107" s="448">
        <v>0</v>
      </c>
      <c r="M107" s="448">
        <v>0</v>
      </c>
      <c r="N107" s="448">
        <v>0</v>
      </c>
      <c r="O107" s="448">
        <v>0</v>
      </c>
      <c r="P107" s="448">
        <v>0</v>
      </c>
      <c r="Q107" s="449">
        <v>0</v>
      </c>
      <c r="R107" s="450"/>
      <c r="W107" s="451"/>
    </row>
    <row r="108" spans="1:23" s="417" customFormat="1" x14ac:dyDescent="0.25">
      <c r="A108" s="446"/>
      <c r="B108" s="447"/>
      <c r="C108" s="427" t="s">
        <v>47</v>
      </c>
      <c r="D108" s="428">
        <v>71.400000000000006</v>
      </c>
      <c r="E108" s="452">
        <v>3</v>
      </c>
      <c r="F108" s="448">
        <f t="shared" si="40"/>
        <v>6640.2000000000007</v>
      </c>
      <c r="G108" s="448">
        <f t="shared" si="41"/>
        <v>6211.8</v>
      </c>
      <c r="H108" s="448">
        <f t="shared" si="42"/>
        <v>6640.2000000000007</v>
      </c>
      <c r="I108" s="448">
        <f t="shared" si="43"/>
        <v>6426.0000000000009</v>
      </c>
      <c r="J108" s="448">
        <v>0</v>
      </c>
      <c r="K108" s="448">
        <v>0</v>
      </c>
      <c r="L108" s="448">
        <v>0</v>
      </c>
      <c r="M108" s="448">
        <v>0</v>
      </c>
      <c r="N108" s="448">
        <v>0</v>
      </c>
      <c r="O108" s="448">
        <v>0</v>
      </c>
      <c r="P108" s="448">
        <v>0</v>
      </c>
      <c r="Q108" s="449">
        <v>0</v>
      </c>
      <c r="R108" s="450"/>
      <c r="S108" s="458"/>
      <c r="U108" s="462"/>
      <c r="W108" s="451"/>
    </row>
    <row r="109" spans="1:23" s="417" customFormat="1" x14ac:dyDescent="0.25">
      <c r="A109" s="446"/>
      <c r="B109" s="447"/>
      <c r="C109" s="463" t="s">
        <v>72</v>
      </c>
      <c r="D109" s="428">
        <v>71.400000000000006</v>
      </c>
      <c r="E109" s="452">
        <v>1</v>
      </c>
      <c r="F109" s="448">
        <f t="shared" si="40"/>
        <v>2213.4</v>
      </c>
      <c r="G109" s="448">
        <f t="shared" si="41"/>
        <v>2070.6000000000004</v>
      </c>
      <c r="H109" s="448">
        <f t="shared" si="42"/>
        <v>2213.4</v>
      </c>
      <c r="I109" s="448">
        <f t="shared" si="43"/>
        <v>2142</v>
      </c>
      <c r="J109" s="448">
        <v>0</v>
      </c>
      <c r="K109" s="448">
        <v>0</v>
      </c>
      <c r="L109" s="448">
        <v>0</v>
      </c>
      <c r="M109" s="448">
        <v>0</v>
      </c>
      <c r="N109" s="448">
        <v>0</v>
      </c>
      <c r="O109" s="448">
        <v>0</v>
      </c>
      <c r="P109" s="448">
        <v>0</v>
      </c>
      <c r="Q109" s="449">
        <v>0</v>
      </c>
      <c r="R109" s="450"/>
      <c r="W109" s="451"/>
    </row>
    <row r="110" spans="1:23" s="417" customFormat="1" x14ac:dyDescent="0.25">
      <c r="A110" s="446"/>
      <c r="B110" s="447"/>
      <c r="C110" s="427" t="s">
        <v>82</v>
      </c>
      <c r="D110" s="428">
        <v>71.400000000000006</v>
      </c>
      <c r="E110" s="452">
        <v>3</v>
      </c>
      <c r="F110" s="448">
        <f t="shared" si="40"/>
        <v>6640.2000000000007</v>
      </c>
      <c r="G110" s="448">
        <f t="shared" si="41"/>
        <v>6211.8</v>
      </c>
      <c r="H110" s="448">
        <f t="shared" si="42"/>
        <v>6640.2000000000007</v>
      </c>
      <c r="I110" s="448">
        <f t="shared" si="43"/>
        <v>6426.0000000000009</v>
      </c>
      <c r="J110" s="448">
        <v>0</v>
      </c>
      <c r="K110" s="448">
        <v>0</v>
      </c>
      <c r="L110" s="448">
        <v>0</v>
      </c>
      <c r="M110" s="448">
        <v>0</v>
      </c>
      <c r="N110" s="448">
        <v>0</v>
      </c>
      <c r="O110" s="448">
        <v>0</v>
      </c>
      <c r="P110" s="448">
        <v>0</v>
      </c>
      <c r="Q110" s="449">
        <v>0</v>
      </c>
      <c r="R110" s="450"/>
      <c r="W110" s="451"/>
    </row>
    <row r="111" spans="1:23" s="417" customFormat="1" x14ac:dyDescent="0.25">
      <c r="A111" s="446"/>
      <c r="B111" s="447"/>
      <c r="C111" s="427" t="s">
        <v>83</v>
      </c>
      <c r="D111" s="428">
        <v>75.64</v>
      </c>
      <c r="E111" s="452">
        <v>1</v>
      </c>
      <c r="F111" s="448">
        <f t="shared" si="40"/>
        <v>2344.84</v>
      </c>
      <c r="G111" s="448">
        <f t="shared" si="41"/>
        <v>2193.56</v>
      </c>
      <c r="H111" s="448">
        <f t="shared" si="42"/>
        <v>2344.84</v>
      </c>
      <c r="I111" s="448">
        <f t="shared" si="43"/>
        <v>2269.1999999999998</v>
      </c>
      <c r="J111" s="448">
        <v>0</v>
      </c>
      <c r="K111" s="448">
        <v>0</v>
      </c>
      <c r="L111" s="448">
        <v>0</v>
      </c>
      <c r="M111" s="448">
        <v>0</v>
      </c>
      <c r="N111" s="448">
        <v>0</v>
      </c>
      <c r="O111" s="448">
        <v>0</v>
      </c>
      <c r="P111" s="448">
        <v>0</v>
      </c>
      <c r="Q111" s="449">
        <v>0</v>
      </c>
      <c r="R111" s="454"/>
      <c r="W111" s="451"/>
    </row>
    <row r="112" spans="1:23" s="417" customFormat="1" x14ac:dyDescent="0.25">
      <c r="A112" s="446"/>
      <c r="B112" s="447"/>
      <c r="C112" s="427" t="s">
        <v>34</v>
      </c>
      <c r="D112" s="428">
        <v>71.400000000000006</v>
      </c>
      <c r="E112" s="452">
        <v>24</v>
      </c>
      <c r="F112" s="448">
        <f t="shared" si="40"/>
        <v>53121.600000000006</v>
      </c>
      <c r="G112" s="448">
        <f t="shared" si="41"/>
        <v>49694.400000000001</v>
      </c>
      <c r="H112" s="448">
        <f t="shared" si="42"/>
        <v>53121.600000000006</v>
      </c>
      <c r="I112" s="448">
        <f t="shared" si="43"/>
        <v>51408.000000000007</v>
      </c>
      <c r="J112" s="448">
        <v>0</v>
      </c>
      <c r="K112" s="448">
        <v>0</v>
      </c>
      <c r="L112" s="448">
        <v>0</v>
      </c>
      <c r="M112" s="448">
        <v>0</v>
      </c>
      <c r="N112" s="448">
        <v>0</v>
      </c>
      <c r="O112" s="448">
        <v>0</v>
      </c>
      <c r="P112" s="448">
        <v>0</v>
      </c>
      <c r="Q112" s="449">
        <v>0</v>
      </c>
      <c r="R112" s="450"/>
      <c r="W112" s="451"/>
    </row>
    <row r="113" spans="1:23" s="417" customFormat="1" x14ac:dyDescent="0.25">
      <c r="A113" s="446"/>
      <c r="B113" s="447"/>
      <c r="C113" s="427" t="s">
        <v>84</v>
      </c>
      <c r="D113" s="428">
        <v>76.59</v>
      </c>
      <c r="E113" s="452">
        <v>1</v>
      </c>
      <c r="F113" s="448">
        <f t="shared" si="40"/>
        <v>2374.29</v>
      </c>
      <c r="G113" s="448">
        <f t="shared" si="41"/>
        <v>2221.11</v>
      </c>
      <c r="H113" s="448">
        <f t="shared" si="42"/>
        <v>2374.29</v>
      </c>
      <c r="I113" s="448">
        <f t="shared" si="43"/>
        <v>2297.7000000000003</v>
      </c>
      <c r="J113" s="448">
        <v>0</v>
      </c>
      <c r="K113" s="448">
        <v>0</v>
      </c>
      <c r="L113" s="448">
        <v>0</v>
      </c>
      <c r="M113" s="448">
        <v>0</v>
      </c>
      <c r="N113" s="448">
        <v>0</v>
      </c>
      <c r="O113" s="448">
        <v>0</v>
      </c>
      <c r="P113" s="448">
        <v>0</v>
      </c>
      <c r="Q113" s="449">
        <v>0</v>
      </c>
      <c r="R113" s="450"/>
      <c r="W113" s="451"/>
    </row>
    <row r="114" spans="1:23" s="417" customFormat="1" x14ac:dyDescent="0.25">
      <c r="A114" s="446"/>
      <c r="B114" s="447"/>
      <c r="C114" s="427" t="s">
        <v>76</v>
      </c>
      <c r="D114" s="428">
        <v>72.540000000000006</v>
      </c>
      <c r="E114" s="452">
        <v>2</v>
      </c>
      <c r="F114" s="448">
        <f t="shared" si="40"/>
        <v>4497.4800000000005</v>
      </c>
      <c r="G114" s="448">
        <f t="shared" si="41"/>
        <v>4207.3200000000006</v>
      </c>
      <c r="H114" s="448">
        <f t="shared" si="42"/>
        <v>4497.4800000000005</v>
      </c>
      <c r="I114" s="448">
        <f t="shared" si="43"/>
        <v>4352.4000000000005</v>
      </c>
      <c r="J114" s="448">
        <v>0</v>
      </c>
      <c r="K114" s="448">
        <v>0</v>
      </c>
      <c r="L114" s="448">
        <v>0</v>
      </c>
      <c r="M114" s="448">
        <v>0</v>
      </c>
      <c r="N114" s="448">
        <v>0</v>
      </c>
      <c r="O114" s="448">
        <v>0</v>
      </c>
      <c r="P114" s="448">
        <v>0</v>
      </c>
      <c r="Q114" s="449">
        <v>0</v>
      </c>
      <c r="R114" s="450"/>
      <c r="W114" s="451"/>
    </row>
    <row r="115" spans="1:23" s="417" customFormat="1" ht="15.75" customHeight="1" x14ac:dyDescent="0.25">
      <c r="A115" s="446"/>
      <c r="B115" s="447"/>
      <c r="C115" s="478" t="s">
        <v>35</v>
      </c>
      <c r="D115" s="428">
        <v>72.540000000000006</v>
      </c>
      <c r="E115" s="452">
        <v>1</v>
      </c>
      <c r="F115" s="448">
        <f t="shared" si="40"/>
        <v>2248.7400000000002</v>
      </c>
      <c r="G115" s="448">
        <f t="shared" si="41"/>
        <v>2103.6600000000003</v>
      </c>
      <c r="H115" s="448">
        <f t="shared" si="42"/>
        <v>2248.7400000000002</v>
      </c>
      <c r="I115" s="448">
        <f t="shared" si="43"/>
        <v>2176.2000000000003</v>
      </c>
      <c r="J115" s="448">
        <v>0</v>
      </c>
      <c r="K115" s="448">
        <v>0</v>
      </c>
      <c r="L115" s="448">
        <v>0</v>
      </c>
      <c r="M115" s="448">
        <v>0</v>
      </c>
      <c r="N115" s="448">
        <v>0</v>
      </c>
      <c r="O115" s="448">
        <v>0</v>
      </c>
      <c r="P115" s="448">
        <v>0</v>
      </c>
      <c r="Q115" s="449">
        <v>0</v>
      </c>
      <c r="R115" s="450"/>
      <c r="W115" s="451"/>
    </row>
    <row r="116" spans="1:23" s="417" customFormat="1" x14ac:dyDescent="0.25">
      <c r="A116" s="446"/>
      <c r="B116" s="447"/>
      <c r="C116" s="427" t="s">
        <v>38</v>
      </c>
      <c r="D116" s="428">
        <v>78.25</v>
      </c>
      <c r="E116" s="452">
        <v>4</v>
      </c>
      <c r="F116" s="448">
        <f t="shared" si="40"/>
        <v>9703</v>
      </c>
      <c r="G116" s="448">
        <f t="shared" si="41"/>
        <v>9077</v>
      </c>
      <c r="H116" s="448">
        <f t="shared" si="42"/>
        <v>9703</v>
      </c>
      <c r="I116" s="448">
        <f t="shared" si="43"/>
        <v>9390</v>
      </c>
      <c r="J116" s="448">
        <v>0</v>
      </c>
      <c r="K116" s="448">
        <v>0</v>
      </c>
      <c r="L116" s="448">
        <v>0</v>
      </c>
      <c r="M116" s="448">
        <v>0</v>
      </c>
      <c r="N116" s="448">
        <v>0</v>
      </c>
      <c r="O116" s="448">
        <v>0</v>
      </c>
      <c r="P116" s="448">
        <v>0</v>
      </c>
      <c r="Q116" s="449">
        <v>0</v>
      </c>
      <c r="R116" s="450"/>
      <c r="W116" s="451"/>
    </row>
    <row r="117" spans="1:23" s="417" customFormat="1" x14ac:dyDescent="0.25">
      <c r="A117" s="446"/>
      <c r="B117" s="447"/>
      <c r="C117" s="427" t="s">
        <v>30</v>
      </c>
      <c r="D117" s="428">
        <v>72.540000000000006</v>
      </c>
      <c r="E117" s="452">
        <v>1</v>
      </c>
      <c r="F117" s="448">
        <f t="shared" si="40"/>
        <v>2248.7400000000002</v>
      </c>
      <c r="G117" s="448">
        <f t="shared" si="41"/>
        <v>2103.6600000000003</v>
      </c>
      <c r="H117" s="448">
        <f t="shared" si="42"/>
        <v>2248.7400000000002</v>
      </c>
      <c r="I117" s="448">
        <f t="shared" si="43"/>
        <v>2176.2000000000003</v>
      </c>
      <c r="J117" s="448">
        <v>0</v>
      </c>
      <c r="K117" s="448">
        <v>0</v>
      </c>
      <c r="L117" s="448">
        <v>0</v>
      </c>
      <c r="M117" s="448">
        <v>0</v>
      </c>
      <c r="N117" s="448">
        <v>0</v>
      </c>
      <c r="O117" s="448">
        <v>0</v>
      </c>
      <c r="P117" s="448">
        <v>0</v>
      </c>
      <c r="Q117" s="449">
        <v>0</v>
      </c>
      <c r="R117" s="450"/>
      <c r="W117" s="451"/>
    </row>
    <row r="118" spans="1:23" s="417" customFormat="1" x14ac:dyDescent="0.25">
      <c r="A118" s="446"/>
      <c r="B118" s="447"/>
      <c r="C118" s="427" t="s">
        <v>31</v>
      </c>
      <c r="D118" s="428">
        <v>71.400000000000006</v>
      </c>
      <c r="E118" s="452">
        <v>128</v>
      </c>
      <c r="F118" s="448">
        <f t="shared" si="40"/>
        <v>283315.20000000001</v>
      </c>
      <c r="G118" s="448">
        <f t="shared" si="41"/>
        <v>265036.80000000005</v>
      </c>
      <c r="H118" s="448">
        <f t="shared" si="42"/>
        <v>283315.20000000001</v>
      </c>
      <c r="I118" s="448">
        <f t="shared" si="43"/>
        <v>274176</v>
      </c>
      <c r="J118" s="448">
        <v>0</v>
      </c>
      <c r="K118" s="448">
        <v>0</v>
      </c>
      <c r="L118" s="448">
        <v>0</v>
      </c>
      <c r="M118" s="448">
        <v>0</v>
      </c>
      <c r="N118" s="448">
        <v>0</v>
      </c>
      <c r="O118" s="448">
        <v>0</v>
      </c>
      <c r="P118" s="448">
        <v>0</v>
      </c>
      <c r="Q118" s="449">
        <v>0</v>
      </c>
      <c r="R118" s="450"/>
      <c r="W118" s="451"/>
    </row>
    <row r="119" spans="1:23" s="417" customFormat="1" x14ac:dyDescent="0.25">
      <c r="A119" s="446"/>
      <c r="B119" s="447"/>
      <c r="C119" s="427" t="s">
        <v>31</v>
      </c>
      <c r="D119" s="428">
        <v>71.400000000000006</v>
      </c>
      <c r="E119" s="452">
        <v>1</v>
      </c>
      <c r="F119" s="448">
        <f>+E119*D119*0</f>
        <v>0</v>
      </c>
      <c r="G119" s="448">
        <f t="shared" si="41"/>
        <v>2070.6000000000004</v>
      </c>
      <c r="H119" s="448">
        <f t="shared" si="42"/>
        <v>2213.4</v>
      </c>
      <c r="I119" s="448">
        <f>+E119*D119*61</f>
        <v>4355.4000000000005</v>
      </c>
      <c r="J119" s="448">
        <v>0</v>
      </c>
      <c r="K119" s="448">
        <v>0</v>
      </c>
      <c r="L119" s="448">
        <v>0</v>
      </c>
      <c r="M119" s="448">
        <v>0</v>
      </c>
      <c r="N119" s="448">
        <v>0</v>
      </c>
      <c r="O119" s="448">
        <v>0</v>
      </c>
      <c r="P119" s="448">
        <v>0</v>
      </c>
      <c r="Q119" s="449">
        <v>0</v>
      </c>
      <c r="R119" s="450"/>
      <c r="W119" s="451"/>
    </row>
    <row r="120" spans="1:23" s="417" customFormat="1" x14ac:dyDescent="0.25">
      <c r="A120" s="446"/>
      <c r="B120" s="447"/>
      <c r="C120" s="427" t="s">
        <v>31</v>
      </c>
      <c r="D120" s="428">
        <v>71.400000000000006</v>
      </c>
      <c r="E120" s="452">
        <v>2</v>
      </c>
      <c r="F120" s="448">
        <v>0</v>
      </c>
      <c r="G120" s="448">
        <v>0</v>
      </c>
      <c r="H120" s="448">
        <v>0</v>
      </c>
      <c r="I120" s="448">
        <v>0</v>
      </c>
      <c r="J120" s="448">
        <v>0</v>
      </c>
      <c r="K120" s="448">
        <v>0</v>
      </c>
      <c r="L120" s="448">
        <v>0</v>
      </c>
      <c r="M120" s="448">
        <v>0</v>
      </c>
      <c r="N120" s="448">
        <v>0</v>
      </c>
      <c r="O120" s="448">
        <v>0</v>
      </c>
      <c r="P120" s="448">
        <v>0</v>
      </c>
      <c r="Q120" s="449">
        <v>0</v>
      </c>
      <c r="R120" s="450"/>
      <c r="W120" s="451"/>
    </row>
    <row r="121" spans="1:23" s="417" customFormat="1" x14ac:dyDescent="0.25">
      <c r="A121" s="446"/>
      <c r="B121" s="447"/>
      <c r="C121" s="427" t="s">
        <v>53</v>
      </c>
      <c r="D121" s="428">
        <v>71.399999999999906</v>
      </c>
      <c r="E121" s="452">
        <v>26</v>
      </c>
      <c r="F121" s="448">
        <f t="shared" si="40"/>
        <v>57548.399999999929</v>
      </c>
      <c r="G121" s="448">
        <f t="shared" si="41"/>
        <v>53835.599999999933</v>
      </c>
      <c r="H121" s="448">
        <f t="shared" si="42"/>
        <v>57548.399999999929</v>
      </c>
      <c r="I121" s="448">
        <f t="shared" si="43"/>
        <v>55691.999999999927</v>
      </c>
      <c r="J121" s="448">
        <v>0</v>
      </c>
      <c r="K121" s="448">
        <v>0</v>
      </c>
      <c r="L121" s="448">
        <v>0</v>
      </c>
      <c r="M121" s="448">
        <v>0</v>
      </c>
      <c r="N121" s="448">
        <v>0</v>
      </c>
      <c r="O121" s="448">
        <v>0</v>
      </c>
      <c r="P121" s="448">
        <v>0</v>
      </c>
      <c r="Q121" s="449">
        <v>0</v>
      </c>
      <c r="R121" s="450"/>
      <c r="W121" s="451"/>
    </row>
    <row r="122" spans="1:23" s="417" customFormat="1" x14ac:dyDescent="0.25">
      <c r="A122" s="472"/>
      <c r="B122" s="447"/>
      <c r="C122" s="18" t="s">
        <v>147</v>
      </c>
      <c r="D122" s="19">
        <v>75.64</v>
      </c>
      <c r="E122" s="452">
        <v>1</v>
      </c>
      <c r="F122" s="448">
        <f t="shared" si="40"/>
        <v>2344.84</v>
      </c>
      <c r="G122" s="448">
        <f t="shared" si="41"/>
        <v>2193.56</v>
      </c>
      <c r="H122" s="448">
        <f t="shared" si="42"/>
        <v>2344.84</v>
      </c>
      <c r="I122" s="448">
        <f t="shared" si="43"/>
        <v>2269.1999999999998</v>
      </c>
      <c r="J122" s="448">
        <v>0</v>
      </c>
      <c r="K122" s="448">
        <v>0</v>
      </c>
      <c r="L122" s="448">
        <v>0</v>
      </c>
      <c r="M122" s="448">
        <v>0</v>
      </c>
      <c r="N122" s="448">
        <v>0</v>
      </c>
      <c r="O122" s="448">
        <v>0</v>
      </c>
      <c r="P122" s="448">
        <v>0</v>
      </c>
      <c r="Q122" s="449">
        <v>0</v>
      </c>
      <c r="R122" s="450"/>
      <c r="W122" s="451"/>
    </row>
    <row r="123" spans="1:23" s="417" customFormat="1" x14ac:dyDescent="0.25">
      <c r="A123" s="446"/>
      <c r="B123" s="447"/>
      <c r="C123" s="427" t="s">
        <v>85</v>
      </c>
      <c r="D123" s="428">
        <v>78.25</v>
      </c>
      <c r="E123" s="452">
        <v>1</v>
      </c>
      <c r="F123" s="448">
        <f t="shared" si="40"/>
        <v>2425.75</v>
      </c>
      <c r="G123" s="448">
        <f t="shared" si="41"/>
        <v>2269.25</v>
      </c>
      <c r="H123" s="448">
        <f t="shared" si="42"/>
        <v>2425.75</v>
      </c>
      <c r="I123" s="448">
        <f t="shared" si="43"/>
        <v>2347.5</v>
      </c>
      <c r="J123" s="448">
        <v>0</v>
      </c>
      <c r="K123" s="448">
        <v>0</v>
      </c>
      <c r="L123" s="448">
        <v>0</v>
      </c>
      <c r="M123" s="448">
        <v>0</v>
      </c>
      <c r="N123" s="448">
        <v>0</v>
      </c>
      <c r="O123" s="448">
        <v>0</v>
      </c>
      <c r="P123" s="448">
        <v>0</v>
      </c>
      <c r="Q123" s="449">
        <v>0</v>
      </c>
      <c r="R123" s="450"/>
      <c r="W123" s="451"/>
    </row>
    <row r="125" spans="1:23" x14ac:dyDescent="0.25">
      <c r="E125" s="200">
        <f>SUM(E105:E124)</f>
        <v>232</v>
      </c>
      <c r="F125" s="448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83" t="s">
        <v>92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</row>
    <row r="4" spans="1:25" ht="21.75" hidden="1" thickBot="1" x14ac:dyDescent="0.4">
      <c r="B4" s="583" t="s">
        <v>93</v>
      </c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85" t="s">
        <v>97</v>
      </c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7"/>
      <c r="T11" s="16">
        <v>29810393</v>
      </c>
      <c r="Y11" s="45"/>
    </row>
    <row r="12" spans="1:25" x14ac:dyDescent="0.25">
      <c r="A12" s="46"/>
      <c r="B12" s="47"/>
      <c r="C12" s="588" t="s">
        <v>98</v>
      </c>
      <c r="D12" s="590" t="s">
        <v>99</v>
      </c>
      <c r="E12" s="590" t="s">
        <v>100</v>
      </c>
      <c r="F12" s="592" t="s">
        <v>101</v>
      </c>
      <c r="G12" s="594" t="s">
        <v>102</v>
      </c>
      <c r="H12" s="594"/>
      <c r="I12" s="594"/>
      <c r="J12" s="594"/>
      <c r="K12" s="594"/>
      <c r="L12" s="594"/>
      <c r="M12" s="594"/>
      <c r="N12" s="594"/>
      <c r="O12" s="594"/>
      <c r="P12" s="594"/>
      <c r="Q12" s="594"/>
      <c r="R12" s="595"/>
    </row>
    <row r="13" spans="1:25" ht="23.25" customHeight="1" x14ac:dyDescent="0.25">
      <c r="A13" s="46"/>
      <c r="B13" s="48"/>
      <c r="C13" s="589"/>
      <c r="D13" s="591"/>
      <c r="E13" s="591"/>
      <c r="F13" s="593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80" t="s">
        <v>121</v>
      </c>
      <c r="D22" s="580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81" t="s">
        <v>42</v>
      </c>
      <c r="D54" s="581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70" t="s">
        <v>124</v>
      </c>
      <c r="D55" s="570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82" t="s">
        <v>125</v>
      </c>
      <c r="D57" s="582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76" t="s">
        <v>44</v>
      </c>
      <c r="D72" s="576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74" t="s">
        <v>126</v>
      </c>
      <c r="D73" s="574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75" t="s">
        <v>127</v>
      </c>
      <c r="D75" s="575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76" t="s">
        <v>57</v>
      </c>
      <c r="D222" s="576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74" t="s">
        <v>131</v>
      </c>
      <c r="D223" s="574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77" t="s">
        <v>132</v>
      </c>
      <c r="D225" s="577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68" t="s">
        <v>65</v>
      </c>
      <c r="D322" s="569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70" t="s">
        <v>137</v>
      </c>
      <c r="D323" s="570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68" t="s">
        <v>80</v>
      </c>
      <c r="D351" s="569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78" t="s">
        <v>138</v>
      </c>
      <c r="D352" s="579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68" t="s">
        <v>69</v>
      </c>
      <c r="D356" s="569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70" t="s">
        <v>139</v>
      </c>
      <c r="D357" s="570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68" t="s">
        <v>75</v>
      </c>
      <c r="D427" s="569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70" t="s">
        <v>140</v>
      </c>
      <c r="D428" s="570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71" t="s">
        <v>57</v>
      </c>
      <c r="D475" s="572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70" t="s">
        <v>141</v>
      </c>
      <c r="D476" s="570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65" t="s">
        <v>44</v>
      </c>
      <c r="D496" s="566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73" t="s">
        <v>142</v>
      </c>
      <c r="D497" s="573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64" t="s">
        <v>143</v>
      </c>
      <c r="D509" s="564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65" t="s">
        <v>44</v>
      </c>
      <c r="D536" s="566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64" t="s">
        <v>144</v>
      </c>
      <c r="D537" s="564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67" t="s">
        <v>145</v>
      </c>
      <c r="D550" s="567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Planificacion</cp:lastModifiedBy>
  <cp:lastPrinted>2024-12-09T22:50:16Z</cp:lastPrinted>
  <dcterms:created xsi:type="dcterms:W3CDTF">2022-03-31T18:56:32Z</dcterms:created>
  <dcterms:modified xsi:type="dcterms:W3CDTF">2025-02-04T22:04:29Z</dcterms:modified>
</cp:coreProperties>
</file>