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Yadira Lopez\Desktop\DOCUMENTOS YADIRA LOPEZ\2025\17 TER\"/>
    </mc:Choice>
  </mc:AlternateContent>
  <xr:revisionPtr revIDLastSave="0" documentId="8_{5FC4433A-50EF-4330-B396-0D4FE04ECD2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'!$B$14:$AU$247</definedName>
    <definedName name="_xlnm.Print_Area" localSheetId="0">'Literal "B" '!$B$1:$AU$243</definedName>
    <definedName name="_xlnm.Print_Titles" localSheetId="0">'Literal "B" 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Y36" i="3" l="1"/>
  <c r="Y226" i="3"/>
  <c r="Y225" i="3"/>
  <c r="Y224" i="3"/>
  <c r="Y223" i="3"/>
  <c r="Y222" i="3"/>
  <c r="Y220" i="3"/>
  <c r="Y217" i="3"/>
  <c r="Y216" i="3"/>
  <c r="Y215" i="3"/>
  <c r="Y214" i="3"/>
  <c r="Y213" i="3"/>
  <c r="Y212" i="3"/>
  <c r="Y209" i="3"/>
  <c r="Y208" i="3"/>
  <c r="Y206" i="3"/>
  <c r="Y204" i="3"/>
  <c r="Y203" i="3"/>
  <c r="Y202" i="3"/>
  <c r="Y201" i="3"/>
  <c r="Y199" i="3"/>
  <c r="Y198" i="3"/>
  <c r="Y196" i="3"/>
  <c r="Y195" i="3"/>
  <c r="Y193" i="3"/>
  <c r="Y192" i="3"/>
  <c r="Y191" i="3"/>
  <c r="Y190" i="3"/>
  <c r="Y189" i="3"/>
  <c r="Y188" i="3"/>
  <c r="Y187" i="3"/>
  <c r="Y186" i="3"/>
  <c r="Y185" i="3"/>
  <c r="Y184" i="3"/>
  <c r="Y183" i="3"/>
  <c r="Y182" i="3"/>
  <c r="Y181" i="3"/>
  <c r="Y180" i="3"/>
  <c r="Y178" i="3"/>
  <c r="Y177" i="3"/>
  <c r="Y175" i="3"/>
  <c r="Y174" i="3"/>
  <c r="Y173" i="3"/>
  <c r="Y172" i="3"/>
  <c r="Y169" i="3"/>
  <c r="Y166" i="3"/>
  <c r="Y162" i="3"/>
  <c r="Y161" i="3"/>
  <c r="Y159" i="3"/>
  <c r="Y156" i="3"/>
  <c r="Y155" i="3"/>
  <c r="Y154" i="3"/>
  <c r="Y147" i="3"/>
  <c r="Y145" i="3"/>
  <c r="Y142" i="3"/>
  <c r="Y141" i="3"/>
  <c r="Y139" i="3"/>
  <c r="Y138" i="3"/>
  <c r="Y137" i="3"/>
  <c r="Y136" i="3"/>
  <c r="Y135" i="3"/>
  <c r="Y134" i="3"/>
  <c r="Y133" i="3"/>
  <c r="Y131" i="3"/>
  <c r="Y130" i="3"/>
  <c r="Y128" i="3"/>
  <c r="Y127" i="3"/>
  <c r="Y126" i="3"/>
  <c r="Y125" i="3"/>
  <c r="Y124" i="3"/>
  <c r="Y123" i="3"/>
  <c r="Y122" i="3"/>
  <c r="Y121" i="3"/>
  <c r="Y119" i="3"/>
  <c r="Y118" i="3"/>
  <c r="Y117" i="3"/>
  <c r="Y116" i="3"/>
  <c r="Y115" i="3"/>
  <c r="Y114" i="3"/>
  <c r="Y113" i="3"/>
  <c r="Y110" i="3"/>
  <c r="Y108" i="3"/>
  <c r="Y107" i="3"/>
  <c r="Y106" i="3"/>
  <c r="Y105" i="3"/>
  <c r="Y104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4" i="3"/>
  <c r="Y83" i="3"/>
  <c r="Y82" i="3"/>
  <c r="Y81" i="3"/>
  <c r="Y80" i="3" l="1"/>
  <c r="Y79" i="3"/>
  <c r="Y78" i="3"/>
  <c r="Y77" i="3"/>
  <c r="Y72" i="3"/>
  <c r="Y71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6" i="3"/>
  <c r="Y44" i="3"/>
  <c r="Y43" i="3"/>
  <c r="Y41" i="3"/>
  <c r="Y39" i="3"/>
  <c r="Y37" i="3"/>
  <c r="Y35" i="3"/>
  <c r="Y40" i="3"/>
  <c r="Y38" i="3"/>
  <c r="Y33" i="3"/>
  <c r="Y32" i="3"/>
  <c r="Y31" i="3"/>
  <c r="Y27" i="3"/>
  <c r="Y26" i="3"/>
  <c r="Y25" i="3"/>
  <c r="Y24" i="3"/>
  <c r="Y20" i="3"/>
  <c r="Y19" i="3"/>
  <c r="W19" i="3"/>
  <c r="U217" i="3" l="1"/>
  <c r="S217" i="3"/>
  <c r="Q217" i="3"/>
  <c r="O217" i="3"/>
  <c r="M217" i="3"/>
  <c r="W222" i="3"/>
  <c r="W223" i="3"/>
  <c r="W177" i="3"/>
  <c r="W37" i="3"/>
  <c r="W226" i="3"/>
  <c r="W225" i="3"/>
  <c r="W224" i="3"/>
  <c r="W216" i="3"/>
  <c r="W215" i="3"/>
  <c r="W214" i="3"/>
  <c r="W213" i="3"/>
  <c r="W209" i="3"/>
  <c r="W206" i="3"/>
  <c r="W205" i="3"/>
  <c r="W204" i="3"/>
  <c r="W203" i="3"/>
  <c r="W202" i="3"/>
  <c r="W201" i="3"/>
  <c r="W199" i="3"/>
  <c r="W198" i="3"/>
  <c r="W196" i="3"/>
  <c r="W195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54" i="3"/>
  <c r="W155" i="3"/>
  <c r="W156" i="3"/>
  <c r="W159" i="3"/>
  <c r="W161" i="3"/>
  <c r="W162" i="3"/>
  <c r="W166" i="3"/>
  <c r="W169" i="3"/>
  <c r="W172" i="3"/>
  <c r="W173" i="3"/>
  <c r="W174" i="3"/>
  <c r="W175" i="3"/>
  <c r="W178" i="3"/>
  <c r="W147" i="3"/>
  <c r="W145" i="3"/>
  <c r="W142" i="3"/>
  <c r="W141" i="3"/>
  <c r="W139" i="3"/>
  <c r="W138" i="3"/>
  <c r="W137" i="3"/>
  <c r="W136" i="3"/>
  <c r="W135" i="3"/>
  <c r="W134" i="3"/>
  <c r="W133" i="3"/>
  <c r="W20" i="3"/>
  <c r="W21" i="3"/>
  <c r="W24" i="3"/>
  <c r="W25" i="3"/>
  <c r="W26" i="3"/>
  <c r="W27" i="3"/>
  <c r="W28" i="3"/>
  <c r="W30" i="3"/>
  <c r="W32" i="3"/>
  <c r="W33" i="3"/>
  <c r="W35" i="3"/>
  <c r="W38" i="3"/>
  <c r="W39" i="3"/>
  <c r="W40" i="3"/>
  <c r="W41" i="3"/>
  <c r="W43" i="3"/>
  <c r="W44" i="3"/>
  <c r="W45" i="3"/>
  <c r="W46" i="3"/>
  <c r="W48" i="3"/>
  <c r="W50" i="3"/>
  <c r="W51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71" i="3"/>
  <c r="W77" i="3"/>
  <c r="W78" i="3"/>
  <c r="W79" i="3"/>
  <c r="W80" i="3"/>
  <c r="W81" i="3"/>
  <c r="W83" i="3"/>
  <c r="W84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4" i="3"/>
  <c r="W105" i="3"/>
  <c r="W106" i="3"/>
  <c r="W107" i="3"/>
  <c r="W108" i="3"/>
  <c r="W110" i="3"/>
  <c r="W113" i="3"/>
  <c r="W114" i="3"/>
  <c r="W115" i="3"/>
  <c r="W116" i="3"/>
  <c r="W117" i="3"/>
  <c r="W118" i="3"/>
  <c r="W119" i="3"/>
  <c r="W121" i="3"/>
  <c r="W122" i="3"/>
  <c r="W123" i="3"/>
  <c r="W124" i="3"/>
  <c r="W125" i="3"/>
  <c r="W126" i="3"/>
  <c r="W127" i="3"/>
  <c r="W128" i="3"/>
  <c r="W130" i="3"/>
  <c r="W131" i="3"/>
  <c r="U19" i="3"/>
  <c r="U142" i="3"/>
  <c r="U141" i="3"/>
  <c r="U139" i="3"/>
  <c r="U138" i="3"/>
  <c r="U137" i="3"/>
  <c r="U136" i="3"/>
  <c r="U135" i="3"/>
  <c r="U134" i="3"/>
  <c r="U133" i="3"/>
  <c r="U195" i="3" l="1"/>
  <c r="U196" i="3"/>
  <c r="U198" i="3"/>
  <c r="U199" i="3"/>
  <c r="U201" i="3"/>
  <c r="U202" i="3"/>
  <c r="U203" i="3"/>
  <c r="U204" i="3"/>
  <c r="U205" i="3"/>
  <c r="U206" i="3"/>
  <c r="U207" i="3"/>
  <c r="U209" i="3"/>
  <c r="U213" i="3"/>
  <c r="U214" i="3"/>
  <c r="U215" i="3"/>
  <c r="U216" i="3"/>
  <c r="U224" i="3"/>
  <c r="U225" i="3"/>
  <c r="U226" i="3"/>
  <c r="U193" i="3"/>
  <c r="U180" i="3"/>
  <c r="U192" i="3"/>
  <c r="U191" i="3"/>
  <c r="U190" i="3"/>
  <c r="U188" i="3"/>
  <c r="U187" i="3"/>
  <c r="U186" i="3"/>
  <c r="U185" i="3"/>
  <c r="U184" i="3"/>
  <c r="U183" i="3"/>
  <c r="U182" i="3"/>
  <c r="U181" i="3"/>
  <c r="U178" i="3"/>
  <c r="U147" i="3"/>
  <c r="U154" i="3"/>
  <c r="U155" i="3"/>
  <c r="U156" i="3"/>
  <c r="U159" i="3"/>
  <c r="U161" i="3"/>
  <c r="U162" i="3"/>
  <c r="U166" i="3"/>
  <c r="U169" i="3"/>
  <c r="U172" i="3"/>
  <c r="U173" i="3"/>
  <c r="U174" i="3"/>
  <c r="U175" i="3"/>
  <c r="U145" i="3"/>
  <c r="U131" i="3"/>
  <c r="U130" i="3"/>
  <c r="U129" i="3"/>
  <c r="U128" i="3"/>
  <c r="U127" i="3"/>
  <c r="U126" i="3"/>
  <c r="U125" i="3"/>
  <c r="U124" i="3"/>
  <c r="U123" i="3"/>
  <c r="U122" i="3"/>
  <c r="U121" i="3"/>
  <c r="U119" i="3"/>
  <c r="U118" i="3"/>
  <c r="U117" i="3"/>
  <c r="U116" i="3"/>
  <c r="U115" i="3"/>
  <c r="U114" i="3"/>
  <c r="U113" i="3"/>
  <c r="U110" i="3"/>
  <c r="U108" i="3"/>
  <c r="U107" i="3"/>
  <c r="U106" i="3"/>
  <c r="U105" i="3"/>
  <c r="U104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4" i="3"/>
  <c r="U83" i="3"/>
  <c r="U82" i="3"/>
  <c r="U81" i="3"/>
  <c r="U80" i="3" l="1"/>
  <c r="U79" i="3"/>
  <c r="U78" i="3"/>
  <c r="U77" i="3"/>
  <c r="U76" i="3"/>
  <c r="U72" i="3"/>
  <c r="U68" i="3"/>
  <c r="U67" i="3"/>
  <c r="U66" i="3"/>
  <c r="U64" i="3"/>
  <c r="U63" i="3"/>
  <c r="U62" i="3"/>
  <c r="U60" i="3"/>
  <c r="U59" i="3"/>
  <c r="U58" i="3"/>
  <c r="U57" i="3"/>
  <c r="U56" i="3"/>
  <c r="U55" i="3"/>
  <c r="U54" i="3"/>
  <c r="U52" i="3"/>
  <c r="U51" i="3"/>
  <c r="U50" i="3"/>
  <c r="U48" i="3"/>
  <c r="U46" i="3"/>
  <c r="U45" i="3"/>
  <c r="U44" i="3"/>
  <c r="U43" i="3"/>
  <c r="U41" i="3"/>
  <c r="S39" i="3"/>
  <c r="Q39" i="3"/>
  <c r="O39" i="3"/>
  <c r="M39" i="3"/>
  <c r="K39" i="3"/>
  <c r="I39" i="3"/>
  <c r="G39" i="3"/>
  <c r="U40" i="3"/>
  <c r="M40" i="3"/>
  <c r="K40" i="3"/>
  <c r="I40" i="3"/>
  <c r="G40" i="3"/>
  <c r="S38" i="3"/>
  <c r="Q38" i="3"/>
  <c r="O38" i="3"/>
  <c r="M38" i="3"/>
  <c r="K38" i="3"/>
  <c r="I38" i="3"/>
  <c r="G38" i="3"/>
  <c r="U35" i="3"/>
  <c r="U33" i="3"/>
  <c r="U21" i="3"/>
  <c r="G27" i="3"/>
  <c r="S27" i="3"/>
  <c r="Q27" i="3"/>
  <c r="O27" i="3"/>
  <c r="M27" i="3"/>
  <c r="K27" i="3"/>
  <c r="I27" i="3"/>
  <c r="U20" i="3"/>
  <c r="U24" i="3"/>
  <c r="U25" i="3"/>
  <c r="U26" i="3"/>
  <c r="U28" i="3"/>
  <c r="U30" i="3"/>
  <c r="U31" i="3"/>
  <c r="U32" i="3"/>
  <c r="S20" i="3"/>
  <c r="K64" i="3" l="1"/>
  <c r="M86" i="3"/>
  <c r="K86" i="3"/>
  <c r="I86" i="3"/>
  <c r="G86" i="3"/>
  <c r="S226" i="3"/>
  <c r="M226" i="3"/>
  <c r="K226" i="3"/>
  <c r="I226" i="3"/>
  <c r="G226" i="3"/>
  <c r="S225" i="3"/>
  <c r="O222" i="3"/>
  <c r="Q210" i="3"/>
  <c r="O210" i="3"/>
  <c r="M210" i="3"/>
  <c r="K210" i="3"/>
  <c r="I210" i="3"/>
  <c r="G210" i="3"/>
  <c r="G191" i="3"/>
  <c r="S189" i="3"/>
  <c r="S154" i="3"/>
  <c r="Q45" i="3" l="1"/>
  <c r="O45" i="3"/>
  <c r="M45" i="3"/>
  <c r="K45" i="3"/>
  <c r="I45" i="3"/>
  <c r="G45" i="3"/>
  <c r="G46" i="3"/>
  <c r="I46" i="3"/>
  <c r="K46" i="3"/>
  <c r="M46" i="3"/>
  <c r="O46" i="3"/>
  <c r="Q46" i="3"/>
  <c r="S46" i="3"/>
  <c r="S195" i="3"/>
  <c r="S196" i="3"/>
  <c r="S198" i="3"/>
  <c r="S199" i="3"/>
  <c r="S201" i="3"/>
  <c r="S202" i="3"/>
  <c r="S203" i="3"/>
  <c r="S204" i="3"/>
  <c r="S205" i="3"/>
  <c r="S206" i="3"/>
  <c r="S207" i="3"/>
  <c r="S208" i="3"/>
  <c r="S209" i="3"/>
  <c r="S213" i="3"/>
  <c r="S214" i="3"/>
  <c r="S215" i="3"/>
  <c r="S216" i="3"/>
  <c r="S224" i="3"/>
  <c r="S193" i="3"/>
  <c r="S181" i="3"/>
  <c r="S182" i="3"/>
  <c r="S183" i="3"/>
  <c r="S184" i="3"/>
  <c r="S185" i="3"/>
  <c r="S186" i="3"/>
  <c r="S187" i="3"/>
  <c r="S188" i="3"/>
  <c r="S192" i="3"/>
  <c r="S180" i="3"/>
  <c r="S145" i="3"/>
  <c r="S147" i="3"/>
  <c r="S155" i="3"/>
  <c r="S156" i="3"/>
  <c r="S159" i="3"/>
  <c r="S161" i="3"/>
  <c r="S162" i="3"/>
  <c r="S172" i="3"/>
  <c r="S173" i="3"/>
  <c r="S174" i="3"/>
  <c r="S175" i="3"/>
  <c r="S178" i="3"/>
  <c r="S107" i="3"/>
  <c r="S108" i="3"/>
  <c r="S109" i="3"/>
  <c r="S110" i="3"/>
  <c r="S112" i="3"/>
  <c r="S113" i="3"/>
  <c r="S114" i="3"/>
  <c r="S115" i="3"/>
  <c r="S116" i="3"/>
  <c r="S117" i="3"/>
  <c r="S118" i="3"/>
  <c r="S119" i="3"/>
  <c r="S121" i="3"/>
  <c r="S122" i="3"/>
  <c r="S123" i="3"/>
  <c r="S124" i="3"/>
  <c r="S125" i="3"/>
  <c r="S126" i="3"/>
  <c r="S127" i="3"/>
  <c r="S128" i="3"/>
  <c r="S129" i="3"/>
  <c r="S130" i="3"/>
  <c r="S131" i="3"/>
  <c r="S99" i="3"/>
  <c r="S100" i="3"/>
  <c r="S101" i="3"/>
  <c r="S102" i="3"/>
  <c r="S103" i="3"/>
  <c r="S104" i="3"/>
  <c r="S105" i="3"/>
  <c r="S106" i="3"/>
  <c r="S82" i="3"/>
  <c r="S83" i="3"/>
  <c r="S84" i="3"/>
  <c r="S85" i="3"/>
  <c r="S87" i="3"/>
  <c r="S88" i="3"/>
  <c r="S89" i="3"/>
  <c r="S90" i="3"/>
  <c r="S91" i="3"/>
  <c r="S92" i="3"/>
  <c r="S93" i="3"/>
  <c r="S94" i="3"/>
  <c r="S95" i="3"/>
  <c r="S96" i="3"/>
  <c r="S97" i="3"/>
  <c r="S98" i="3"/>
  <c r="S81" i="3"/>
  <c r="S80" i="3"/>
  <c r="S79" i="3"/>
  <c r="S78" i="3"/>
  <c r="S77" i="3"/>
  <c r="S76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4" i="3"/>
  <c r="S48" i="3"/>
  <c r="S43" i="3"/>
  <c r="S41" i="3"/>
  <c r="S35" i="3"/>
  <c r="S33" i="3"/>
  <c r="S32" i="3"/>
  <c r="S21" i="3"/>
  <c r="S23" i="3"/>
  <c r="S24" i="3"/>
  <c r="S25" i="3"/>
  <c r="S26" i="3"/>
  <c r="S28" i="3"/>
  <c r="S29" i="3"/>
  <c r="S30" i="3"/>
  <c r="S31" i="3"/>
  <c r="S19" i="3"/>
  <c r="S72" i="3"/>
  <c r="S68" i="3"/>
  <c r="S71" i="3"/>
  <c r="Q19" i="3"/>
  <c r="Q20" i="3"/>
  <c r="O214" i="3"/>
  <c r="M214" i="3"/>
  <c r="K214" i="3"/>
  <c r="I214" i="3"/>
  <c r="G214" i="3"/>
  <c r="Q224" i="3"/>
  <c r="O220" i="3"/>
  <c r="G190" i="3"/>
  <c r="Q180" i="3"/>
  <c r="O172" i="3" l="1"/>
  <c r="M172" i="3"/>
  <c r="K172" i="3"/>
  <c r="I172" i="3"/>
  <c r="G172" i="3"/>
  <c r="O170" i="3"/>
  <c r="M170" i="3"/>
  <c r="K170" i="3"/>
  <c r="I170" i="3"/>
  <c r="G170" i="3"/>
  <c r="Q169" i="3"/>
  <c r="M166" i="3"/>
  <c r="K166" i="3"/>
  <c r="I166" i="3"/>
  <c r="G166" i="3"/>
  <c r="K160" i="3"/>
  <c r="O160" i="3"/>
  <c r="M160" i="3"/>
  <c r="I160" i="3"/>
  <c r="G160" i="3"/>
  <c r="Q159" i="3"/>
  <c r="K156" i="3"/>
  <c r="I156" i="3"/>
  <c r="K155" i="3"/>
  <c r="I155" i="3"/>
  <c r="O148" i="3"/>
  <c r="M148" i="3"/>
  <c r="K148" i="3"/>
  <c r="I148" i="3"/>
  <c r="O145" i="3"/>
  <c r="M145" i="3"/>
  <c r="K145" i="3"/>
  <c r="I145" i="3"/>
  <c r="G145" i="3"/>
  <c r="Q144" i="3"/>
  <c r="O120" i="3"/>
  <c r="M120" i="3"/>
  <c r="K120" i="3"/>
  <c r="I120" i="3"/>
  <c r="G120" i="3"/>
  <c r="Q97" i="3"/>
  <c r="Q96" i="3"/>
  <c r="Q95" i="3"/>
  <c r="Q94" i="3"/>
  <c r="Q93" i="3"/>
  <c r="Q92" i="3"/>
  <c r="Q91" i="3"/>
  <c r="Q90" i="3"/>
  <c r="O90" i="3"/>
  <c r="M90" i="3"/>
  <c r="K90" i="3"/>
  <c r="I90" i="3"/>
  <c r="G90" i="3"/>
  <c r="Q68" i="3" l="1"/>
  <c r="Q21" i="3"/>
  <c r="Q181" i="3"/>
  <c r="Q182" i="3"/>
  <c r="Q183" i="3"/>
  <c r="Q184" i="3"/>
  <c r="Q185" i="3"/>
  <c r="Q186" i="3"/>
  <c r="Q187" i="3"/>
  <c r="Q188" i="3"/>
  <c r="Q192" i="3"/>
  <c r="Q193" i="3"/>
  <c r="Q195" i="3"/>
  <c r="Q196" i="3"/>
  <c r="Q198" i="3"/>
  <c r="Q199" i="3"/>
  <c r="Q201" i="3"/>
  <c r="Q202" i="3"/>
  <c r="Q203" i="3"/>
  <c r="Q204" i="3"/>
  <c r="Q205" i="3"/>
  <c r="Q206" i="3"/>
  <c r="Q207" i="3"/>
  <c r="Q208" i="3"/>
  <c r="Q209" i="3"/>
  <c r="Q213" i="3"/>
  <c r="Q215" i="3"/>
  <c r="Q216" i="3"/>
  <c r="Q219" i="3"/>
  <c r="Q147" i="3"/>
  <c r="Q161" i="3"/>
  <c r="Q162" i="3"/>
  <c r="Q171" i="3"/>
  <c r="Q173" i="3"/>
  <c r="Q174" i="3"/>
  <c r="Q175" i="3"/>
  <c r="Q110" i="3"/>
  <c r="Q111" i="3"/>
  <c r="Q112" i="3"/>
  <c r="Q113" i="3"/>
  <c r="Q114" i="3"/>
  <c r="Q115" i="3"/>
  <c r="Q116" i="3"/>
  <c r="Q117" i="3"/>
  <c r="Q118" i="3"/>
  <c r="Q119" i="3"/>
  <c r="Q121" i="3"/>
  <c r="Q122" i="3"/>
  <c r="Q123" i="3"/>
  <c r="Q124" i="3"/>
  <c r="Q125" i="3"/>
  <c r="Q126" i="3"/>
  <c r="Q127" i="3"/>
  <c r="Q128" i="3"/>
  <c r="Q129" i="3"/>
  <c r="Q130" i="3"/>
  <c r="Q131" i="3"/>
  <c r="Q32" i="3"/>
  <c r="Q33" i="3"/>
  <c r="Q35" i="3"/>
  <c r="Q41" i="3"/>
  <c r="Q43" i="3"/>
  <c r="Q44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72" i="3"/>
  <c r="Q76" i="3"/>
  <c r="Q77" i="3"/>
  <c r="Q78" i="3"/>
  <c r="Q79" i="3"/>
  <c r="Q80" i="3"/>
  <c r="Q81" i="3"/>
  <c r="Q82" i="3"/>
  <c r="Q83" i="3"/>
  <c r="Q84" i="3"/>
  <c r="Q87" i="3"/>
  <c r="Q88" i="3"/>
  <c r="Q89" i="3"/>
  <c r="Q98" i="3"/>
  <c r="Q99" i="3"/>
  <c r="Q100" i="3"/>
  <c r="Q101" i="3"/>
  <c r="Q102" i="3"/>
  <c r="Q103" i="3"/>
  <c r="Q104" i="3"/>
  <c r="Q105" i="3"/>
  <c r="Q106" i="3"/>
  <c r="Q107" i="3"/>
  <c r="Q108" i="3"/>
  <c r="Q23" i="3"/>
  <c r="Q24" i="3"/>
  <c r="Q25" i="3"/>
  <c r="Q26" i="3"/>
  <c r="Q28" i="3"/>
  <c r="Q30" i="3"/>
  <c r="Q31" i="3"/>
  <c r="O19" i="3"/>
  <c r="AO176" i="3"/>
  <c r="AM176" i="3"/>
  <c r="AO175" i="3"/>
  <c r="AN175" i="3"/>
  <c r="AM175" i="3"/>
  <c r="AL175" i="3"/>
  <c r="AJ175" i="3"/>
  <c r="AH175" i="3"/>
  <c r="AF175" i="3"/>
  <c r="AD175" i="3"/>
  <c r="O175" i="3"/>
  <c r="M175" i="3"/>
  <c r="K175" i="3"/>
  <c r="I175" i="3"/>
  <c r="G175" i="3"/>
  <c r="AU175" i="3" l="1"/>
  <c r="O144" i="3"/>
  <c r="O223" i="3" l="1"/>
  <c r="O219" i="3"/>
  <c r="O218" i="3"/>
  <c r="O193" i="3"/>
  <c r="O195" i="3"/>
  <c r="O196" i="3"/>
  <c r="O198" i="3"/>
  <c r="O199" i="3"/>
  <c r="O201" i="3"/>
  <c r="O202" i="3"/>
  <c r="O203" i="3"/>
  <c r="O204" i="3"/>
  <c r="O205" i="3"/>
  <c r="O206" i="3"/>
  <c r="O208" i="3"/>
  <c r="O209" i="3"/>
  <c r="O212" i="3"/>
  <c r="O213" i="3"/>
  <c r="O215" i="3"/>
  <c r="O216" i="3"/>
  <c r="AL197" i="3"/>
  <c r="M197" i="3"/>
  <c r="K197" i="3"/>
  <c r="I197" i="3"/>
  <c r="G197" i="3"/>
  <c r="O181" i="3"/>
  <c r="O182" i="3"/>
  <c r="O183" i="3"/>
  <c r="O184" i="3"/>
  <c r="O185" i="3"/>
  <c r="O186" i="3"/>
  <c r="O187" i="3"/>
  <c r="O188" i="3"/>
  <c r="O192" i="3"/>
  <c r="O180" i="3"/>
  <c r="K154" i="3"/>
  <c r="I154" i="3"/>
  <c r="O146" i="3"/>
  <c r="O147" i="3"/>
  <c r="O149" i="3"/>
  <c r="O150" i="3"/>
  <c r="O151" i="3"/>
  <c r="O157" i="3"/>
  <c r="O158" i="3"/>
  <c r="O159" i="3"/>
  <c r="O161" i="3"/>
  <c r="O162" i="3"/>
  <c r="O163" i="3"/>
  <c r="O164" i="3"/>
  <c r="O167" i="3"/>
  <c r="O168" i="3"/>
  <c r="O169" i="3"/>
  <c r="O171" i="3"/>
  <c r="O173" i="3"/>
  <c r="O174" i="3"/>
  <c r="M119" i="3"/>
  <c r="K119" i="3"/>
  <c r="I119" i="3"/>
  <c r="G119" i="3"/>
  <c r="O110" i="3"/>
  <c r="O111" i="3"/>
  <c r="O112" i="3"/>
  <c r="O113" i="3"/>
  <c r="O114" i="3"/>
  <c r="O115" i="3"/>
  <c r="O116" i="3"/>
  <c r="O117" i="3"/>
  <c r="O118" i="3"/>
  <c r="O121" i="3"/>
  <c r="O122" i="3"/>
  <c r="O123" i="3"/>
  <c r="O124" i="3"/>
  <c r="O125" i="3"/>
  <c r="O126" i="3"/>
  <c r="O127" i="3"/>
  <c r="O128" i="3"/>
  <c r="O129" i="3"/>
  <c r="O130" i="3"/>
  <c r="O131" i="3"/>
  <c r="O108" i="3"/>
  <c r="O109" i="3"/>
  <c r="O107" i="3"/>
  <c r="O99" i="3"/>
  <c r="O100" i="3"/>
  <c r="O101" i="3"/>
  <c r="O102" i="3"/>
  <c r="O103" i="3"/>
  <c r="O104" i="3"/>
  <c r="O105" i="3"/>
  <c r="O106" i="3"/>
  <c r="O98" i="3"/>
  <c r="AO85" i="3"/>
  <c r="AN85" i="3"/>
  <c r="AM85" i="3"/>
  <c r="AL85" i="3"/>
  <c r="AJ85" i="3"/>
  <c r="AH85" i="3"/>
  <c r="AF85" i="3"/>
  <c r="AD85" i="3"/>
  <c r="M85" i="3"/>
  <c r="K85" i="3"/>
  <c r="I85" i="3"/>
  <c r="G85" i="3"/>
  <c r="O82" i="3"/>
  <c r="O83" i="3"/>
  <c r="O84" i="3"/>
  <c r="O87" i="3"/>
  <c r="O88" i="3"/>
  <c r="O89" i="3"/>
  <c r="O81" i="3"/>
  <c r="I75" i="3"/>
  <c r="G75" i="3"/>
  <c r="I74" i="3"/>
  <c r="G74" i="3"/>
  <c r="O72" i="3"/>
  <c r="O43" i="3"/>
  <c r="O44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76" i="3"/>
  <c r="O77" i="3"/>
  <c r="O78" i="3"/>
  <c r="O79" i="3"/>
  <c r="O80" i="3"/>
  <c r="O41" i="3"/>
  <c r="M34" i="3"/>
  <c r="K34" i="3"/>
  <c r="I34" i="3"/>
  <c r="G34" i="3"/>
  <c r="O33" i="3"/>
  <c r="O35" i="3"/>
  <c r="O20" i="3"/>
  <c r="O21" i="3"/>
  <c r="O23" i="3"/>
  <c r="O24" i="3"/>
  <c r="O25" i="3"/>
  <c r="O26" i="3"/>
  <c r="O28" i="3"/>
  <c r="O29" i="3"/>
  <c r="O30" i="3"/>
  <c r="O31" i="3"/>
  <c r="O32" i="3"/>
  <c r="M19" i="3"/>
  <c r="AU85" i="3" l="1"/>
  <c r="M162" i="3" l="1"/>
  <c r="M218" i="3"/>
  <c r="M216" i="3"/>
  <c r="M215" i="3"/>
  <c r="K215" i="3"/>
  <c r="I215" i="3"/>
  <c r="G215" i="3"/>
  <c r="M193" i="3"/>
  <c r="M195" i="3"/>
  <c r="M196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3" i="3"/>
  <c r="M192" i="3"/>
  <c r="M188" i="3"/>
  <c r="M187" i="3"/>
  <c r="M186" i="3"/>
  <c r="M185" i="3"/>
  <c r="M184" i="3"/>
  <c r="M183" i="3"/>
  <c r="M182" i="3"/>
  <c r="M181" i="3"/>
  <c r="M180" i="3"/>
  <c r="M146" i="3"/>
  <c r="M147" i="3"/>
  <c r="M149" i="3"/>
  <c r="M150" i="3"/>
  <c r="M151" i="3"/>
  <c r="M153" i="3"/>
  <c r="M157" i="3"/>
  <c r="M158" i="3"/>
  <c r="M159" i="3"/>
  <c r="M161" i="3"/>
  <c r="M163" i="3"/>
  <c r="M164" i="3"/>
  <c r="M165" i="3"/>
  <c r="M167" i="3"/>
  <c r="M168" i="3"/>
  <c r="M169" i="3"/>
  <c r="M171" i="3"/>
  <c r="M173" i="3"/>
  <c r="M174" i="3"/>
  <c r="M144" i="3"/>
  <c r="M111" i="3"/>
  <c r="M112" i="3"/>
  <c r="M113" i="3"/>
  <c r="M114" i="3"/>
  <c r="M115" i="3"/>
  <c r="M116" i="3"/>
  <c r="M117" i="3"/>
  <c r="M118" i="3"/>
  <c r="M121" i="3"/>
  <c r="M122" i="3"/>
  <c r="M123" i="3"/>
  <c r="M124" i="3"/>
  <c r="M125" i="3"/>
  <c r="M126" i="3"/>
  <c r="M127" i="3"/>
  <c r="M128" i="3"/>
  <c r="M129" i="3"/>
  <c r="M130" i="3"/>
  <c r="M131" i="3"/>
  <c r="M110" i="3"/>
  <c r="M108" i="3"/>
  <c r="M109" i="3"/>
  <c r="M107" i="3"/>
  <c r="M99" i="3"/>
  <c r="M100" i="3"/>
  <c r="M101" i="3"/>
  <c r="M102" i="3"/>
  <c r="M103" i="3"/>
  <c r="M104" i="3"/>
  <c r="M105" i="3"/>
  <c r="M106" i="3"/>
  <c r="M98" i="3"/>
  <c r="M82" i="3"/>
  <c r="M83" i="3"/>
  <c r="M84" i="3"/>
  <c r="M87" i="3"/>
  <c r="M88" i="3"/>
  <c r="M89" i="3"/>
  <c r="M81" i="3"/>
  <c r="M77" i="3"/>
  <c r="AN69" i="3"/>
  <c r="AM69" i="3"/>
  <c r="AL69" i="3"/>
  <c r="AJ69" i="3"/>
  <c r="AH69" i="3"/>
  <c r="AF69" i="3"/>
  <c r="AD69" i="3"/>
  <c r="K69" i="3"/>
  <c r="I69" i="3"/>
  <c r="G69" i="3"/>
  <c r="M64" i="3"/>
  <c r="M63" i="3"/>
  <c r="M59" i="3"/>
  <c r="AO47" i="3"/>
  <c r="AN47" i="3"/>
  <c r="AM47" i="3"/>
  <c r="AL47" i="3"/>
  <c r="AJ47" i="3"/>
  <c r="AH47" i="3"/>
  <c r="AF47" i="3"/>
  <c r="AD47" i="3"/>
  <c r="K47" i="3"/>
  <c r="I47" i="3"/>
  <c r="G47" i="3"/>
  <c r="M43" i="3"/>
  <c r="M44" i="3"/>
  <c r="M48" i="3"/>
  <c r="M49" i="3"/>
  <c r="M50" i="3"/>
  <c r="M51" i="3"/>
  <c r="M52" i="3"/>
  <c r="M53" i="3"/>
  <c r="M54" i="3"/>
  <c r="M55" i="3"/>
  <c r="M56" i="3"/>
  <c r="M57" i="3"/>
  <c r="M58" i="3"/>
  <c r="M60" i="3"/>
  <c r="M61" i="3"/>
  <c r="M62" i="3"/>
  <c r="M65" i="3"/>
  <c r="M66" i="3"/>
  <c r="M67" i="3"/>
  <c r="M68" i="3"/>
  <c r="M72" i="3"/>
  <c r="M76" i="3"/>
  <c r="M78" i="3"/>
  <c r="M79" i="3"/>
  <c r="M80" i="3"/>
  <c r="M41" i="3"/>
  <c r="M35" i="3"/>
  <c r="M33" i="3"/>
  <c r="M29" i="3"/>
  <c r="M21" i="3"/>
  <c r="M32" i="3"/>
  <c r="M31" i="3"/>
  <c r="M30" i="3"/>
  <c r="M28" i="3"/>
  <c r="M26" i="3"/>
  <c r="M25" i="3"/>
  <c r="M24" i="3"/>
  <c r="M23" i="3"/>
  <c r="M20" i="3"/>
  <c r="AU69" i="3" l="1"/>
  <c r="AU47" i="3"/>
  <c r="K208" i="3" l="1"/>
  <c r="I208" i="3"/>
  <c r="AN208" i="3"/>
  <c r="AM208" i="3"/>
  <c r="K195" i="3"/>
  <c r="K196" i="3"/>
  <c r="K198" i="3"/>
  <c r="K199" i="3"/>
  <c r="K200" i="3"/>
  <c r="K201" i="3"/>
  <c r="K202" i="3"/>
  <c r="K203" i="3"/>
  <c r="K204" i="3"/>
  <c r="K205" i="3"/>
  <c r="K206" i="3"/>
  <c r="K207" i="3"/>
  <c r="K209" i="3"/>
  <c r="K213" i="3"/>
  <c r="K193" i="3"/>
  <c r="K181" i="3"/>
  <c r="K182" i="3"/>
  <c r="K183" i="3"/>
  <c r="K184" i="3"/>
  <c r="K185" i="3"/>
  <c r="K186" i="3"/>
  <c r="K187" i="3"/>
  <c r="K188" i="3"/>
  <c r="K192" i="3"/>
  <c r="K180" i="3"/>
  <c r="K162" i="3"/>
  <c r="K149" i="3"/>
  <c r="I149" i="3"/>
  <c r="K153" i="3"/>
  <c r="I153" i="3"/>
  <c r="K165" i="3"/>
  <c r="K146" i="3"/>
  <c r="K147" i="3"/>
  <c r="K150" i="3"/>
  <c r="K151" i="3"/>
  <c r="K152" i="3"/>
  <c r="K157" i="3"/>
  <c r="K158" i="3"/>
  <c r="K159" i="3"/>
  <c r="K161" i="3"/>
  <c r="K163" i="3"/>
  <c r="K164" i="3"/>
  <c r="K167" i="3"/>
  <c r="K168" i="3"/>
  <c r="K169" i="3"/>
  <c r="K171" i="3"/>
  <c r="K173" i="3"/>
  <c r="K174" i="3"/>
  <c r="K144" i="3"/>
  <c r="AO167" i="3"/>
  <c r="AN167" i="3"/>
  <c r="AM167" i="3"/>
  <c r="AL167" i="3"/>
  <c r="AJ167" i="3"/>
  <c r="AH167" i="3"/>
  <c r="AF167" i="3"/>
  <c r="AD167" i="3"/>
  <c r="I167" i="3"/>
  <c r="G167" i="3"/>
  <c r="K111" i="3"/>
  <c r="K112" i="3"/>
  <c r="K113" i="3"/>
  <c r="K114" i="3"/>
  <c r="K115" i="3"/>
  <c r="K116" i="3"/>
  <c r="K117" i="3"/>
  <c r="K118" i="3"/>
  <c r="K121" i="3"/>
  <c r="K122" i="3"/>
  <c r="K123" i="3"/>
  <c r="K124" i="3"/>
  <c r="K125" i="3"/>
  <c r="K126" i="3"/>
  <c r="K127" i="3"/>
  <c r="K128" i="3"/>
  <c r="K129" i="3"/>
  <c r="K130" i="3"/>
  <c r="K131" i="3"/>
  <c r="K110" i="3"/>
  <c r="K109" i="3"/>
  <c r="K108" i="3"/>
  <c r="I108" i="3"/>
  <c r="G108" i="3"/>
  <c r="K107" i="3"/>
  <c r="K99" i="3"/>
  <c r="K100" i="3"/>
  <c r="K101" i="3"/>
  <c r="K102" i="3"/>
  <c r="K103" i="3"/>
  <c r="K104" i="3"/>
  <c r="K105" i="3"/>
  <c r="K106" i="3"/>
  <c r="K98" i="3"/>
  <c r="K82" i="3"/>
  <c r="K83" i="3"/>
  <c r="K84" i="3"/>
  <c r="K87" i="3"/>
  <c r="K88" i="3"/>
  <c r="K89" i="3"/>
  <c r="K81" i="3"/>
  <c r="I73" i="3"/>
  <c r="G73" i="3"/>
  <c r="AO42" i="3"/>
  <c r="AN42" i="3"/>
  <c r="AM42" i="3"/>
  <c r="AL42" i="3"/>
  <c r="AJ42" i="3"/>
  <c r="AH42" i="3"/>
  <c r="AF42" i="3"/>
  <c r="AD42" i="3"/>
  <c r="I42" i="3"/>
  <c r="G42" i="3"/>
  <c r="K43" i="3"/>
  <c r="K44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5" i="3"/>
  <c r="K66" i="3"/>
  <c r="K67" i="3"/>
  <c r="K68" i="3"/>
  <c r="K72" i="3"/>
  <c r="K76" i="3"/>
  <c r="K77" i="3"/>
  <c r="K78" i="3"/>
  <c r="K79" i="3"/>
  <c r="K80" i="3"/>
  <c r="K41" i="3"/>
  <c r="AU167" i="3" l="1"/>
  <c r="AU42" i="3"/>
  <c r="K35" i="3"/>
  <c r="K33" i="3"/>
  <c r="K28" i="3"/>
  <c r="AM29" i="3"/>
  <c r="AN29" i="3"/>
  <c r="AO29" i="3"/>
  <c r="K20" i="3"/>
  <c r="K19" i="3"/>
  <c r="K32" i="3"/>
  <c r="K31" i="3"/>
  <c r="K30" i="3"/>
  <c r="K26" i="3"/>
  <c r="K25" i="3"/>
  <c r="K24" i="3"/>
  <c r="K21" i="3"/>
  <c r="I19" i="3"/>
  <c r="I35" i="3" l="1"/>
  <c r="I33" i="3"/>
  <c r="I32" i="3"/>
  <c r="I31" i="3"/>
  <c r="I30" i="3"/>
  <c r="I28" i="3"/>
  <c r="I26" i="3"/>
  <c r="I25" i="3"/>
  <c r="I24" i="3"/>
  <c r="I20" i="3"/>
  <c r="AN189" i="3"/>
  <c r="AM189" i="3"/>
  <c r="AL189" i="3"/>
  <c r="AJ189" i="3"/>
  <c r="AH189" i="3"/>
  <c r="AF189" i="3"/>
  <c r="AD189" i="3"/>
  <c r="G189" i="3"/>
  <c r="I192" i="3"/>
  <c r="I188" i="3"/>
  <c r="I187" i="3"/>
  <c r="I186" i="3"/>
  <c r="I185" i="3"/>
  <c r="I184" i="3"/>
  <c r="I183" i="3"/>
  <c r="I182" i="3"/>
  <c r="I181" i="3"/>
  <c r="I180" i="3"/>
  <c r="I161" i="3"/>
  <c r="AO161" i="3"/>
  <c r="AN161" i="3"/>
  <c r="AM161" i="3"/>
  <c r="AL161" i="3"/>
  <c r="AJ161" i="3"/>
  <c r="AH161" i="3"/>
  <c r="AF161" i="3"/>
  <c r="AD161" i="3"/>
  <c r="G161" i="3"/>
  <c r="I151" i="3"/>
  <c r="I152" i="3"/>
  <c r="G157" i="3"/>
  <c r="I157" i="3"/>
  <c r="AD157" i="3"/>
  <c r="AF157" i="3"/>
  <c r="AH157" i="3"/>
  <c r="AJ157" i="3"/>
  <c r="AL157" i="3"/>
  <c r="AM157" i="3"/>
  <c r="AN157" i="3"/>
  <c r="AO157" i="3"/>
  <c r="I144" i="3"/>
  <c r="I174" i="3"/>
  <c r="I173" i="3"/>
  <c r="I171" i="3"/>
  <c r="I169" i="3"/>
  <c r="I168" i="3"/>
  <c r="I165" i="3"/>
  <c r="I164" i="3"/>
  <c r="I163" i="3"/>
  <c r="I159" i="3"/>
  <c r="I158" i="3"/>
  <c r="I150" i="3"/>
  <c r="I147" i="3"/>
  <c r="I146" i="3"/>
  <c r="I213" i="3"/>
  <c r="I209" i="3"/>
  <c r="I207" i="3"/>
  <c r="I206" i="3"/>
  <c r="I205" i="3"/>
  <c r="I204" i="3"/>
  <c r="I203" i="3"/>
  <c r="I202" i="3"/>
  <c r="I201" i="3"/>
  <c r="I200" i="3"/>
  <c r="I199" i="3"/>
  <c r="I198" i="3"/>
  <c r="I196" i="3"/>
  <c r="I195" i="3"/>
  <c r="I193" i="3"/>
  <c r="I111" i="3"/>
  <c r="I131" i="3"/>
  <c r="I130" i="3"/>
  <c r="I129" i="3"/>
  <c r="I128" i="3"/>
  <c r="I127" i="3"/>
  <c r="I126" i="3"/>
  <c r="I125" i="3"/>
  <c r="I124" i="3"/>
  <c r="I123" i="3"/>
  <c r="I122" i="3"/>
  <c r="I121" i="3"/>
  <c r="I118" i="3"/>
  <c r="I117" i="3"/>
  <c r="I116" i="3"/>
  <c r="I115" i="3"/>
  <c r="I114" i="3"/>
  <c r="I113" i="3"/>
  <c r="I112" i="3"/>
  <c r="I110" i="3"/>
  <c r="I109" i="3"/>
  <c r="I107" i="3"/>
  <c r="I106" i="3"/>
  <c r="I105" i="3"/>
  <c r="I104" i="3"/>
  <c r="I103" i="3"/>
  <c r="I102" i="3"/>
  <c r="I101" i="3"/>
  <c r="I100" i="3"/>
  <c r="I99" i="3"/>
  <c r="I98" i="3"/>
  <c r="I89" i="3"/>
  <c r="I88" i="3"/>
  <c r="I87" i="3"/>
  <c r="I84" i="3"/>
  <c r="I83" i="3"/>
  <c r="I82" i="3"/>
  <c r="I81" i="3"/>
  <c r="G70" i="3"/>
  <c r="I80" i="3"/>
  <c r="I79" i="3"/>
  <c r="I78" i="3"/>
  <c r="I77" i="3"/>
  <c r="I76" i="3"/>
  <c r="I72" i="3"/>
  <c r="I68" i="3"/>
  <c r="I67" i="3"/>
  <c r="I66" i="3"/>
  <c r="I65" i="3"/>
  <c r="I64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4" i="3"/>
  <c r="I43" i="3"/>
  <c r="I41" i="3"/>
  <c r="G213" i="3"/>
  <c r="G209" i="3"/>
  <c r="G207" i="3"/>
  <c r="G206" i="3"/>
  <c r="G205" i="3"/>
  <c r="G204" i="3"/>
  <c r="G203" i="3"/>
  <c r="G202" i="3"/>
  <c r="G201" i="3"/>
  <c r="G200" i="3"/>
  <c r="G199" i="3"/>
  <c r="G198" i="3"/>
  <c r="G196" i="3"/>
  <c r="G195" i="3"/>
  <c r="G193" i="3"/>
  <c r="AU157" i="3" l="1"/>
  <c r="AU189" i="3"/>
  <c r="AU161" i="3"/>
  <c r="G192" i="3"/>
  <c r="G188" i="3"/>
  <c r="G187" i="3"/>
  <c r="G186" i="3"/>
  <c r="G185" i="3"/>
  <c r="G184" i="3"/>
  <c r="G183" i="3"/>
  <c r="G182" i="3"/>
  <c r="G181" i="3"/>
  <c r="G180" i="3"/>
  <c r="G174" i="3"/>
  <c r="G173" i="3"/>
  <c r="G171" i="3"/>
  <c r="G169" i="3"/>
  <c r="G168" i="3"/>
  <c r="G165" i="3"/>
  <c r="G164" i="3"/>
  <c r="G163" i="3"/>
  <c r="G159" i="3"/>
  <c r="G158" i="3"/>
  <c r="G147" i="3"/>
  <c r="G146" i="3"/>
  <c r="G144" i="3"/>
  <c r="AM162" i="3"/>
  <c r="G63" i="3" l="1"/>
  <c r="G131" i="3"/>
  <c r="G130" i="3"/>
  <c r="G129" i="3"/>
  <c r="G128" i="3"/>
  <c r="G127" i="3"/>
  <c r="G126" i="3"/>
  <c r="G125" i="3"/>
  <c r="G124" i="3"/>
  <c r="G123" i="3"/>
  <c r="G122" i="3"/>
  <c r="G121" i="3"/>
  <c r="G118" i="3"/>
  <c r="G117" i="3"/>
  <c r="G116" i="3"/>
  <c r="G115" i="3"/>
  <c r="G114" i="3"/>
  <c r="G113" i="3"/>
  <c r="G112" i="3"/>
  <c r="G110" i="3"/>
  <c r="G107" i="3"/>
  <c r="G104" i="3" l="1"/>
  <c r="AN106" i="3"/>
  <c r="AM106" i="3"/>
  <c r="AL106" i="3"/>
  <c r="AJ106" i="3"/>
  <c r="AH106" i="3"/>
  <c r="AF106" i="3"/>
  <c r="AD106" i="3"/>
  <c r="G106" i="3"/>
  <c r="AN105" i="3"/>
  <c r="AM105" i="3"/>
  <c r="AL105" i="3"/>
  <c r="AJ105" i="3"/>
  <c r="AH105" i="3"/>
  <c r="AF105" i="3"/>
  <c r="AD105" i="3"/>
  <c r="G105" i="3"/>
  <c r="G103" i="3"/>
  <c r="AN102" i="3"/>
  <c r="AM102" i="3"/>
  <c r="AL102" i="3"/>
  <c r="AJ102" i="3"/>
  <c r="AH102" i="3"/>
  <c r="AF102" i="3"/>
  <c r="AD102" i="3"/>
  <c r="G102" i="3"/>
  <c r="AO101" i="3"/>
  <c r="AN101" i="3"/>
  <c r="AM101" i="3"/>
  <c r="AL101" i="3"/>
  <c r="AJ101" i="3"/>
  <c r="AH101" i="3"/>
  <c r="AF101" i="3"/>
  <c r="AD101" i="3"/>
  <c r="G101" i="3"/>
  <c r="AO100" i="3"/>
  <c r="AN100" i="3"/>
  <c r="AM100" i="3"/>
  <c r="AL100" i="3"/>
  <c r="AJ100" i="3"/>
  <c r="AH100" i="3"/>
  <c r="AF100" i="3"/>
  <c r="AD100" i="3"/>
  <c r="G100" i="3"/>
  <c r="G99" i="3"/>
  <c r="AO98" i="3"/>
  <c r="AN98" i="3"/>
  <c r="AM98" i="3"/>
  <c r="AL98" i="3"/>
  <c r="AJ98" i="3"/>
  <c r="AH98" i="3"/>
  <c r="AF98" i="3"/>
  <c r="AD98" i="3"/>
  <c r="G98" i="3"/>
  <c r="G89" i="3"/>
  <c r="G88" i="3"/>
  <c r="G87" i="3"/>
  <c r="G84" i="3"/>
  <c r="G83" i="3"/>
  <c r="G82" i="3"/>
  <c r="G80" i="3"/>
  <c r="G79" i="3"/>
  <c r="G78" i="3"/>
  <c r="G77" i="3"/>
  <c r="G76" i="3"/>
  <c r="G72" i="3"/>
  <c r="G68" i="3"/>
  <c r="G67" i="3"/>
  <c r="G66" i="3"/>
  <c r="G65" i="3"/>
  <c r="G64" i="3"/>
  <c r="G62" i="3"/>
  <c r="G61" i="3"/>
  <c r="G60" i="3"/>
  <c r="G58" i="3"/>
  <c r="G57" i="3"/>
  <c r="G56" i="3"/>
  <c r="G55" i="3"/>
  <c r="G54" i="3"/>
  <c r="G53" i="3"/>
  <c r="G52" i="3"/>
  <c r="G51" i="3"/>
  <c r="G50" i="3"/>
  <c r="G49" i="3"/>
  <c r="G48" i="3"/>
  <c r="G44" i="3"/>
  <c r="G43" i="3"/>
  <c r="AU98" i="3" l="1"/>
  <c r="AU101" i="3"/>
  <c r="AU106" i="3"/>
  <c r="AU105" i="3"/>
  <c r="AU102" i="3"/>
  <c r="AU100" i="3"/>
  <c r="AD230" i="3"/>
  <c r="AF230" i="3"/>
  <c r="AH230" i="3"/>
  <c r="AJ230" i="3"/>
  <c r="AL230" i="3"/>
  <c r="AM230" i="3"/>
  <c r="AN230" i="3"/>
  <c r="AL231" i="3"/>
  <c r="AD232" i="3"/>
  <c r="AF232" i="3"/>
  <c r="AH232" i="3"/>
  <c r="AJ232" i="3"/>
  <c r="AL232" i="3"/>
  <c r="AM232" i="3"/>
  <c r="AN232" i="3"/>
  <c r="AU232" i="3" l="1"/>
  <c r="AU230" i="3"/>
  <c r="AN246" i="3" l="1"/>
  <c r="AM246" i="3"/>
  <c r="AL246" i="3"/>
  <c r="AJ246" i="3"/>
  <c r="AH246" i="3"/>
  <c r="AF246" i="3"/>
  <c r="AD246" i="3"/>
  <c r="AU246" i="3" l="1"/>
  <c r="AO52" i="3" l="1"/>
  <c r="AN52" i="3"/>
  <c r="AM52" i="3"/>
  <c r="AL52" i="3"/>
  <c r="AJ52" i="3"/>
  <c r="AH52" i="3"/>
  <c r="AF52" i="3"/>
  <c r="AD52" i="3"/>
  <c r="AO28" i="3"/>
  <c r="AN28" i="3"/>
  <c r="AM28" i="3"/>
  <c r="AL28" i="3"/>
  <c r="AJ28" i="3"/>
  <c r="AH28" i="3"/>
  <c r="AF28" i="3"/>
  <c r="AD28" i="3"/>
  <c r="G28" i="3"/>
  <c r="AU52" i="3" l="1"/>
  <c r="AU28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59" i="3"/>
  <c r="G41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2" i="3"/>
  <c r="G31" i="3"/>
  <c r="G30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30" i="3"/>
  <c r="AN30" i="3"/>
  <c r="AO30" i="3"/>
  <c r="AM31" i="3"/>
  <c r="AN31" i="3"/>
  <c r="AO31" i="3"/>
  <c r="AM33" i="3"/>
  <c r="AN33" i="3"/>
  <c r="AO33" i="3"/>
  <c r="AM41" i="3"/>
  <c r="AN41" i="3"/>
  <c r="AO41" i="3"/>
  <c r="AM43" i="3"/>
  <c r="AN43" i="3"/>
  <c r="AO43" i="3"/>
  <c r="AM44" i="3"/>
  <c r="AN44" i="3"/>
  <c r="AO44" i="3"/>
  <c r="AM46" i="3"/>
  <c r="AN46" i="3"/>
  <c r="AO46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3" i="3"/>
  <c r="AN53" i="3"/>
  <c r="AO53" i="3"/>
  <c r="AM54" i="3"/>
  <c r="AN54" i="3"/>
  <c r="AO54" i="3"/>
  <c r="AM56" i="3"/>
  <c r="AN56" i="3"/>
  <c r="AO56" i="3"/>
  <c r="AM57" i="3"/>
  <c r="AN57" i="3"/>
  <c r="AO57" i="3"/>
  <c r="AM59" i="3"/>
  <c r="AN59" i="3"/>
  <c r="AO59" i="3"/>
  <c r="AM61" i="3"/>
  <c r="AN61" i="3"/>
  <c r="AO61" i="3"/>
  <c r="AM62" i="3"/>
  <c r="AN62" i="3"/>
  <c r="AO62" i="3"/>
  <c r="AM65" i="3"/>
  <c r="AN65" i="3"/>
  <c r="AO65" i="3"/>
  <c r="AM66" i="3"/>
  <c r="AN66" i="3"/>
  <c r="AO66" i="3"/>
  <c r="AM67" i="3"/>
  <c r="AN67" i="3"/>
  <c r="AO67" i="3"/>
  <c r="AM68" i="3"/>
  <c r="AN68" i="3"/>
  <c r="AM76" i="3"/>
  <c r="AN76" i="3"/>
  <c r="AO76" i="3"/>
  <c r="AM77" i="3"/>
  <c r="AN77" i="3"/>
  <c r="AO77" i="3"/>
  <c r="AM78" i="3"/>
  <c r="AN78" i="3"/>
  <c r="AO78" i="3"/>
  <c r="AM79" i="3"/>
  <c r="AN79" i="3"/>
  <c r="AO79" i="3"/>
  <c r="AM80" i="3"/>
  <c r="AN80" i="3"/>
  <c r="AO80" i="3"/>
  <c r="AM81" i="3"/>
  <c r="AN81" i="3"/>
  <c r="AO81" i="3"/>
  <c r="AM83" i="3"/>
  <c r="AN83" i="3"/>
  <c r="AO83" i="3"/>
  <c r="AM84" i="3"/>
  <c r="AN84" i="3"/>
  <c r="AO84" i="3"/>
  <c r="AM87" i="3"/>
  <c r="AN87" i="3"/>
  <c r="AM89" i="3"/>
  <c r="AN89" i="3"/>
  <c r="AM97" i="3"/>
  <c r="AN97" i="3"/>
  <c r="AM112" i="3"/>
  <c r="AN112" i="3"/>
  <c r="AO112" i="3"/>
  <c r="AM113" i="3"/>
  <c r="AN113" i="3"/>
  <c r="AO113" i="3"/>
  <c r="AM117" i="3"/>
  <c r="AN117" i="3"/>
  <c r="AO117" i="3"/>
  <c r="AM121" i="3"/>
  <c r="AN121" i="3"/>
  <c r="AO121" i="3"/>
  <c r="AM122" i="3"/>
  <c r="AN122" i="3"/>
  <c r="AO122" i="3"/>
  <c r="AM123" i="3"/>
  <c r="AN123" i="3"/>
  <c r="AO123" i="3"/>
  <c r="AM124" i="3"/>
  <c r="AN124" i="3"/>
  <c r="AO124" i="3"/>
  <c r="AM127" i="3"/>
  <c r="AN127" i="3"/>
  <c r="AO127" i="3"/>
  <c r="AM128" i="3"/>
  <c r="AN128" i="3"/>
  <c r="AO128" i="3"/>
  <c r="AM129" i="3"/>
  <c r="AN129" i="3"/>
  <c r="AO129" i="3"/>
  <c r="AM130" i="3"/>
  <c r="AN130" i="3"/>
  <c r="AO130" i="3"/>
  <c r="AM144" i="3"/>
  <c r="AN144" i="3"/>
  <c r="AO144" i="3"/>
  <c r="AM146" i="3"/>
  <c r="AN146" i="3"/>
  <c r="AO146" i="3"/>
  <c r="AM147" i="3"/>
  <c r="AN147" i="3"/>
  <c r="AM158" i="3"/>
  <c r="AN158" i="3"/>
  <c r="AO158" i="3"/>
  <c r="AM159" i="3"/>
  <c r="AN159" i="3"/>
  <c r="AO159" i="3"/>
  <c r="AM164" i="3"/>
  <c r="AN164" i="3"/>
  <c r="AO164" i="3"/>
  <c r="AM165" i="3"/>
  <c r="AN165" i="3"/>
  <c r="AO165" i="3"/>
  <c r="AM168" i="3"/>
  <c r="AN168" i="3"/>
  <c r="AO168" i="3"/>
  <c r="AM171" i="3"/>
  <c r="AN171" i="3"/>
  <c r="AO171" i="3"/>
  <c r="AM173" i="3"/>
  <c r="AN173" i="3"/>
  <c r="AO173" i="3"/>
  <c r="AM174" i="3"/>
  <c r="AN174" i="3"/>
  <c r="AO174" i="3"/>
  <c r="AM178" i="3"/>
  <c r="AN178" i="3"/>
  <c r="AO178" i="3"/>
  <c r="AM180" i="3"/>
  <c r="AN180" i="3"/>
  <c r="AM181" i="3"/>
  <c r="AN181" i="3"/>
  <c r="AM183" i="3"/>
  <c r="AN183" i="3"/>
  <c r="AM192" i="3"/>
  <c r="AN192" i="3"/>
  <c r="AM193" i="3"/>
  <c r="AN193" i="3"/>
  <c r="AM194" i="3"/>
  <c r="AN194" i="3"/>
  <c r="AM195" i="3"/>
  <c r="AN195" i="3"/>
  <c r="AM198" i="3"/>
  <c r="AN198" i="3"/>
  <c r="AM199" i="3"/>
  <c r="AN199" i="3"/>
  <c r="AM200" i="3"/>
  <c r="AN200" i="3"/>
  <c r="AM202" i="3"/>
  <c r="AN202" i="3"/>
  <c r="AM203" i="3"/>
  <c r="AN203" i="3"/>
  <c r="AM204" i="3"/>
  <c r="AN204" i="3"/>
  <c r="AM205" i="3"/>
  <c r="AN205" i="3"/>
  <c r="AM206" i="3"/>
  <c r="AN206" i="3"/>
  <c r="AM207" i="3"/>
  <c r="AN207" i="3"/>
  <c r="AM228" i="3"/>
  <c r="AN228" i="3"/>
  <c r="AM229" i="3"/>
  <c r="AN229" i="3"/>
  <c r="AM233" i="3"/>
  <c r="AN233" i="3"/>
  <c r="AM234" i="3"/>
  <c r="AN234" i="3"/>
  <c r="AM235" i="3"/>
  <c r="AN235" i="3"/>
  <c r="AM236" i="3"/>
  <c r="AN236" i="3"/>
  <c r="AM237" i="3"/>
  <c r="AN237" i="3"/>
  <c r="AM238" i="3"/>
  <c r="AN238" i="3"/>
  <c r="AM239" i="3"/>
  <c r="AN239" i="3"/>
  <c r="AM240" i="3"/>
  <c r="AN240" i="3"/>
  <c r="AM241" i="3"/>
  <c r="AN241" i="3"/>
  <c r="AM247" i="3"/>
  <c r="AN247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30" i="3"/>
  <c r="AF30" i="3"/>
  <c r="AH30" i="3"/>
  <c r="AJ30" i="3"/>
  <c r="AL30" i="3"/>
  <c r="AD31" i="3"/>
  <c r="AF31" i="3"/>
  <c r="AH31" i="3"/>
  <c r="AJ31" i="3"/>
  <c r="AL31" i="3"/>
  <c r="G33" i="3"/>
  <c r="AD33" i="3"/>
  <c r="AF33" i="3"/>
  <c r="AH33" i="3"/>
  <c r="AJ33" i="3"/>
  <c r="AL33" i="3"/>
  <c r="G35" i="3"/>
  <c r="AD41" i="3"/>
  <c r="AF41" i="3"/>
  <c r="AH41" i="3"/>
  <c r="AJ41" i="3"/>
  <c r="AL41" i="3"/>
  <c r="AD43" i="3"/>
  <c r="AF43" i="3"/>
  <c r="AH43" i="3"/>
  <c r="AJ43" i="3"/>
  <c r="AL43" i="3"/>
  <c r="AD44" i="3"/>
  <c r="AF44" i="3"/>
  <c r="AH44" i="3"/>
  <c r="AJ44" i="3"/>
  <c r="AL44" i="3"/>
  <c r="AD46" i="3"/>
  <c r="AF46" i="3"/>
  <c r="AH46" i="3"/>
  <c r="AJ46" i="3"/>
  <c r="AL46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1" i="3"/>
  <c r="AF51" i="3"/>
  <c r="AH51" i="3"/>
  <c r="AJ51" i="3"/>
  <c r="AL51" i="3"/>
  <c r="AD53" i="3"/>
  <c r="AF53" i="3"/>
  <c r="AH53" i="3"/>
  <c r="AJ53" i="3"/>
  <c r="AL53" i="3"/>
  <c r="AD54" i="3"/>
  <c r="AF54" i="3"/>
  <c r="AH54" i="3"/>
  <c r="AJ54" i="3"/>
  <c r="AL54" i="3"/>
  <c r="AD56" i="3"/>
  <c r="AF56" i="3"/>
  <c r="AH56" i="3"/>
  <c r="AJ56" i="3"/>
  <c r="AL56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5" i="3"/>
  <c r="AF65" i="3"/>
  <c r="AH65" i="3"/>
  <c r="AJ65" i="3"/>
  <c r="AL65" i="3"/>
  <c r="AD66" i="3"/>
  <c r="AF66" i="3"/>
  <c r="AH66" i="3"/>
  <c r="AJ66" i="3"/>
  <c r="AL66" i="3"/>
  <c r="AD67" i="3"/>
  <c r="AF67" i="3"/>
  <c r="AH67" i="3"/>
  <c r="AJ67" i="3"/>
  <c r="AL67" i="3"/>
  <c r="AD68" i="3"/>
  <c r="AF68" i="3"/>
  <c r="AH68" i="3"/>
  <c r="AJ68" i="3"/>
  <c r="AL68" i="3"/>
  <c r="AD76" i="3"/>
  <c r="AF76" i="3"/>
  <c r="AH76" i="3"/>
  <c r="AJ76" i="3"/>
  <c r="AL76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0" i="3"/>
  <c r="AF80" i="3"/>
  <c r="AH80" i="3"/>
  <c r="AJ80" i="3"/>
  <c r="AL80" i="3"/>
  <c r="G81" i="3"/>
  <c r="AD81" i="3"/>
  <c r="AF81" i="3"/>
  <c r="AH81" i="3"/>
  <c r="AJ81" i="3"/>
  <c r="AL81" i="3"/>
  <c r="AD83" i="3"/>
  <c r="AF83" i="3"/>
  <c r="AH83" i="3"/>
  <c r="AJ83" i="3"/>
  <c r="AL83" i="3"/>
  <c r="AD84" i="3"/>
  <c r="AF84" i="3"/>
  <c r="AH84" i="3"/>
  <c r="AJ84" i="3"/>
  <c r="AL84" i="3"/>
  <c r="AD87" i="3"/>
  <c r="AF87" i="3"/>
  <c r="AH87" i="3"/>
  <c r="AJ87" i="3"/>
  <c r="AL87" i="3"/>
  <c r="AD89" i="3"/>
  <c r="AF89" i="3"/>
  <c r="AH89" i="3"/>
  <c r="AJ89" i="3"/>
  <c r="AL89" i="3"/>
  <c r="AD97" i="3"/>
  <c r="AF97" i="3"/>
  <c r="AH97" i="3"/>
  <c r="AJ97" i="3"/>
  <c r="AL97" i="3"/>
  <c r="AD112" i="3"/>
  <c r="AF112" i="3"/>
  <c r="AH112" i="3"/>
  <c r="AJ112" i="3"/>
  <c r="AL112" i="3"/>
  <c r="AD113" i="3"/>
  <c r="AF113" i="3"/>
  <c r="AH113" i="3"/>
  <c r="AJ113" i="3"/>
  <c r="AL113" i="3"/>
  <c r="AU114" i="3"/>
  <c r="AL114" i="3"/>
  <c r="AD117" i="3"/>
  <c r="AF117" i="3"/>
  <c r="AH117" i="3"/>
  <c r="AJ117" i="3"/>
  <c r="AL117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7" i="3"/>
  <c r="AF127" i="3"/>
  <c r="AH127" i="3"/>
  <c r="AJ127" i="3"/>
  <c r="AL127" i="3"/>
  <c r="AD128" i="3"/>
  <c r="AF128" i="3"/>
  <c r="AH128" i="3"/>
  <c r="AJ128" i="3"/>
  <c r="AL128" i="3"/>
  <c r="AD129" i="3"/>
  <c r="AF129" i="3"/>
  <c r="AH129" i="3"/>
  <c r="AJ129" i="3"/>
  <c r="AL129" i="3"/>
  <c r="AD130" i="3"/>
  <c r="AF130" i="3"/>
  <c r="AH130" i="3"/>
  <c r="AJ130" i="3"/>
  <c r="AL130" i="3"/>
  <c r="AD144" i="3"/>
  <c r="AF144" i="3"/>
  <c r="AH144" i="3"/>
  <c r="AJ144" i="3"/>
  <c r="AL144" i="3"/>
  <c r="AD146" i="3"/>
  <c r="AF146" i="3"/>
  <c r="AH146" i="3"/>
  <c r="AJ146" i="3"/>
  <c r="AL146" i="3"/>
  <c r="AD147" i="3"/>
  <c r="AF147" i="3"/>
  <c r="AH147" i="3"/>
  <c r="AJ147" i="3"/>
  <c r="AL147" i="3"/>
  <c r="AD158" i="3"/>
  <c r="AF158" i="3"/>
  <c r="AH158" i="3"/>
  <c r="AJ158" i="3"/>
  <c r="AL158" i="3"/>
  <c r="AD159" i="3"/>
  <c r="AF159" i="3"/>
  <c r="AH159" i="3"/>
  <c r="AJ159" i="3"/>
  <c r="AL159" i="3"/>
  <c r="AD164" i="3"/>
  <c r="AF164" i="3"/>
  <c r="AH164" i="3"/>
  <c r="AJ164" i="3"/>
  <c r="AL164" i="3"/>
  <c r="AD165" i="3"/>
  <c r="AF165" i="3"/>
  <c r="AH165" i="3"/>
  <c r="AJ165" i="3"/>
  <c r="AL165" i="3"/>
  <c r="AD168" i="3"/>
  <c r="AF168" i="3"/>
  <c r="AH168" i="3"/>
  <c r="AJ168" i="3"/>
  <c r="AL168" i="3"/>
  <c r="AD171" i="3"/>
  <c r="AF171" i="3"/>
  <c r="AH171" i="3"/>
  <c r="AJ171" i="3"/>
  <c r="AL171" i="3"/>
  <c r="AD173" i="3"/>
  <c r="AF173" i="3"/>
  <c r="AH173" i="3"/>
  <c r="AJ173" i="3"/>
  <c r="AL173" i="3"/>
  <c r="AD174" i="3"/>
  <c r="AF174" i="3"/>
  <c r="AH174" i="3"/>
  <c r="AJ174" i="3"/>
  <c r="AL174" i="3"/>
  <c r="AD178" i="3"/>
  <c r="AF178" i="3"/>
  <c r="AH178" i="3"/>
  <c r="AJ178" i="3"/>
  <c r="AL178" i="3"/>
  <c r="AD180" i="3"/>
  <c r="AF180" i="3"/>
  <c r="AH180" i="3"/>
  <c r="AJ180" i="3"/>
  <c r="AL180" i="3"/>
  <c r="AD181" i="3"/>
  <c r="AF181" i="3"/>
  <c r="AH181" i="3"/>
  <c r="AJ181" i="3"/>
  <c r="AL181" i="3"/>
  <c r="AD183" i="3"/>
  <c r="AF183" i="3"/>
  <c r="AH183" i="3"/>
  <c r="AJ183" i="3"/>
  <c r="AL183" i="3"/>
  <c r="AD192" i="3"/>
  <c r="AF192" i="3"/>
  <c r="AH192" i="3"/>
  <c r="AJ192" i="3"/>
  <c r="AL192" i="3"/>
  <c r="AD193" i="3"/>
  <c r="AF193" i="3"/>
  <c r="AH193" i="3"/>
  <c r="AJ193" i="3"/>
  <c r="AL193" i="3"/>
  <c r="AD194" i="3"/>
  <c r="AF194" i="3"/>
  <c r="AH194" i="3"/>
  <c r="AJ194" i="3"/>
  <c r="AL194" i="3"/>
  <c r="AD195" i="3"/>
  <c r="AF195" i="3"/>
  <c r="AH195" i="3"/>
  <c r="AJ195" i="3"/>
  <c r="AL195" i="3"/>
  <c r="AL196" i="3"/>
  <c r="AD198" i="3"/>
  <c r="AF198" i="3"/>
  <c r="AH198" i="3"/>
  <c r="AJ198" i="3"/>
  <c r="AL198" i="3"/>
  <c r="AD199" i="3"/>
  <c r="AF199" i="3"/>
  <c r="AH199" i="3"/>
  <c r="AJ199" i="3"/>
  <c r="AL199" i="3"/>
  <c r="AD200" i="3"/>
  <c r="AF200" i="3"/>
  <c r="AH200" i="3"/>
  <c r="AJ200" i="3"/>
  <c r="AL200" i="3"/>
  <c r="AD202" i="3"/>
  <c r="AF202" i="3"/>
  <c r="AH202" i="3"/>
  <c r="AJ202" i="3"/>
  <c r="AL202" i="3"/>
  <c r="AD203" i="3"/>
  <c r="AF203" i="3"/>
  <c r="AH203" i="3"/>
  <c r="AJ203" i="3"/>
  <c r="AL203" i="3"/>
  <c r="AD204" i="3"/>
  <c r="AF204" i="3"/>
  <c r="AH204" i="3"/>
  <c r="AJ204" i="3"/>
  <c r="AL204" i="3"/>
  <c r="AD205" i="3"/>
  <c r="AF205" i="3"/>
  <c r="AH205" i="3"/>
  <c r="AJ205" i="3"/>
  <c r="AL205" i="3"/>
  <c r="AD206" i="3"/>
  <c r="AF206" i="3"/>
  <c r="AH206" i="3"/>
  <c r="AJ206" i="3"/>
  <c r="AL206" i="3"/>
  <c r="AD207" i="3"/>
  <c r="AF207" i="3"/>
  <c r="AH207" i="3"/>
  <c r="AJ207" i="3"/>
  <c r="AL207" i="3"/>
  <c r="AD228" i="3"/>
  <c r="AF228" i="3"/>
  <c r="AH228" i="3"/>
  <c r="AJ228" i="3"/>
  <c r="AL228" i="3"/>
  <c r="AD229" i="3"/>
  <c r="AF229" i="3"/>
  <c r="AH229" i="3"/>
  <c r="AJ229" i="3"/>
  <c r="AL229" i="3"/>
  <c r="AD233" i="3"/>
  <c r="AF233" i="3"/>
  <c r="AH233" i="3"/>
  <c r="AJ233" i="3"/>
  <c r="AL233" i="3"/>
  <c r="AD234" i="3"/>
  <c r="AF234" i="3"/>
  <c r="AH234" i="3"/>
  <c r="AJ234" i="3"/>
  <c r="AL234" i="3"/>
  <c r="AD235" i="3"/>
  <c r="AF235" i="3"/>
  <c r="AH235" i="3"/>
  <c r="AJ235" i="3"/>
  <c r="AL235" i="3"/>
  <c r="AD236" i="3"/>
  <c r="AF236" i="3"/>
  <c r="AH236" i="3"/>
  <c r="AJ236" i="3"/>
  <c r="AL236" i="3"/>
  <c r="AD237" i="3"/>
  <c r="AF237" i="3"/>
  <c r="AH237" i="3"/>
  <c r="AJ237" i="3"/>
  <c r="AL237" i="3"/>
  <c r="AD238" i="3"/>
  <c r="AF238" i="3"/>
  <c r="AH238" i="3"/>
  <c r="AJ238" i="3"/>
  <c r="AL238" i="3"/>
  <c r="AD239" i="3"/>
  <c r="AF239" i="3"/>
  <c r="AH239" i="3"/>
  <c r="AJ239" i="3"/>
  <c r="AL239" i="3"/>
  <c r="AD240" i="3"/>
  <c r="AF240" i="3"/>
  <c r="AH240" i="3"/>
  <c r="AJ240" i="3"/>
  <c r="AL240" i="3"/>
  <c r="AD241" i="3"/>
  <c r="AF241" i="3"/>
  <c r="AH241" i="3"/>
  <c r="AJ241" i="3"/>
  <c r="AL241" i="3"/>
  <c r="AL245" i="3"/>
  <c r="AD247" i="3"/>
  <c r="AF247" i="3"/>
  <c r="AH247" i="3"/>
  <c r="AJ247" i="3"/>
  <c r="AL247" i="3"/>
  <c r="AU241" i="3" l="1"/>
  <c r="AU233" i="3"/>
  <c r="AU193" i="3"/>
  <c r="AU199" i="3"/>
  <c r="AU68" i="3"/>
  <c r="AU205" i="3"/>
  <c r="AU200" i="3"/>
  <c r="AU194" i="3"/>
  <c r="AU237" i="3"/>
  <c r="AU144" i="3"/>
  <c r="AU165" i="3"/>
  <c r="AU130" i="3"/>
  <c r="AU129" i="3"/>
  <c r="AU62" i="3"/>
  <c r="AU59" i="3"/>
  <c r="AU24" i="3"/>
  <c r="AU127" i="3"/>
  <c r="AU239" i="3"/>
  <c r="AU235" i="3"/>
  <c r="AU206" i="3"/>
  <c r="AU202" i="3"/>
  <c r="AU195" i="3"/>
  <c r="AU48" i="3"/>
  <c r="AU80" i="3"/>
  <c r="AU53" i="3"/>
  <c r="AU240" i="3"/>
  <c r="AU89" i="3"/>
  <c r="AU31" i="3"/>
  <c r="AU204" i="3"/>
  <c r="AU178" i="3"/>
  <c r="AU207" i="3"/>
  <c r="AU203" i="3"/>
  <c r="AU198" i="3"/>
  <c r="AU247" i="3"/>
  <c r="AU56" i="3"/>
  <c r="AU61" i="3"/>
  <c r="AU46" i="3"/>
  <c r="AU183" i="3"/>
  <c r="AU229" i="3"/>
  <c r="AU25" i="3"/>
  <c r="AU67" i="3"/>
  <c r="AU50" i="3"/>
  <c r="AU33" i="3"/>
  <c r="AU83" i="3"/>
  <c r="AU84" i="3"/>
  <c r="AU238" i="3"/>
  <c r="AU164" i="3"/>
  <c r="AU228" i="3"/>
  <c r="AU117" i="3"/>
  <c r="AU146" i="3"/>
  <c r="AU49" i="3"/>
  <c r="AU51" i="3"/>
  <c r="AU26" i="3"/>
  <c r="AU158" i="3"/>
  <c r="AU147" i="3"/>
  <c r="AU97" i="3"/>
  <c r="AU81" i="3"/>
  <c r="AU54" i="3"/>
  <c r="AU41" i="3"/>
  <c r="AU30" i="3"/>
  <c r="AU192" i="3"/>
  <c r="AU180" i="3"/>
  <c r="AU87" i="3"/>
  <c r="AU65" i="3"/>
  <c r="AU128" i="3"/>
  <c r="AU234" i="3"/>
  <c r="AU181" i="3"/>
  <c r="AU44" i="3"/>
  <c r="AU236" i="3"/>
  <c r="AU174" i="3"/>
  <c r="AU159" i="3"/>
  <c r="AU171" i="3"/>
  <c r="AU173" i="3"/>
  <c r="AU168" i="3"/>
  <c r="AU124" i="3"/>
  <c r="AU113" i="3"/>
  <c r="AU66" i="3"/>
  <c r="AU123" i="3"/>
  <c r="AU112" i="3"/>
  <c r="AU79" i="3"/>
  <c r="AU122" i="3"/>
  <c r="AU78" i="3"/>
  <c r="AU121" i="3"/>
  <c r="AU77" i="3"/>
  <c r="AU76" i="3"/>
  <c r="AU43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228" i="3" l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180" i="3" l="1"/>
  <c r="B181" i="3" l="1"/>
  <c r="B182" i="3"/>
  <c r="B183" i="3" l="1"/>
  <c r="B184" i="3"/>
  <c r="B186" i="3" l="1"/>
  <c r="B185" i="3"/>
  <c r="B187" i="3" l="1"/>
  <c r="B188" i="3"/>
  <c r="B189" i="3" l="1"/>
  <c r="B190" i="3"/>
  <c r="B191" i="3" s="1"/>
  <c r="B19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<sst xmlns="http://schemas.openxmlformats.org/spreadsheetml/2006/main" count="961" uniqueCount="159">
  <si>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</si>
  <si>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</si>
  <si>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</si>
  <si>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</si>
  <si>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</si>
  <si>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</si>
  <si>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</si>
  <si>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</si>
  <si>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</si>
  <si>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</si>
  <si>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</si>
  <si>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</si>
  <si>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</si>
  <si>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</si>
  <si>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</si>
  <si>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</si>
  <si>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</si>
  <si>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</si>
  <si>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</si>
  <si>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</si>
  <si>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</si>
  <si>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</si>
  <si>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</si>
  <si>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</si>
  <si>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</si>
  <si>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</si>
  <si>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</si>
  <si>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</si>
  <si>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</si>
  <si>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</si>
  <si>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</si>
  <si>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</si>
  <si>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</si>
  <si>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</si>
  <si>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</si>
  <si>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</si>
  <si>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</si>
  <si>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</si>
  <si>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</si>
  <si>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</si>
  <si>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</si>
  <si>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</si>
  <si>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</si>
  <si>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</si>
  <si>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</si>
  <si>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</si>
  <si>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</si>
  <si>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</si>
  <si>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</si>
  <si>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</si>
  <si>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</si>
  <si>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</si>
  <si>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</si>
  <si>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</si>
  <si>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</si>
  <si>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</si>
  <si>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</si>
  <si>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</si>
  <si>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</si>
  <si>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</si>
  <si>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</si>
  <si>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</si>
  <si>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</si>
  <si>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</si>
  <si>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</si>
  <si>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</si>
  <si>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</si>
  <si>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</si>
  <si>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</si>
  <si>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</si>
  <si>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</si>
  <si>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</si>
  <si>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</si>
  <si>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</si>
  <si>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</si>
  <si>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</si>
  <si>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</si>
  <si>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</si>
  <si>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</si>
  <si>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</si>
  <si>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</si>
  <si>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</si>
  <si>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</si>
  <si>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</si>
  <si>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</si>
  <si>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</si>
  <si>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</si>
  <si>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</si>
  <si>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</si>
  <si>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</si>
  <si>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</si>
  <si>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</si>
  <si>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</si>
  <si>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</si>
  <si>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</si>
  <si>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</si>
  <si>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</si>
  <si>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</si>
  <si>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</si>
  <si>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</si>
  <si>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</si>
  <si>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</si>
  <si>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</si>
  <si>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</si>
  <si>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</si>
  <si>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</si>
  <si>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</si>
  <si>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</si>
  <si>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</si>
  <si>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</si>
  <si>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</si>
  <si>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</si>
  <si>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</si>
  <si>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</si>
  <si>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</si>
  <si>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</si>
  <si>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</si>
  <si>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</si>
  <si>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</si>
  <si>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</si>
  <si>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</si>
  <si>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</si>
  <si>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</si>
  <si>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</si>
  <si>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</si>
  <si>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</si>
  <si>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</si>
  <si>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</si>
  <si>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</si>
  <si>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</si>
  <si>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</si>
  <si>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</si>
  <si>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</si>
  <si>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</si>
  <si>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</si>
  <si>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</si>
  <si>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</si>
  <si>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</si>
  <si>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</si>
  <si>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</si>
  <si>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</si>
  <si>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</si>
  <si>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</si>
  <si>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</si>
  <si>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</si>
  <si>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</si>
  <si>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</si>
  <si>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</si>
  <si>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</si>
  <si>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</si>
  <si>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</si>
  <si>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</si>
  <si>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</si>
  <si>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</si>
  <si>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</si>
  <si>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FUENTE 12</t>
  </si>
  <si>
    <t>PEON</t>
  </si>
  <si>
    <t>SERVICIOS DE ADMINISTRACION  Y PROTECCION DE PARQUES, SITIOS ARQUEOLOGICOS Y ZONAS DE RESCATE CULTURAL Y NATURAL</t>
  </si>
  <si>
    <t>Mes/ año: Octubre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</si>
</sst>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37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2" fillId="3" borderId="9" xfId="1" applyFont="1" applyFill="1" applyBorder="1" applyAlignment="1">
      <alignment horizontal="center" vertical="center"/>
    </xf>
    <xf numFmtId="165" fontId="8" fillId="0" borderId="2" xfId="2" applyNumberFormat="1" applyFont="1" applyFill="1" applyBorder="1"/>
    <xf numFmtId="0" fontId="0" fillId="0" borderId="0" xfId="0" applyFill="1" applyAlignment="1">
      <alignment wrapText="1"/>
    </xf>
    <xf numFmtId="165" fontId="8" fillId="0" borderId="8" xfId="2" applyNumberFormat="1" applyFont="1" applyFill="1" applyBorder="1"/>
    <xf numFmtId="44" fontId="26" fillId="0" borderId="5" xfId="2" applyNumberFormat="1" applyFont="1" applyFill="1" applyBorder="1" applyAlignment="1">
      <alignment vertical="center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44" fontId="26" fillId="0" borderId="2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44" fontId="0" fillId="0" borderId="2" xfId="0" applyNumberFormat="1" applyFill="1" applyBorder="1" applyAlignment="1">
      <alignment horizontal="right" wrapText="1"/>
    </xf>
    <xf numFmtId="44" fontId="0" fillId="0" borderId="8" xfId="0" applyNumberFormat="1" applyFill="1" applyBorder="1" applyAlignment="1">
      <alignment horizontal="right" wrapText="1"/>
    </xf>
    <xf numFmtId="44" fontId="0" fillId="0" borderId="5" xfId="0" applyNumberFormat="1" applyFill="1" applyBorder="1" applyAlignment="1">
      <alignment horizontal="right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8" fillId="10" borderId="5" xfId="2" applyFont="1" applyFill="1" applyBorder="1" applyAlignment="1">
      <alignment horizontal="left" vertical="center" wrapText="1"/>
    </xf>
    <xf numFmtId="165" fontId="8" fillId="10" borderId="5" xfId="2" applyNumberFormat="1" applyFont="1" applyFill="1" applyBorder="1"/>
    <xf numFmtId="0" fontId="7" fillId="10" borderId="5" xfId="2" applyFill="1" applyBorder="1" applyAlignment="1">
      <alignment horizontal="center" vertical="center"/>
    </xf>
    <xf numFmtId="4" fontId="8" fillId="10" borderId="5" xfId="2" applyNumberFormat="1" applyFont="1" applyFill="1" applyBorder="1" applyAlignment="1"/>
    <xf numFmtId="4" fontId="0" fillId="10" borderId="5" xfId="1" applyNumberFormat="1" applyFont="1" applyFill="1" applyBorder="1" applyAlignment="1">
      <alignment vertical="center" wrapText="1"/>
    </xf>
    <xf numFmtId="4" fontId="0" fillId="10" borderId="2" xfId="1" applyNumberFormat="1" applyFont="1" applyFill="1" applyBorder="1" applyAlignment="1">
      <alignment vertical="center" wrapText="1"/>
    </xf>
    <xf numFmtId="0" fontId="8" fillId="10" borderId="2" xfId="2" applyFont="1" applyFill="1" applyBorder="1" applyAlignment="1">
      <alignment horizontal="left" vertical="center" wrapText="1"/>
    </xf>
    <xf numFmtId="165" fontId="8" fillId="10" borderId="2" xfId="2" applyNumberFormat="1" applyFont="1" applyFill="1" applyBorder="1"/>
    <xf numFmtId="0" fontId="7" fillId="10" borderId="2" xfId="2" applyFill="1" applyBorder="1" applyAlignment="1">
      <alignment horizontal="center" vertical="center"/>
    </xf>
    <xf numFmtId="4" fontId="8" fillId="10" borderId="2" xfId="2" applyNumberFormat="1" applyFont="1" applyFill="1" applyBorder="1" applyAlignment="1"/>
    <xf numFmtId="0" fontId="8" fillId="10" borderId="5" xfId="2" applyFont="1" applyFill="1" applyBorder="1" applyAlignment="1">
      <alignment horizontal="left" vertical="center"/>
    </xf>
    <xf numFmtId="0" fontId="7" fillId="10" borderId="5" xfId="2" applyFont="1" applyFill="1" applyBorder="1" applyAlignment="1">
      <alignment horizontal="left" vertical="center" wrapText="1"/>
    </xf>
    <xf numFmtId="4" fontId="7" fillId="10" borderId="5" xfId="2" applyNumberFormat="1" applyFont="1" applyFill="1" applyBorder="1" applyAlignment="1"/>
    <xf numFmtId="0" fontId="8" fillId="10" borderId="8" xfId="2" applyFont="1" applyFill="1" applyBorder="1" applyAlignment="1">
      <alignment horizontal="left" vertical="center" wrapText="1"/>
    </xf>
    <xf numFmtId="165" fontId="8" fillId="10" borderId="8" xfId="2" applyNumberFormat="1" applyFont="1" applyFill="1" applyBorder="1"/>
    <xf numFmtId="0" fontId="7" fillId="10" borderId="8" xfId="2" applyFill="1" applyBorder="1" applyAlignment="1">
      <alignment horizontal="center" vertical="center"/>
    </xf>
    <xf numFmtId="4" fontId="8" fillId="10" borderId="8" xfId="2" applyNumberFormat="1" applyFont="1" applyFill="1" applyBorder="1" applyAlignment="1"/>
    <xf numFmtId="4" fontId="0" fillId="10" borderId="8" xfId="1" applyNumberFormat="1" applyFont="1" applyFill="1" applyBorder="1" applyAlignment="1">
      <alignment vertical="center" wrapText="1"/>
    </xf>
    <xf numFmtId="0" fontId="0" fillId="10" borderId="2" xfId="1" applyNumberFormat="1" applyFont="1" applyFill="1" applyBorder="1" applyAlignment="1">
      <alignment horizontal="center" vertical="center" wrapText="1"/>
    </xf>
    <xf numFmtId="0" fontId="0" fillId="10" borderId="5" xfId="1" applyNumberFormat="1" applyFont="1" applyFill="1" applyBorder="1" applyAlignment="1">
      <alignment horizontal="center" vertical="center" wrapText="1"/>
    </xf>
    <xf numFmtId="0" fontId="26" fillId="10" borderId="2" xfId="2" applyFont="1" applyFill="1" applyBorder="1" applyAlignment="1">
      <alignment horizontal="center" vertical="center"/>
    </xf>
    <xf numFmtId="0" fontId="26" fillId="10" borderId="5" xfId="2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2" fillId="7" borderId="56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57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7" borderId="35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2" fillId="7" borderId="4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47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5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267"/>
  <sheetViews>
    <sheetView tabSelected="1" view="pageBreakPreview" zoomScale="62" zoomScaleNormal="62" zoomScaleSheetLayoutView="62" zoomScalePageLayoutView="85" workbookViewId="0">
      <selection activeCell="A11" sqref="A11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7" customWidth="1"/>
    <col min="8" max="8" width="8" style="7" customWidth="1"/>
    <col min="9" max="9" width="14.5703125" style="467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bestFit="1" customWidth="1"/>
    <col min="15" max="15" width="12.7109375" style="391" bestFit="1" customWidth="1"/>
    <col min="16" max="16" width="8" style="4" bestFit="1" customWidth="1"/>
    <col min="17" max="17" width="11.7109375" style="3" bestFit="1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15" style="3" customWidth="1"/>
    <col min="22" max="22" width="8" style="4" bestFit="1" customWidth="1"/>
    <col min="23" max="23" width="16.42578125" style="3" customWidth="1"/>
    <col min="24" max="24" width="8" style="4" bestFit="1" customWidth="1"/>
    <col min="25" max="25" width="10" style="3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62"/>
      <c r="H1" s="390"/>
    </row>
    <row r="2" spans="2:47" x14ac:dyDescent="0.25">
      <c r="D2" s="7"/>
      <c r="E2" s="7"/>
      <c r="F2" s="390"/>
      <c r="G2" s="462"/>
      <c r="H2" s="390"/>
    </row>
    <row r="3" spans="2:47" x14ac:dyDescent="0.25">
      <c r="D3" s="7"/>
      <c r="E3" s="7"/>
      <c r="F3" s="390"/>
      <c r="G3" s="462"/>
      <c r="H3" s="390"/>
    </row>
    <row r="4" spans="2:47" x14ac:dyDescent="0.25">
      <c r="D4" s="7"/>
      <c r="E4" s="7"/>
      <c r="F4" s="390"/>
      <c r="G4" s="462"/>
      <c r="H4" s="390"/>
    </row>
    <row r="5" spans="2:47" x14ac:dyDescent="0.25">
      <c r="D5" s="7"/>
      <c r="E5" s="7"/>
      <c r="F5" s="390"/>
      <c r="G5" s="462"/>
      <c r="H5" s="390"/>
    </row>
    <row r="6" spans="2:47" x14ac:dyDescent="0.25">
      <c r="D6" s="7"/>
      <c r="E6" s="7"/>
      <c r="F6" s="390"/>
      <c r="G6" s="462"/>
      <c r="H6" s="390"/>
    </row>
    <row r="7" spans="2:47" ht="26.25" x14ac:dyDescent="0.25">
      <c r="B7" s="584" t="s">
        <v>27</v>
      </c>
      <c r="C7" s="584"/>
      <c r="D7" s="584"/>
      <c r="E7" s="7"/>
      <c r="F7" s="390"/>
      <c r="G7" s="462"/>
      <c r="H7" s="390"/>
    </row>
    <row r="8" spans="2:47" ht="18.75" customHeight="1" x14ac:dyDescent="0.25">
      <c r="B8" s="585" t="s">
        <v>28</v>
      </c>
      <c r="C8" s="585"/>
      <c r="D8" s="585"/>
      <c r="E8" s="585"/>
      <c r="F8" s="585"/>
      <c r="G8" s="463"/>
      <c r="H8" s="393"/>
    </row>
    <row r="9" spans="2:47" ht="23.25" customHeight="1" x14ac:dyDescent="0.25">
      <c r="B9" s="480" t="s">
        <v>29</v>
      </c>
      <c r="C9" s="480"/>
      <c r="D9" s="480"/>
      <c r="E9" s="480"/>
      <c r="F9" s="480"/>
      <c r="G9" s="462"/>
      <c r="H9" s="390"/>
    </row>
    <row r="10" spans="2:47" ht="18.75" customHeight="1" x14ac:dyDescent="0.25">
      <c r="B10" s="586" t="s">
        <v>32</v>
      </c>
      <c r="C10" s="586"/>
      <c r="D10" s="586"/>
      <c r="E10" s="7"/>
      <c r="F10" s="390"/>
      <c r="G10" s="462"/>
      <c r="H10" s="390"/>
    </row>
    <row r="11" spans="2:47" ht="18.75" customHeight="1" x14ac:dyDescent="0.25">
      <c r="B11" s="586" t="s">
        <v>150</v>
      </c>
      <c r="C11" s="586"/>
      <c r="D11" s="586"/>
      <c r="E11" s="586"/>
      <c r="F11" s="586"/>
      <c r="G11" s="462"/>
      <c r="H11" s="390"/>
    </row>
    <row r="12" spans="2:47" ht="18.75" customHeight="1" x14ac:dyDescent="0.25">
      <c r="B12" s="587" t="s">
        <v>158</v>
      </c>
      <c r="C12" s="587"/>
      <c r="D12" s="587"/>
      <c r="E12" s="7"/>
      <c r="F12" s="390"/>
      <c r="G12" s="462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64"/>
      <c r="H13" s="10"/>
      <c r="I13" s="464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90" t="s">
        <v>0</v>
      </c>
      <c r="C14" s="566" t="s">
        <v>1</v>
      </c>
      <c r="D14" s="593" t="s">
        <v>2</v>
      </c>
      <c r="E14" s="596" t="s">
        <v>3</v>
      </c>
      <c r="F14" s="599" t="s">
        <v>4</v>
      </c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/>
      <c r="Z14" s="600"/>
      <c r="AA14" s="600"/>
      <c r="AB14" s="600"/>
      <c r="AC14" s="601"/>
      <c r="AD14" s="565" t="s">
        <v>5</v>
      </c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  <c r="AP14" s="566"/>
      <c r="AQ14" s="566"/>
      <c r="AR14" s="566"/>
      <c r="AS14" s="566"/>
      <c r="AT14" s="566"/>
      <c r="AU14" s="552" t="s">
        <v>6</v>
      </c>
    </row>
    <row r="15" spans="2:47" s="5" customFormat="1" ht="15.75" customHeight="1" x14ac:dyDescent="0.25">
      <c r="B15" s="591"/>
      <c r="C15" s="567"/>
      <c r="D15" s="594"/>
      <c r="E15" s="597"/>
      <c r="F15" s="602"/>
      <c r="G15" s="603"/>
      <c r="H15" s="603"/>
      <c r="I15" s="603"/>
      <c r="J15" s="603"/>
      <c r="K15" s="603"/>
      <c r="L15" s="603"/>
      <c r="M15" s="603"/>
      <c r="N15" s="603"/>
      <c r="O15" s="603"/>
      <c r="P15" s="603"/>
      <c r="Q15" s="603"/>
      <c r="R15" s="603"/>
      <c r="S15" s="603"/>
      <c r="T15" s="603"/>
      <c r="U15" s="603"/>
      <c r="V15" s="603"/>
      <c r="W15" s="603"/>
      <c r="X15" s="603"/>
      <c r="Y15" s="603"/>
      <c r="Z15" s="603"/>
      <c r="AA15" s="603"/>
      <c r="AB15" s="603"/>
      <c r="AC15" s="604"/>
      <c r="AD15" s="561" t="s">
        <v>7</v>
      </c>
      <c r="AE15" s="562"/>
      <c r="AF15" s="562" t="s">
        <v>7</v>
      </c>
      <c r="AG15" s="562"/>
      <c r="AH15" s="562" t="s">
        <v>7</v>
      </c>
      <c r="AI15" s="562"/>
      <c r="AJ15" s="562" t="s">
        <v>7</v>
      </c>
      <c r="AK15" s="562"/>
      <c r="AL15" s="563" t="s">
        <v>8</v>
      </c>
      <c r="AM15" s="564"/>
      <c r="AN15" s="564"/>
      <c r="AO15" s="564"/>
      <c r="AP15" s="564"/>
      <c r="AQ15" s="561"/>
      <c r="AR15" s="559" t="s">
        <v>9</v>
      </c>
      <c r="AS15" s="559" t="s">
        <v>10</v>
      </c>
      <c r="AT15" s="559" t="s">
        <v>11</v>
      </c>
      <c r="AU15" s="553"/>
    </row>
    <row r="16" spans="2:47" s="5" customFormat="1" ht="18" customHeight="1" x14ac:dyDescent="0.25">
      <c r="B16" s="591"/>
      <c r="C16" s="567"/>
      <c r="D16" s="594"/>
      <c r="E16" s="597"/>
      <c r="F16" s="567" t="s">
        <v>12</v>
      </c>
      <c r="G16" s="567"/>
      <c r="H16" s="567" t="s">
        <v>13</v>
      </c>
      <c r="I16" s="567"/>
      <c r="J16" s="567" t="s">
        <v>14</v>
      </c>
      <c r="K16" s="567"/>
      <c r="L16" s="567" t="s">
        <v>15</v>
      </c>
      <c r="M16" s="567"/>
      <c r="N16" s="581" t="s">
        <v>16</v>
      </c>
      <c r="O16" s="578"/>
      <c r="P16" s="581" t="s">
        <v>17</v>
      </c>
      <c r="Q16" s="578"/>
      <c r="R16" s="581" t="s">
        <v>18</v>
      </c>
      <c r="S16" s="578"/>
      <c r="T16" s="567" t="s">
        <v>19</v>
      </c>
      <c r="U16" s="567"/>
      <c r="V16" s="567" t="s">
        <v>20</v>
      </c>
      <c r="W16" s="567"/>
      <c r="X16" s="567" t="s">
        <v>21</v>
      </c>
      <c r="Y16" s="567"/>
      <c r="Z16" s="567" t="s">
        <v>22</v>
      </c>
      <c r="AA16" s="567"/>
      <c r="AB16" s="567" t="s">
        <v>23</v>
      </c>
      <c r="AC16" s="553"/>
      <c r="AD16" s="578" t="s">
        <v>24</v>
      </c>
      <c r="AE16" s="567" t="s">
        <v>25</v>
      </c>
      <c r="AF16" s="567" t="s">
        <v>24</v>
      </c>
      <c r="AG16" s="567" t="s">
        <v>25</v>
      </c>
      <c r="AH16" s="567" t="s">
        <v>24</v>
      </c>
      <c r="AI16" s="567" t="s">
        <v>25</v>
      </c>
      <c r="AJ16" s="567" t="s">
        <v>24</v>
      </c>
      <c r="AK16" s="567" t="s">
        <v>25</v>
      </c>
      <c r="AL16" s="567" t="s">
        <v>24</v>
      </c>
      <c r="AM16" s="582" t="s">
        <v>25</v>
      </c>
      <c r="AN16" s="582" t="s">
        <v>25</v>
      </c>
      <c r="AO16" s="582" t="s">
        <v>25</v>
      </c>
      <c r="AP16" s="582" t="s">
        <v>25</v>
      </c>
      <c r="AQ16" s="588" t="s">
        <v>146</v>
      </c>
      <c r="AR16" s="559"/>
      <c r="AS16" s="559"/>
      <c r="AT16" s="559"/>
      <c r="AU16" s="553"/>
    </row>
    <row r="17" spans="2:52" s="5" customFormat="1" ht="59.25" customHeight="1" thickBot="1" x14ac:dyDescent="0.3">
      <c r="B17" s="592"/>
      <c r="C17" s="580"/>
      <c r="D17" s="595"/>
      <c r="E17" s="598"/>
      <c r="F17" s="486" t="s">
        <v>26</v>
      </c>
      <c r="G17" s="465" t="s">
        <v>6</v>
      </c>
      <c r="H17" s="486" t="s">
        <v>26</v>
      </c>
      <c r="I17" s="465" t="s">
        <v>6</v>
      </c>
      <c r="J17" s="6" t="s">
        <v>26</v>
      </c>
      <c r="K17" s="487" t="s">
        <v>6</v>
      </c>
      <c r="L17" s="486" t="s">
        <v>26</v>
      </c>
      <c r="M17" s="487" t="s">
        <v>6</v>
      </c>
      <c r="N17" s="486" t="s">
        <v>26</v>
      </c>
      <c r="O17" s="487" t="s">
        <v>6</v>
      </c>
      <c r="P17" s="486" t="s">
        <v>26</v>
      </c>
      <c r="Q17" s="487" t="s">
        <v>6</v>
      </c>
      <c r="R17" s="486" t="s">
        <v>26</v>
      </c>
      <c r="S17" s="487" t="s">
        <v>6</v>
      </c>
      <c r="T17" s="486" t="s">
        <v>26</v>
      </c>
      <c r="U17" s="487" t="s">
        <v>6</v>
      </c>
      <c r="V17" s="486" t="s">
        <v>26</v>
      </c>
      <c r="W17" s="487" t="s">
        <v>6</v>
      </c>
      <c r="X17" s="486" t="s">
        <v>26</v>
      </c>
      <c r="Y17" s="487" t="s">
        <v>6</v>
      </c>
      <c r="Z17" s="486" t="s">
        <v>26</v>
      </c>
      <c r="AA17" s="487" t="s">
        <v>6</v>
      </c>
      <c r="AB17" s="486" t="s">
        <v>26</v>
      </c>
      <c r="AC17" s="490" t="s">
        <v>6</v>
      </c>
      <c r="AD17" s="579"/>
      <c r="AE17" s="580"/>
      <c r="AF17" s="580"/>
      <c r="AG17" s="580"/>
      <c r="AH17" s="580"/>
      <c r="AI17" s="580"/>
      <c r="AJ17" s="580"/>
      <c r="AK17" s="580"/>
      <c r="AL17" s="580"/>
      <c r="AM17" s="583"/>
      <c r="AN17" s="583"/>
      <c r="AO17" s="583"/>
      <c r="AP17" s="583"/>
      <c r="AQ17" s="589"/>
      <c r="AR17" s="560"/>
      <c r="AS17" s="560"/>
      <c r="AT17" s="560"/>
      <c r="AU17" s="554"/>
    </row>
    <row r="18" spans="2:52" s="5" customFormat="1" ht="15" customHeight="1" thickBot="1" x14ac:dyDescent="0.3">
      <c r="B18" s="575" t="s">
        <v>86</v>
      </c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7"/>
    </row>
    <row r="19" spans="2:52" s="16" customFormat="1" ht="15.75" thickBot="1" x14ac:dyDescent="0.3">
      <c r="B19" s="505">
        <v>1</v>
      </c>
      <c r="C19" s="546" t="s">
        <v>33</v>
      </c>
      <c r="D19" s="424" t="s">
        <v>47</v>
      </c>
      <c r="E19" s="491">
        <v>71.400000000000006</v>
      </c>
      <c r="F19" s="425">
        <v>1</v>
      </c>
      <c r="G19" s="468">
        <f>+E19*F19*31</f>
        <v>2213.4</v>
      </c>
      <c r="H19" s="425">
        <v>1</v>
      </c>
      <c r="I19" s="468">
        <f>+H19*E19*28</f>
        <v>1999.2000000000003</v>
      </c>
      <c r="J19" s="425">
        <v>1</v>
      </c>
      <c r="K19" s="468">
        <f>+J19*E19*31</f>
        <v>2213.4</v>
      </c>
      <c r="L19" s="425">
        <v>1</v>
      </c>
      <c r="M19" s="468">
        <f>+L19*E19*30</f>
        <v>2142</v>
      </c>
      <c r="N19" s="398">
        <v>1</v>
      </c>
      <c r="O19" s="468">
        <f>+E19*N19*31</f>
        <v>2213.4</v>
      </c>
      <c r="P19" s="398">
        <v>1</v>
      </c>
      <c r="Q19" s="468">
        <f>E19*P19*30</f>
        <v>2142</v>
      </c>
      <c r="R19" s="398">
        <v>1</v>
      </c>
      <c r="S19" s="468">
        <f>E19*R19*31</f>
        <v>2213.4</v>
      </c>
      <c r="T19" s="398">
        <v>1</v>
      </c>
      <c r="U19" s="468">
        <f>E19*T19*31</f>
        <v>2213.4</v>
      </c>
      <c r="V19" s="538">
        <v>1</v>
      </c>
      <c r="W19" s="525">
        <f>E19*V19*30</f>
        <v>2142</v>
      </c>
      <c r="X19" s="398">
        <v>1</v>
      </c>
      <c r="Y19" s="468">
        <f>E19*X19*31</f>
        <v>2213.4</v>
      </c>
      <c r="Z19" s="398"/>
      <c r="AA19" s="468"/>
      <c r="AB19" s="398"/>
      <c r="AC19" s="482"/>
      <c r="AD19" s="421">
        <f t="shared" ref="AD19:AD130" si="0">+AE19*12</f>
        <v>420</v>
      </c>
      <c r="AE19" s="397">
        <v>35</v>
      </c>
      <c r="AF19" s="397">
        <f t="shared" ref="AF19:AF130" si="1">+AG19*12</f>
        <v>420</v>
      </c>
      <c r="AG19" s="397">
        <v>35</v>
      </c>
      <c r="AH19" s="397">
        <f t="shared" ref="AH19:AH130" si="2">+AI19*12</f>
        <v>420</v>
      </c>
      <c r="AI19" s="397">
        <v>35</v>
      </c>
      <c r="AJ19" s="397">
        <f>+AK19*12</f>
        <v>1020</v>
      </c>
      <c r="AK19" s="397">
        <v>85</v>
      </c>
      <c r="AL19" s="397">
        <f>+AP19*12</f>
        <v>454420.64516129036</v>
      </c>
      <c r="AM19" s="397">
        <f t="shared" ref="AM19:AM31" si="3">1760*F19</f>
        <v>1760</v>
      </c>
      <c r="AN19" s="397">
        <f t="shared" ref="AN19:AN31" si="4">1760*H19</f>
        <v>1760</v>
      </c>
      <c r="AO19" s="397">
        <f t="shared" ref="AO19:AO31" si="5">1760*H19</f>
        <v>1760</v>
      </c>
      <c r="AP19" s="397">
        <v>37868.387096774197</v>
      </c>
      <c r="AQ19" s="397">
        <v>0</v>
      </c>
      <c r="AR19" s="397">
        <v>0</v>
      </c>
      <c r="AS19" s="397">
        <v>0</v>
      </c>
      <c r="AT19" s="397">
        <v>0</v>
      </c>
      <c r="AU19" s="388">
        <f>+G19+I19+K19+M19+O19+Q19+S19+AN19+AI19+U19+W19+Y19+AA19+AC19+AE19+AG19+AM19+AO19+AQ19+AR19+AS19+AT19+AK19+AP19</f>
        <v>65043.987096774203</v>
      </c>
      <c r="AV19" s="492"/>
      <c r="AW19" s="492"/>
      <c r="AX19" s="492"/>
      <c r="AY19" s="492"/>
      <c r="AZ19" s="492"/>
    </row>
    <row r="20" spans="2:52" s="16" customFormat="1" ht="15.75" thickBot="1" x14ac:dyDescent="0.3">
      <c r="B20" s="506">
        <v>2</v>
      </c>
      <c r="C20" s="547"/>
      <c r="D20" s="418" t="s">
        <v>34</v>
      </c>
      <c r="E20" s="419">
        <v>71.400000000000006</v>
      </c>
      <c r="F20" s="420">
        <v>15</v>
      </c>
      <c r="G20" s="469">
        <f t="shared" ref="G20:G32" si="6">+E20*F20*31</f>
        <v>33201</v>
      </c>
      <c r="H20" s="420">
        <v>15</v>
      </c>
      <c r="I20" s="469">
        <f t="shared" ref="I20:I35" si="7">+H20*E20*28</f>
        <v>29988</v>
      </c>
      <c r="J20" s="420">
        <v>13</v>
      </c>
      <c r="K20" s="469">
        <f>+J20*E20*31</f>
        <v>28774.2</v>
      </c>
      <c r="L20" s="420">
        <v>13</v>
      </c>
      <c r="M20" s="469">
        <f t="shared" ref="M20:M35" si="8">+L20*E20*30</f>
        <v>27846</v>
      </c>
      <c r="N20" s="386">
        <v>13</v>
      </c>
      <c r="O20" s="469">
        <f t="shared" ref="O20:O35" si="9">+E20*N20*31</f>
        <v>28774.2</v>
      </c>
      <c r="P20" s="386">
        <v>13</v>
      </c>
      <c r="Q20" s="469">
        <f>E20*P20*30</f>
        <v>27846</v>
      </c>
      <c r="R20" s="386">
        <v>13</v>
      </c>
      <c r="S20" s="469">
        <f>E20*R20*31</f>
        <v>28774.2</v>
      </c>
      <c r="T20" s="386">
        <v>13</v>
      </c>
      <c r="U20" s="469">
        <f t="shared" ref="U20:U35" si="10">E20*T20*31</f>
        <v>28774.2</v>
      </c>
      <c r="V20" s="539">
        <v>13</v>
      </c>
      <c r="W20" s="524">
        <f t="shared" ref="W20:W84" si="11">E20*V20*30</f>
        <v>27846</v>
      </c>
      <c r="X20" s="386">
        <v>13</v>
      </c>
      <c r="Y20" s="469">
        <f>E20*X20*31</f>
        <v>28774.2</v>
      </c>
      <c r="Z20" s="386"/>
      <c r="AA20" s="469"/>
      <c r="AB20" s="386"/>
      <c r="AC20" s="483"/>
      <c r="AD20" s="422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88"/>
      <c r="AV20" s="492"/>
      <c r="AW20" s="492"/>
      <c r="AX20" s="492"/>
      <c r="AY20" s="492"/>
      <c r="AZ20" s="492"/>
    </row>
    <row r="21" spans="2:52" s="16" customFormat="1" ht="15.75" thickBot="1" x14ac:dyDescent="0.3">
      <c r="B21" s="506">
        <v>3</v>
      </c>
      <c r="C21" s="547"/>
      <c r="D21" s="418" t="s">
        <v>34</v>
      </c>
      <c r="E21" s="419">
        <v>71.400000000000006</v>
      </c>
      <c r="F21" s="420">
        <v>1</v>
      </c>
      <c r="G21" s="469">
        <v>0</v>
      </c>
      <c r="H21" s="420">
        <v>1</v>
      </c>
      <c r="I21" s="469">
        <v>0</v>
      </c>
      <c r="J21" s="420">
        <v>1</v>
      </c>
      <c r="K21" s="469">
        <f t="shared" ref="K21:K32" si="12">+J21*E21*31</f>
        <v>2213.4</v>
      </c>
      <c r="L21" s="420">
        <v>1</v>
      </c>
      <c r="M21" s="469">
        <f t="shared" si="8"/>
        <v>2142</v>
      </c>
      <c r="N21" s="386">
        <v>1</v>
      </c>
      <c r="O21" s="469">
        <f t="shared" si="9"/>
        <v>2213.4</v>
      </c>
      <c r="P21" s="386">
        <v>1</v>
      </c>
      <c r="Q21" s="469">
        <f t="shared" ref="Q21:Q98" si="13">E21*P21*30</f>
        <v>2142</v>
      </c>
      <c r="R21" s="386">
        <v>1</v>
      </c>
      <c r="S21" s="469">
        <f t="shared" ref="S21:S31" si="14">E21*R21*31</f>
        <v>2213.4</v>
      </c>
      <c r="T21" s="386">
        <v>1</v>
      </c>
      <c r="U21" s="469">
        <f t="shared" si="10"/>
        <v>2213.4</v>
      </c>
      <c r="V21" s="539">
        <v>1</v>
      </c>
      <c r="W21" s="524">
        <f t="shared" si="11"/>
        <v>2142</v>
      </c>
      <c r="X21" s="386">
        <v>1</v>
      </c>
      <c r="Y21" s="469">
        <v>0</v>
      </c>
      <c r="Z21" s="386"/>
      <c r="AA21" s="469"/>
      <c r="AB21" s="386"/>
      <c r="AC21" s="483"/>
      <c r="AD21" s="422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88"/>
      <c r="AV21" s="492"/>
      <c r="AW21" s="492"/>
      <c r="AX21" s="492"/>
      <c r="AY21" s="492"/>
      <c r="AZ21" s="492"/>
    </row>
    <row r="22" spans="2:52" s="16" customFormat="1" ht="15.75" thickBot="1" x14ac:dyDescent="0.3">
      <c r="B22" s="506">
        <v>4</v>
      </c>
      <c r="C22" s="547"/>
      <c r="D22" s="418" t="s">
        <v>34</v>
      </c>
      <c r="E22" s="419">
        <v>71.400000000000006</v>
      </c>
      <c r="F22" s="420">
        <v>0</v>
      </c>
      <c r="G22" s="469">
        <v>0</v>
      </c>
      <c r="H22" s="420">
        <v>0</v>
      </c>
      <c r="I22" s="469">
        <v>0</v>
      </c>
      <c r="J22" s="420">
        <v>1</v>
      </c>
      <c r="K22" s="469">
        <v>999.6</v>
      </c>
      <c r="L22" s="420">
        <v>1</v>
      </c>
      <c r="M22" s="469">
        <v>0</v>
      </c>
      <c r="N22" s="386">
        <v>1</v>
      </c>
      <c r="O22" s="469">
        <v>0</v>
      </c>
      <c r="P22" s="386">
        <v>1</v>
      </c>
      <c r="Q22" s="469">
        <v>0</v>
      </c>
      <c r="R22" s="386">
        <v>1</v>
      </c>
      <c r="S22" s="469">
        <v>0</v>
      </c>
      <c r="T22" s="386">
        <v>1</v>
      </c>
      <c r="U22" s="469">
        <v>0</v>
      </c>
      <c r="V22" s="386">
        <v>0</v>
      </c>
      <c r="W22" s="524">
        <v>0</v>
      </c>
      <c r="X22" s="386">
        <v>0</v>
      </c>
      <c r="Y22" s="469"/>
      <c r="Z22" s="386"/>
      <c r="AA22" s="469"/>
      <c r="AB22" s="386"/>
      <c r="AC22" s="483"/>
      <c r="AD22" s="422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88"/>
      <c r="AV22" s="492"/>
      <c r="AW22" s="492"/>
      <c r="AX22" s="492"/>
      <c r="AY22" s="492"/>
      <c r="AZ22" s="492"/>
    </row>
    <row r="23" spans="2:52" s="16" customFormat="1" ht="15.75" thickBot="1" x14ac:dyDescent="0.3">
      <c r="B23" s="506">
        <v>5</v>
      </c>
      <c r="C23" s="547"/>
      <c r="D23" s="418" t="s">
        <v>34</v>
      </c>
      <c r="E23" s="419">
        <v>71.400000000000006</v>
      </c>
      <c r="F23" s="420">
        <v>0</v>
      </c>
      <c r="G23" s="469">
        <v>0</v>
      </c>
      <c r="H23" s="420">
        <v>0</v>
      </c>
      <c r="I23" s="469">
        <v>0</v>
      </c>
      <c r="J23" s="420">
        <v>1</v>
      </c>
      <c r="K23" s="469">
        <v>1785</v>
      </c>
      <c r="L23" s="420">
        <v>1</v>
      </c>
      <c r="M23" s="469">
        <f t="shared" si="8"/>
        <v>2142</v>
      </c>
      <c r="N23" s="386">
        <v>1</v>
      </c>
      <c r="O23" s="469">
        <f t="shared" si="9"/>
        <v>2213.4</v>
      </c>
      <c r="P23" s="386">
        <v>1</v>
      </c>
      <c r="Q23" s="469">
        <f t="shared" si="13"/>
        <v>2142</v>
      </c>
      <c r="R23" s="386">
        <v>1</v>
      </c>
      <c r="S23" s="469">
        <f t="shared" si="14"/>
        <v>2213.4</v>
      </c>
      <c r="T23" s="386">
        <v>1</v>
      </c>
      <c r="U23" s="469">
        <v>0</v>
      </c>
      <c r="V23" s="386">
        <v>0</v>
      </c>
      <c r="W23" s="524">
        <v>0</v>
      </c>
      <c r="X23" s="386">
        <v>0</v>
      </c>
      <c r="Y23" s="469"/>
      <c r="Z23" s="386"/>
      <c r="AA23" s="469"/>
      <c r="AB23" s="386"/>
      <c r="AC23" s="483"/>
      <c r="AD23" s="422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88"/>
      <c r="AV23" s="492"/>
      <c r="AW23" s="492"/>
      <c r="AX23" s="492"/>
      <c r="AY23" s="492"/>
      <c r="AZ23" s="492"/>
    </row>
    <row r="24" spans="2:52" s="5" customFormat="1" ht="15.75" thickBot="1" x14ac:dyDescent="0.3">
      <c r="B24" s="506">
        <v>6</v>
      </c>
      <c r="C24" s="547"/>
      <c r="D24" s="418" t="s">
        <v>51</v>
      </c>
      <c r="E24" s="419">
        <v>72.540000000000006</v>
      </c>
      <c r="F24" s="420">
        <v>1</v>
      </c>
      <c r="G24" s="469">
        <f t="shared" si="6"/>
        <v>2248.7400000000002</v>
      </c>
      <c r="H24" s="420">
        <v>1</v>
      </c>
      <c r="I24" s="469">
        <f t="shared" si="7"/>
        <v>2031.1200000000001</v>
      </c>
      <c r="J24" s="420">
        <v>1</v>
      </c>
      <c r="K24" s="469">
        <f t="shared" si="12"/>
        <v>2248.7400000000002</v>
      </c>
      <c r="L24" s="420">
        <v>1</v>
      </c>
      <c r="M24" s="469">
        <f t="shared" si="8"/>
        <v>2176.2000000000003</v>
      </c>
      <c r="N24" s="386">
        <v>1</v>
      </c>
      <c r="O24" s="469">
        <f t="shared" si="9"/>
        <v>2248.7400000000002</v>
      </c>
      <c r="P24" s="386">
        <v>1</v>
      </c>
      <c r="Q24" s="469">
        <f t="shared" si="13"/>
        <v>2176.2000000000003</v>
      </c>
      <c r="R24" s="386">
        <v>1</v>
      </c>
      <c r="S24" s="469">
        <f t="shared" si="14"/>
        <v>2248.7400000000002</v>
      </c>
      <c r="T24" s="386">
        <v>1</v>
      </c>
      <c r="U24" s="469">
        <f t="shared" si="10"/>
        <v>2248.7400000000002</v>
      </c>
      <c r="V24" s="386">
        <v>1</v>
      </c>
      <c r="W24" s="524">
        <f t="shared" si="11"/>
        <v>2176.2000000000003</v>
      </c>
      <c r="X24" s="386">
        <v>1</v>
      </c>
      <c r="Y24" s="469">
        <f>E24*X24*31</f>
        <v>2248.7400000000002</v>
      </c>
      <c r="Z24" s="386"/>
      <c r="AA24" s="469"/>
      <c r="AB24" s="386"/>
      <c r="AC24" s="483"/>
      <c r="AD24" s="423">
        <f t="shared" ref="AD24" si="15">+AE24*12</f>
        <v>600</v>
      </c>
      <c r="AE24" s="385">
        <v>50</v>
      </c>
      <c r="AF24" s="385">
        <f t="shared" ref="AF24" si="16">+AG24*12</f>
        <v>600</v>
      </c>
      <c r="AG24" s="385">
        <v>50</v>
      </c>
      <c r="AH24" s="385">
        <f t="shared" ref="AH24" si="17">+AI24*12</f>
        <v>600</v>
      </c>
      <c r="AI24" s="385">
        <v>50</v>
      </c>
      <c r="AJ24" s="385">
        <f t="shared" ref="AJ24" si="18">+AK24*12</f>
        <v>600</v>
      </c>
      <c r="AK24" s="385">
        <v>50</v>
      </c>
      <c r="AL24" s="385">
        <f t="shared" ref="AL24:AL31" si="19">+AP24*12</f>
        <v>126720</v>
      </c>
      <c r="AM24" s="385">
        <f t="shared" ref="AM24" si="20">1760*F24</f>
        <v>1760</v>
      </c>
      <c r="AN24" s="385">
        <f t="shared" ref="AN24" si="21">1760*H24</f>
        <v>1760</v>
      </c>
      <c r="AO24" s="385">
        <f t="shared" ref="AO24" si="22">1760*H24</f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ref="AU24:AU31" si="23">+G24+I24+K24+M24+O24+Q24+S24+AN24+AI24+U24+W24+Y24+AA24+AC24+AE24+AG24+AM24+AO24+AQ24+AR24+AS24+AT24+AK24+AP24</f>
        <v>38092.160000000003</v>
      </c>
      <c r="AV24" s="408"/>
      <c r="AW24" s="408"/>
      <c r="AX24" s="408"/>
      <c r="AY24" s="408"/>
      <c r="AZ24" s="408"/>
    </row>
    <row r="25" spans="2:52" s="5" customFormat="1" ht="15.75" thickBot="1" x14ac:dyDescent="0.3">
      <c r="B25" s="506">
        <v>7</v>
      </c>
      <c r="C25" s="547"/>
      <c r="D25" s="418" t="s">
        <v>37</v>
      </c>
      <c r="E25" s="419">
        <v>71.400000000000006</v>
      </c>
      <c r="F25" s="420">
        <v>4</v>
      </c>
      <c r="G25" s="469">
        <f t="shared" si="6"/>
        <v>8853.6</v>
      </c>
      <c r="H25" s="420">
        <v>4</v>
      </c>
      <c r="I25" s="469">
        <f t="shared" si="7"/>
        <v>7996.8000000000011</v>
      </c>
      <c r="J25" s="420">
        <v>4</v>
      </c>
      <c r="K25" s="469">
        <f t="shared" si="12"/>
        <v>8853.6</v>
      </c>
      <c r="L25" s="420">
        <v>4</v>
      </c>
      <c r="M25" s="469">
        <f t="shared" si="8"/>
        <v>8568</v>
      </c>
      <c r="N25" s="386">
        <v>4</v>
      </c>
      <c r="O25" s="469">
        <f t="shared" si="9"/>
        <v>8853.6</v>
      </c>
      <c r="P25" s="386">
        <v>4</v>
      </c>
      <c r="Q25" s="469">
        <f t="shared" si="13"/>
        <v>8568</v>
      </c>
      <c r="R25" s="386">
        <v>4</v>
      </c>
      <c r="S25" s="469">
        <f t="shared" si="14"/>
        <v>8853.6</v>
      </c>
      <c r="T25" s="386">
        <v>4</v>
      </c>
      <c r="U25" s="469">
        <f t="shared" si="10"/>
        <v>8853.6</v>
      </c>
      <c r="V25" s="386">
        <v>4</v>
      </c>
      <c r="W25" s="524">
        <f t="shared" si="11"/>
        <v>8568</v>
      </c>
      <c r="X25" s="386">
        <v>4</v>
      </c>
      <c r="Y25" s="469">
        <f>E25*X25*31</f>
        <v>8853.6</v>
      </c>
      <c r="Z25" s="386"/>
      <c r="AA25" s="469"/>
      <c r="AB25" s="386"/>
      <c r="AC25" s="483"/>
      <c r="AD25" s="423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ref="AJ25:AJ113" si="24">+AK25*12</f>
        <v>600</v>
      </c>
      <c r="AK25" s="385">
        <v>50</v>
      </c>
      <c r="AL25" s="385">
        <f t="shared" si="19"/>
        <v>126720</v>
      </c>
      <c r="AM25" s="385">
        <f t="shared" si="3"/>
        <v>7040</v>
      </c>
      <c r="AN25" s="385">
        <f t="shared" si="4"/>
        <v>7040</v>
      </c>
      <c r="AO25" s="385">
        <f t="shared" si="5"/>
        <v>7040</v>
      </c>
      <c r="AP25" s="385">
        <v>10560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23"/>
        <v>118702.40000000001</v>
      </c>
      <c r="AV25" s="408"/>
      <c r="AW25" s="408"/>
      <c r="AX25" s="408"/>
      <c r="AY25" s="408"/>
      <c r="AZ25" s="408"/>
    </row>
    <row r="26" spans="2:52" s="5" customFormat="1" ht="15.75" thickBot="1" x14ac:dyDescent="0.3">
      <c r="B26" s="506">
        <v>8</v>
      </c>
      <c r="C26" s="547"/>
      <c r="D26" s="418" t="s">
        <v>38</v>
      </c>
      <c r="E26" s="419">
        <v>78.25</v>
      </c>
      <c r="F26" s="420">
        <v>1</v>
      </c>
      <c r="G26" s="469">
        <f t="shared" si="6"/>
        <v>2425.75</v>
      </c>
      <c r="H26" s="420">
        <v>1</v>
      </c>
      <c r="I26" s="469">
        <f t="shared" si="7"/>
        <v>2191</v>
      </c>
      <c r="J26" s="420">
        <v>1</v>
      </c>
      <c r="K26" s="469">
        <f t="shared" si="12"/>
        <v>2425.75</v>
      </c>
      <c r="L26" s="420">
        <v>1</v>
      </c>
      <c r="M26" s="469">
        <f t="shared" si="8"/>
        <v>2347.5</v>
      </c>
      <c r="N26" s="386">
        <v>1</v>
      </c>
      <c r="O26" s="469">
        <f t="shared" si="9"/>
        <v>2425.75</v>
      </c>
      <c r="P26" s="386">
        <v>1</v>
      </c>
      <c r="Q26" s="469">
        <f t="shared" si="13"/>
        <v>2347.5</v>
      </c>
      <c r="R26" s="386">
        <v>1</v>
      </c>
      <c r="S26" s="469">
        <f t="shared" si="14"/>
        <v>2425.75</v>
      </c>
      <c r="T26" s="386">
        <v>1</v>
      </c>
      <c r="U26" s="469">
        <f t="shared" si="10"/>
        <v>2425.75</v>
      </c>
      <c r="V26" s="386">
        <v>1</v>
      </c>
      <c r="W26" s="524">
        <f t="shared" si="11"/>
        <v>2347.5</v>
      </c>
      <c r="X26" s="386">
        <v>1</v>
      </c>
      <c r="Y26" s="469">
        <f>E26*X26*31</f>
        <v>2425.75</v>
      </c>
      <c r="Z26" s="386"/>
      <c r="AA26" s="469"/>
      <c r="AB26" s="386"/>
      <c r="AC26" s="483"/>
      <c r="AD26" s="423">
        <f t="shared" si="0"/>
        <v>600</v>
      </c>
      <c r="AE26" s="385">
        <v>50</v>
      </c>
      <c r="AF26" s="385">
        <f t="shared" si="1"/>
        <v>600</v>
      </c>
      <c r="AG26" s="385">
        <v>50</v>
      </c>
      <c r="AH26" s="385">
        <f t="shared" si="2"/>
        <v>600</v>
      </c>
      <c r="AI26" s="385">
        <v>50</v>
      </c>
      <c r="AJ26" s="385">
        <f t="shared" si="24"/>
        <v>600</v>
      </c>
      <c r="AK26" s="385">
        <v>50</v>
      </c>
      <c r="AL26" s="385">
        <f t="shared" si="19"/>
        <v>21120</v>
      </c>
      <c r="AM26" s="385">
        <f t="shared" si="3"/>
        <v>1760</v>
      </c>
      <c r="AN26" s="385">
        <f t="shared" si="4"/>
        <v>1760</v>
      </c>
      <c r="AO26" s="385">
        <f t="shared" si="5"/>
        <v>1760</v>
      </c>
      <c r="AP26" s="385">
        <v>1760</v>
      </c>
      <c r="AQ26" s="385">
        <v>0</v>
      </c>
      <c r="AR26" s="385">
        <v>0</v>
      </c>
      <c r="AS26" s="385">
        <v>0</v>
      </c>
      <c r="AT26" s="385">
        <v>0</v>
      </c>
      <c r="AU26" s="388">
        <f t="shared" si="23"/>
        <v>31028</v>
      </c>
      <c r="AV26" s="408"/>
      <c r="AW26" s="408"/>
      <c r="AX26" s="408"/>
      <c r="AY26" s="408"/>
      <c r="AZ26" s="408"/>
    </row>
    <row r="27" spans="2:52" s="5" customFormat="1" ht="15.75" thickBot="1" x14ac:dyDescent="0.3">
      <c r="B27" s="506">
        <v>9</v>
      </c>
      <c r="C27" s="547"/>
      <c r="D27" s="418" t="s">
        <v>30</v>
      </c>
      <c r="E27" s="419">
        <v>72.540000000000006</v>
      </c>
      <c r="F27" s="420">
        <v>0</v>
      </c>
      <c r="G27" s="469">
        <f t="shared" si="6"/>
        <v>0</v>
      </c>
      <c r="H27" s="420">
        <v>0</v>
      </c>
      <c r="I27" s="469">
        <f t="shared" ref="I27" si="25">+H27*E27*28</f>
        <v>0</v>
      </c>
      <c r="J27" s="420">
        <v>0</v>
      </c>
      <c r="K27" s="469">
        <f>+J27*E27*31</f>
        <v>0</v>
      </c>
      <c r="L27" s="420">
        <v>0</v>
      </c>
      <c r="M27" s="469">
        <f t="shared" ref="M27" si="26">+L27*E27*30</f>
        <v>0</v>
      </c>
      <c r="N27" s="386">
        <v>0</v>
      </c>
      <c r="O27" s="469">
        <f t="shared" ref="O27" si="27">+E27*N27*31</f>
        <v>0</v>
      </c>
      <c r="P27" s="386">
        <v>0</v>
      </c>
      <c r="Q27" s="469">
        <f t="shared" ref="Q27" si="28">E27*P27*30</f>
        <v>0</v>
      </c>
      <c r="R27" s="386">
        <v>0</v>
      </c>
      <c r="S27" s="469">
        <f t="shared" ref="S27" si="29">E27*R27*31</f>
        <v>0</v>
      </c>
      <c r="T27" s="386">
        <v>1</v>
      </c>
      <c r="U27" s="469">
        <v>2031.12</v>
      </c>
      <c r="V27" s="386">
        <v>1</v>
      </c>
      <c r="W27" s="524">
        <f t="shared" si="11"/>
        <v>2176.2000000000003</v>
      </c>
      <c r="X27" s="386">
        <v>1</v>
      </c>
      <c r="Y27" s="469">
        <f>E27*X27*31</f>
        <v>2248.7400000000002</v>
      </c>
      <c r="Z27" s="386"/>
      <c r="AA27" s="469"/>
      <c r="AB27" s="386"/>
      <c r="AC27" s="483"/>
      <c r="AD27" s="423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8"/>
      <c r="AV27" s="408"/>
      <c r="AW27" s="408"/>
      <c r="AX27" s="408"/>
      <c r="AY27" s="408"/>
      <c r="AZ27" s="408"/>
    </row>
    <row r="28" spans="2:52" s="5" customFormat="1" ht="15.75" thickBot="1" x14ac:dyDescent="0.3">
      <c r="B28" s="506">
        <v>10</v>
      </c>
      <c r="C28" s="547"/>
      <c r="D28" s="418" t="s">
        <v>39</v>
      </c>
      <c r="E28" s="419">
        <v>73.59</v>
      </c>
      <c r="F28" s="420">
        <v>2</v>
      </c>
      <c r="G28" s="469">
        <f t="shared" ref="G28" si="30">+E28*F28*31</f>
        <v>4562.58</v>
      </c>
      <c r="H28" s="420">
        <v>2</v>
      </c>
      <c r="I28" s="469">
        <f t="shared" si="7"/>
        <v>4121.04</v>
      </c>
      <c r="J28" s="420">
        <v>1</v>
      </c>
      <c r="K28" s="469">
        <f>+J28*E28*31</f>
        <v>2281.29</v>
      </c>
      <c r="L28" s="420">
        <v>1</v>
      </c>
      <c r="M28" s="469">
        <f t="shared" si="8"/>
        <v>2207.7000000000003</v>
      </c>
      <c r="N28" s="386">
        <v>1</v>
      </c>
      <c r="O28" s="469">
        <f t="shared" si="9"/>
        <v>2281.29</v>
      </c>
      <c r="P28" s="386">
        <v>1</v>
      </c>
      <c r="Q28" s="469">
        <f t="shared" si="13"/>
        <v>2207.7000000000003</v>
      </c>
      <c r="R28" s="386">
        <v>1</v>
      </c>
      <c r="S28" s="469">
        <f t="shared" si="14"/>
        <v>2281.29</v>
      </c>
      <c r="T28" s="386">
        <v>2</v>
      </c>
      <c r="U28" s="469">
        <f t="shared" si="10"/>
        <v>4562.58</v>
      </c>
      <c r="V28" s="386">
        <v>2</v>
      </c>
      <c r="W28" s="524">
        <f t="shared" si="11"/>
        <v>4415.4000000000005</v>
      </c>
      <c r="X28" s="386">
        <v>2</v>
      </c>
      <c r="Y28" s="469">
        <v>2281.29</v>
      </c>
      <c r="Z28" s="386"/>
      <c r="AA28" s="469"/>
      <c r="AB28" s="386"/>
      <c r="AC28" s="483"/>
      <c r="AD28" s="423">
        <f t="shared" ref="AD28" si="31">+AE28*12</f>
        <v>600</v>
      </c>
      <c r="AE28" s="385">
        <v>50</v>
      </c>
      <c r="AF28" s="385">
        <f t="shared" ref="AF28" si="32">+AG28*12</f>
        <v>600</v>
      </c>
      <c r="AG28" s="385">
        <v>50</v>
      </c>
      <c r="AH28" s="385">
        <f t="shared" ref="AH28" si="33">+AI28*12</f>
        <v>600</v>
      </c>
      <c r="AI28" s="385">
        <v>50</v>
      </c>
      <c r="AJ28" s="385">
        <f t="shared" ref="AJ28" si="34">+AK28*12</f>
        <v>600</v>
      </c>
      <c r="AK28" s="385">
        <v>50</v>
      </c>
      <c r="AL28" s="385">
        <f t="shared" si="19"/>
        <v>21120</v>
      </c>
      <c r="AM28" s="385">
        <f t="shared" ref="AM28:AM29" si="35">1760*F28</f>
        <v>3520</v>
      </c>
      <c r="AN28" s="385">
        <f t="shared" ref="AN28:AN29" si="36">1760*H28</f>
        <v>3520</v>
      </c>
      <c r="AO28" s="385">
        <f t="shared" ref="AO28:AO29" si="37">1760*H28</f>
        <v>3520</v>
      </c>
      <c r="AP28" s="385">
        <v>1760</v>
      </c>
      <c r="AQ28" s="385">
        <v>0</v>
      </c>
      <c r="AR28" s="385">
        <v>0</v>
      </c>
      <c r="AS28" s="385">
        <v>0</v>
      </c>
      <c r="AT28" s="385">
        <v>0</v>
      </c>
      <c r="AU28" s="388">
        <f t="shared" si="23"/>
        <v>43722.16</v>
      </c>
      <c r="AV28" s="408"/>
      <c r="AW28" s="408"/>
      <c r="AX28" s="408"/>
      <c r="AY28" s="408"/>
      <c r="AZ28" s="408"/>
    </row>
    <row r="29" spans="2:52" s="5" customFormat="1" ht="15.75" thickBot="1" x14ac:dyDescent="0.3">
      <c r="B29" s="506">
        <v>11</v>
      </c>
      <c r="C29" s="547"/>
      <c r="D29" s="418" t="s">
        <v>39</v>
      </c>
      <c r="E29" s="419">
        <v>73.59</v>
      </c>
      <c r="F29" s="420">
        <v>0</v>
      </c>
      <c r="G29" s="469">
        <v>0</v>
      </c>
      <c r="H29" s="420">
        <v>0</v>
      </c>
      <c r="I29" s="469">
        <v>0</v>
      </c>
      <c r="J29" s="420">
        <v>1</v>
      </c>
      <c r="K29" s="469">
        <v>0</v>
      </c>
      <c r="L29" s="420">
        <v>1</v>
      </c>
      <c r="M29" s="469">
        <f>+L29*E29*29</f>
        <v>2134.11</v>
      </c>
      <c r="N29" s="386">
        <v>1</v>
      </c>
      <c r="O29" s="469">
        <f t="shared" si="9"/>
        <v>2281.29</v>
      </c>
      <c r="P29" s="386">
        <v>1</v>
      </c>
      <c r="Q29" s="469">
        <v>1986.93</v>
      </c>
      <c r="R29" s="386">
        <v>1</v>
      </c>
      <c r="S29" s="469">
        <f t="shared" si="14"/>
        <v>2281.29</v>
      </c>
      <c r="T29" s="386">
        <v>1</v>
      </c>
      <c r="U29" s="469">
        <v>0</v>
      </c>
      <c r="V29" s="386">
        <v>0</v>
      </c>
      <c r="W29" s="524">
        <v>0</v>
      </c>
      <c r="X29" s="386">
        <v>0</v>
      </c>
      <c r="Y29" s="469"/>
      <c r="Z29" s="386"/>
      <c r="AA29" s="469"/>
      <c r="AB29" s="386"/>
      <c r="AC29" s="483"/>
      <c r="AD29" s="423"/>
      <c r="AE29" s="385"/>
      <c r="AF29" s="385"/>
      <c r="AG29" s="385"/>
      <c r="AH29" s="385"/>
      <c r="AI29" s="385"/>
      <c r="AJ29" s="385"/>
      <c r="AK29" s="385"/>
      <c r="AL29" s="385"/>
      <c r="AM29" s="385">
        <f t="shared" si="35"/>
        <v>0</v>
      </c>
      <c r="AN29" s="385">
        <f t="shared" si="36"/>
        <v>0</v>
      </c>
      <c r="AO29" s="385">
        <f t="shared" si="37"/>
        <v>0</v>
      </c>
      <c r="AP29" s="385"/>
      <c r="AQ29" s="385"/>
      <c r="AR29" s="385"/>
      <c r="AS29" s="385"/>
      <c r="AT29" s="385"/>
      <c r="AU29" s="388"/>
      <c r="AV29" s="408"/>
      <c r="AW29" s="408"/>
      <c r="AX29" s="408"/>
      <c r="AY29" s="408"/>
      <c r="AZ29" s="408"/>
    </row>
    <row r="30" spans="2:52" s="5" customFormat="1" ht="15.75" thickBot="1" x14ac:dyDescent="0.3">
      <c r="B30" s="506">
        <v>12</v>
      </c>
      <c r="C30" s="547"/>
      <c r="D30" s="418" t="s">
        <v>40</v>
      </c>
      <c r="E30" s="419">
        <v>75.64</v>
      </c>
      <c r="F30" s="420">
        <v>5</v>
      </c>
      <c r="G30" s="469">
        <f t="shared" si="6"/>
        <v>11724.199999999999</v>
      </c>
      <c r="H30" s="420">
        <v>5</v>
      </c>
      <c r="I30" s="469">
        <f t="shared" si="7"/>
        <v>10589.6</v>
      </c>
      <c r="J30" s="420">
        <v>5</v>
      </c>
      <c r="K30" s="469">
        <f t="shared" si="12"/>
        <v>11724.199999999999</v>
      </c>
      <c r="L30" s="420">
        <v>5</v>
      </c>
      <c r="M30" s="469">
        <f t="shared" si="8"/>
        <v>11346</v>
      </c>
      <c r="N30" s="386">
        <v>5</v>
      </c>
      <c r="O30" s="469">
        <f t="shared" si="9"/>
        <v>11724.199999999999</v>
      </c>
      <c r="P30" s="386">
        <v>5</v>
      </c>
      <c r="Q30" s="469">
        <f t="shared" si="13"/>
        <v>11346</v>
      </c>
      <c r="R30" s="386">
        <v>5</v>
      </c>
      <c r="S30" s="469">
        <f t="shared" si="14"/>
        <v>11724.199999999999</v>
      </c>
      <c r="T30" s="386">
        <v>5</v>
      </c>
      <c r="U30" s="469">
        <f t="shared" si="10"/>
        <v>11724.199999999999</v>
      </c>
      <c r="V30" s="386">
        <v>5</v>
      </c>
      <c r="W30" s="524">
        <f t="shared" si="11"/>
        <v>11346</v>
      </c>
      <c r="X30" s="386">
        <v>5</v>
      </c>
      <c r="Y30" s="469">
        <v>11497.28</v>
      </c>
      <c r="Z30" s="386"/>
      <c r="AA30" s="469"/>
      <c r="AB30" s="386"/>
      <c r="AC30" s="483"/>
      <c r="AD30" s="423">
        <f t="shared" si="0"/>
        <v>0</v>
      </c>
      <c r="AE30" s="385">
        <v>0</v>
      </c>
      <c r="AF30" s="385">
        <f t="shared" si="1"/>
        <v>0</v>
      </c>
      <c r="AG30" s="385">
        <v>0</v>
      </c>
      <c r="AH30" s="385">
        <f t="shared" si="2"/>
        <v>0</v>
      </c>
      <c r="AI30" s="385">
        <v>0</v>
      </c>
      <c r="AJ30" s="385">
        <f t="shared" si="24"/>
        <v>0</v>
      </c>
      <c r="AK30" s="385">
        <v>0</v>
      </c>
      <c r="AL30" s="385">
        <f t="shared" si="19"/>
        <v>42240</v>
      </c>
      <c r="AM30" s="385">
        <f t="shared" si="3"/>
        <v>8800</v>
      </c>
      <c r="AN30" s="385">
        <f t="shared" si="4"/>
        <v>8800</v>
      </c>
      <c r="AO30" s="385">
        <f t="shared" si="5"/>
        <v>8800</v>
      </c>
      <c r="AP30" s="385">
        <v>3520</v>
      </c>
      <c r="AQ30" s="385">
        <v>0</v>
      </c>
      <c r="AR30" s="385">
        <v>0</v>
      </c>
      <c r="AS30" s="385">
        <v>0</v>
      </c>
      <c r="AT30" s="385">
        <v>0</v>
      </c>
      <c r="AU30" s="388">
        <f t="shared" si="23"/>
        <v>144665.88</v>
      </c>
      <c r="AV30" s="408"/>
      <c r="AW30" s="408"/>
      <c r="AX30" s="408"/>
      <c r="AY30" s="408"/>
      <c r="AZ30" s="408"/>
    </row>
    <row r="31" spans="2:52" s="5" customFormat="1" ht="15.75" thickBot="1" x14ac:dyDescent="0.3">
      <c r="B31" s="506">
        <v>13</v>
      </c>
      <c r="C31" s="547"/>
      <c r="D31" s="418" t="s">
        <v>41</v>
      </c>
      <c r="E31" s="419">
        <v>75.64</v>
      </c>
      <c r="F31" s="420">
        <v>2</v>
      </c>
      <c r="G31" s="469">
        <f t="shared" si="6"/>
        <v>4689.68</v>
      </c>
      <c r="H31" s="420">
        <v>2</v>
      </c>
      <c r="I31" s="469">
        <f t="shared" si="7"/>
        <v>4235.84</v>
      </c>
      <c r="J31" s="420">
        <v>2</v>
      </c>
      <c r="K31" s="469">
        <f t="shared" si="12"/>
        <v>4689.68</v>
      </c>
      <c r="L31" s="420">
        <v>2</v>
      </c>
      <c r="M31" s="469">
        <f t="shared" si="8"/>
        <v>4538.3999999999996</v>
      </c>
      <c r="N31" s="386">
        <v>2</v>
      </c>
      <c r="O31" s="469">
        <f t="shared" si="9"/>
        <v>4689.68</v>
      </c>
      <c r="P31" s="386">
        <v>2</v>
      </c>
      <c r="Q31" s="469">
        <f t="shared" si="13"/>
        <v>4538.3999999999996</v>
      </c>
      <c r="R31" s="386">
        <v>2</v>
      </c>
      <c r="S31" s="469">
        <f t="shared" si="14"/>
        <v>4689.68</v>
      </c>
      <c r="T31" s="386">
        <v>2</v>
      </c>
      <c r="U31" s="469">
        <f t="shared" si="10"/>
        <v>4689.68</v>
      </c>
      <c r="V31" s="386">
        <v>4</v>
      </c>
      <c r="W31" s="524">
        <v>11194.72</v>
      </c>
      <c r="X31" s="386">
        <v>4</v>
      </c>
      <c r="Y31" s="469">
        <f>E31*X31*31</f>
        <v>9379.36</v>
      </c>
      <c r="Z31" s="386"/>
      <c r="AA31" s="469"/>
      <c r="AB31" s="386"/>
      <c r="AC31" s="483"/>
      <c r="AD31" s="423">
        <f t="shared" si="0"/>
        <v>900</v>
      </c>
      <c r="AE31" s="385">
        <v>75</v>
      </c>
      <c r="AF31" s="385">
        <f t="shared" si="1"/>
        <v>900</v>
      </c>
      <c r="AG31" s="385">
        <v>75</v>
      </c>
      <c r="AH31" s="385">
        <f t="shared" si="2"/>
        <v>900</v>
      </c>
      <c r="AI31" s="385">
        <v>75</v>
      </c>
      <c r="AJ31" s="385">
        <f t="shared" si="24"/>
        <v>900</v>
      </c>
      <c r="AK31" s="385">
        <v>75</v>
      </c>
      <c r="AL31" s="385">
        <f t="shared" si="19"/>
        <v>63360</v>
      </c>
      <c r="AM31" s="385">
        <f t="shared" si="3"/>
        <v>3520</v>
      </c>
      <c r="AN31" s="385">
        <f t="shared" si="4"/>
        <v>3520</v>
      </c>
      <c r="AO31" s="385">
        <f t="shared" si="5"/>
        <v>3520</v>
      </c>
      <c r="AP31" s="385">
        <v>5280</v>
      </c>
      <c r="AQ31" s="385">
        <v>0</v>
      </c>
      <c r="AR31" s="385">
        <v>0</v>
      </c>
      <c r="AS31" s="385">
        <v>0</v>
      </c>
      <c r="AT31" s="385">
        <v>0</v>
      </c>
      <c r="AU31" s="388">
        <f t="shared" si="23"/>
        <v>73475.12</v>
      </c>
      <c r="AV31" s="408"/>
      <c r="AW31" s="408"/>
      <c r="AX31" s="408"/>
      <c r="AY31" s="408"/>
      <c r="AZ31" s="408"/>
    </row>
    <row r="32" spans="2:52" s="5" customFormat="1" ht="15.75" thickBot="1" x14ac:dyDescent="0.3">
      <c r="B32" s="507">
        <v>14</v>
      </c>
      <c r="C32" s="548"/>
      <c r="D32" s="426" t="s">
        <v>36</v>
      </c>
      <c r="E32" s="493">
        <v>80.86</v>
      </c>
      <c r="F32" s="427">
        <v>4</v>
      </c>
      <c r="G32" s="470">
        <f t="shared" si="6"/>
        <v>10026.64</v>
      </c>
      <c r="H32" s="427">
        <v>4</v>
      </c>
      <c r="I32" s="470">
        <f t="shared" si="7"/>
        <v>9056.32</v>
      </c>
      <c r="J32" s="427">
        <v>4</v>
      </c>
      <c r="K32" s="470">
        <f t="shared" si="12"/>
        <v>10026.64</v>
      </c>
      <c r="L32" s="427">
        <v>4</v>
      </c>
      <c r="M32" s="470">
        <f t="shared" si="8"/>
        <v>9703.2000000000007</v>
      </c>
      <c r="N32" s="428">
        <v>4</v>
      </c>
      <c r="O32" s="470">
        <f t="shared" si="9"/>
        <v>10026.64</v>
      </c>
      <c r="P32" s="428">
        <v>4</v>
      </c>
      <c r="Q32" s="470">
        <f t="shared" si="13"/>
        <v>9703.2000000000007</v>
      </c>
      <c r="R32" s="428">
        <v>4</v>
      </c>
      <c r="S32" s="470">
        <f>E32*R32*31</f>
        <v>10026.64</v>
      </c>
      <c r="T32" s="428">
        <v>4</v>
      </c>
      <c r="U32" s="470">
        <f t="shared" si="10"/>
        <v>10026.64</v>
      </c>
      <c r="V32" s="428">
        <v>4</v>
      </c>
      <c r="W32" s="537">
        <f t="shared" si="11"/>
        <v>9703.2000000000007</v>
      </c>
      <c r="X32" s="428">
        <v>4</v>
      </c>
      <c r="Y32" s="470">
        <f>E32*X32*31</f>
        <v>10026.64</v>
      </c>
      <c r="Z32" s="428"/>
      <c r="AA32" s="470"/>
      <c r="AB32" s="428"/>
      <c r="AC32" s="484"/>
      <c r="AD32" s="423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8"/>
      <c r="AV32" s="408"/>
      <c r="AW32" s="408"/>
      <c r="AX32" s="408"/>
      <c r="AY32" s="408"/>
      <c r="AZ32" s="408"/>
    </row>
    <row r="33" spans="2:52" s="5" customFormat="1" ht="25.5" customHeight="1" thickBot="1" x14ac:dyDescent="0.3">
      <c r="B33" s="505">
        <v>15</v>
      </c>
      <c r="C33" s="546" t="s">
        <v>42</v>
      </c>
      <c r="D33" s="451" t="s">
        <v>136</v>
      </c>
      <c r="E33" s="500">
        <v>72.540000000000006</v>
      </c>
      <c r="F33" s="430">
        <v>6</v>
      </c>
      <c r="G33" s="468">
        <f t="shared" ref="G33:G81" si="38">+E33*F33*31</f>
        <v>13492.44</v>
      </c>
      <c r="H33" s="430">
        <v>6</v>
      </c>
      <c r="I33" s="468">
        <f t="shared" si="7"/>
        <v>12186.720000000001</v>
      </c>
      <c r="J33" s="430">
        <v>6</v>
      </c>
      <c r="K33" s="468">
        <f>+J33*E33*31</f>
        <v>13492.44</v>
      </c>
      <c r="L33" s="430">
        <v>6</v>
      </c>
      <c r="M33" s="468">
        <f t="shared" si="8"/>
        <v>13057.2</v>
      </c>
      <c r="N33" s="430">
        <v>6</v>
      </c>
      <c r="O33" s="468">
        <f>+E33*N33*31</f>
        <v>13492.44</v>
      </c>
      <c r="P33" s="430">
        <v>6</v>
      </c>
      <c r="Q33" s="468">
        <f t="shared" si="13"/>
        <v>13057.2</v>
      </c>
      <c r="R33" s="430">
        <v>6</v>
      </c>
      <c r="S33" s="468">
        <f>E33*R33*31</f>
        <v>13492.44</v>
      </c>
      <c r="T33" s="430">
        <v>6</v>
      </c>
      <c r="U33" s="468">
        <f t="shared" si="10"/>
        <v>13492.44</v>
      </c>
      <c r="V33" s="540">
        <v>6</v>
      </c>
      <c r="W33" s="525">
        <f t="shared" si="11"/>
        <v>13057.2</v>
      </c>
      <c r="X33" s="430">
        <v>6</v>
      </c>
      <c r="Y33" s="468">
        <f>E33*X33*31</f>
        <v>13492.44</v>
      </c>
      <c r="Z33" s="430"/>
      <c r="AA33" s="468"/>
      <c r="AB33" s="430"/>
      <c r="AC33" s="482"/>
      <c r="AD33" s="423">
        <f t="shared" si="0"/>
        <v>4200</v>
      </c>
      <c r="AE33" s="385">
        <v>350</v>
      </c>
      <c r="AF33" s="385">
        <f t="shared" si="1"/>
        <v>4200</v>
      </c>
      <c r="AG33" s="385">
        <v>350</v>
      </c>
      <c r="AH33" s="385">
        <f t="shared" si="2"/>
        <v>4200</v>
      </c>
      <c r="AI33" s="385">
        <v>350</v>
      </c>
      <c r="AJ33" s="385">
        <f t="shared" si="24"/>
        <v>4200</v>
      </c>
      <c r="AK33" s="385">
        <v>350</v>
      </c>
      <c r="AL33" s="385">
        <f>+AP33*12</f>
        <v>147840</v>
      </c>
      <c r="AM33" s="385">
        <f t="shared" ref="AM33:AM67" si="39">1760*F33</f>
        <v>10560</v>
      </c>
      <c r="AN33" s="385">
        <f t="shared" ref="AN33:AN51" si="40">1760*H33</f>
        <v>10560</v>
      </c>
      <c r="AO33" s="385">
        <f t="shared" ref="AO33:AO51" si="41">1760*H33</f>
        <v>10560</v>
      </c>
      <c r="AP33" s="385">
        <v>12320</v>
      </c>
      <c r="AQ33" s="385">
        <v>0</v>
      </c>
      <c r="AR33" s="385">
        <v>0</v>
      </c>
      <c r="AS33" s="385">
        <v>0</v>
      </c>
      <c r="AT33" s="385">
        <v>0</v>
      </c>
      <c r="AU33" s="388">
        <f>+G33+I33+K33+M33+O33+Q33+S33+AN33+AI33+U33+W33+Y33+AA33+AC33+AE33+AG33+AM33+AO33+AQ33+AR33+AS33+AT33+AK33+AP33</f>
        <v>177712.96</v>
      </c>
      <c r="AV33" s="408"/>
      <c r="AW33" s="408"/>
      <c r="AX33" s="408"/>
      <c r="AY33" s="408"/>
      <c r="AZ33" s="408"/>
    </row>
    <row r="34" spans="2:52" s="5" customFormat="1" ht="25.5" customHeight="1" thickBot="1" x14ac:dyDescent="0.3">
      <c r="B34" s="506">
        <v>16</v>
      </c>
      <c r="C34" s="547"/>
      <c r="D34" s="449" t="s">
        <v>136</v>
      </c>
      <c r="E34" s="494">
        <v>72.540000000000006</v>
      </c>
      <c r="F34" s="402">
        <v>1</v>
      </c>
      <c r="G34" s="469">
        <f t="shared" ref="G34" si="42">+E34*F34*31</f>
        <v>2248.7400000000002</v>
      </c>
      <c r="H34" s="402">
        <v>1</v>
      </c>
      <c r="I34" s="469">
        <f t="shared" ref="I34" si="43">+H34*E34*28</f>
        <v>2031.1200000000001</v>
      </c>
      <c r="J34" s="402">
        <v>1</v>
      </c>
      <c r="K34" s="469">
        <f>+J34*E34*31</f>
        <v>2248.7400000000002</v>
      </c>
      <c r="L34" s="402">
        <v>1</v>
      </c>
      <c r="M34" s="469">
        <f t="shared" ref="M34" si="44">+L34*E34*30</f>
        <v>2176.2000000000003</v>
      </c>
      <c r="N34" s="402">
        <v>1</v>
      </c>
      <c r="O34" s="469">
        <v>0</v>
      </c>
      <c r="P34" s="402">
        <v>1</v>
      </c>
      <c r="Q34" s="469">
        <v>0</v>
      </c>
      <c r="R34" s="402">
        <v>1</v>
      </c>
      <c r="S34" s="469">
        <v>0</v>
      </c>
      <c r="T34" s="402">
        <v>1</v>
      </c>
      <c r="U34" s="469">
        <v>0</v>
      </c>
      <c r="V34" s="402">
        <v>0</v>
      </c>
      <c r="W34" s="524">
        <v>0</v>
      </c>
      <c r="X34" s="402">
        <v>0</v>
      </c>
      <c r="Y34" s="469"/>
      <c r="Z34" s="402"/>
      <c r="AA34" s="469"/>
      <c r="AB34" s="402"/>
      <c r="AC34" s="483"/>
      <c r="AD34" s="423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8"/>
      <c r="AW34" s="408"/>
      <c r="AX34" s="408"/>
      <c r="AY34" s="408"/>
      <c r="AZ34" s="408"/>
    </row>
    <row r="35" spans="2:52" s="5" customFormat="1" ht="25.5" customHeight="1" thickBot="1" x14ac:dyDescent="0.3">
      <c r="B35" s="506">
        <v>17</v>
      </c>
      <c r="C35" s="547"/>
      <c r="D35" s="449" t="s">
        <v>34</v>
      </c>
      <c r="E35" s="494">
        <v>71.400000000000006</v>
      </c>
      <c r="F35" s="402">
        <v>4</v>
      </c>
      <c r="G35" s="469">
        <f t="shared" si="38"/>
        <v>8853.6</v>
      </c>
      <c r="H35" s="402">
        <v>4</v>
      </c>
      <c r="I35" s="469">
        <f t="shared" si="7"/>
        <v>7996.8000000000011</v>
      </c>
      <c r="J35" s="402">
        <v>4</v>
      </c>
      <c r="K35" s="469">
        <f>+J35*E35*31</f>
        <v>8853.6</v>
      </c>
      <c r="L35" s="402">
        <v>4</v>
      </c>
      <c r="M35" s="469">
        <f t="shared" si="8"/>
        <v>8568</v>
      </c>
      <c r="N35" s="402">
        <v>4</v>
      </c>
      <c r="O35" s="469">
        <f t="shared" si="9"/>
        <v>8853.6</v>
      </c>
      <c r="P35" s="402">
        <v>4</v>
      </c>
      <c r="Q35" s="469">
        <f t="shared" si="13"/>
        <v>8568</v>
      </c>
      <c r="R35" s="402">
        <v>4</v>
      </c>
      <c r="S35" s="469">
        <f>E35*R35*31</f>
        <v>8853.6</v>
      </c>
      <c r="T35" s="402">
        <v>1</v>
      </c>
      <c r="U35" s="469">
        <f t="shared" si="10"/>
        <v>2213.4</v>
      </c>
      <c r="V35" s="402">
        <v>1</v>
      </c>
      <c r="W35" s="524">
        <f t="shared" si="11"/>
        <v>2142</v>
      </c>
      <c r="X35" s="402">
        <v>1</v>
      </c>
      <c r="Y35" s="469">
        <f t="shared" ref="Y35:Y41" si="45">E35*X35*31</f>
        <v>2213.4</v>
      </c>
      <c r="Z35" s="402"/>
      <c r="AA35" s="469"/>
      <c r="AB35" s="402"/>
      <c r="AC35" s="483"/>
      <c r="AD35" s="423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8"/>
      <c r="AV35" s="408"/>
      <c r="AW35" s="408"/>
      <c r="AX35" s="408"/>
      <c r="AY35" s="408"/>
      <c r="AZ35" s="408"/>
    </row>
    <row r="36" spans="2:52" s="5" customFormat="1" ht="25.5" customHeight="1" thickBot="1" x14ac:dyDescent="0.3">
      <c r="B36" s="506">
        <v>18</v>
      </c>
      <c r="C36" s="547"/>
      <c r="D36" s="449" t="s">
        <v>147</v>
      </c>
      <c r="E36" s="494">
        <v>75.64</v>
      </c>
      <c r="F36" s="402">
        <v>1</v>
      </c>
      <c r="G36" s="469">
        <v>0</v>
      </c>
      <c r="H36" s="402">
        <v>1</v>
      </c>
      <c r="I36" s="469">
        <v>0</v>
      </c>
      <c r="J36" s="402">
        <v>1</v>
      </c>
      <c r="K36" s="469">
        <v>0</v>
      </c>
      <c r="L36" s="402">
        <v>1</v>
      </c>
      <c r="M36" s="469">
        <v>0</v>
      </c>
      <c r="N36" s="402">
        <v>1</v>
      </c>
      <c r="O36" s="469">
        <v>0</v>
      </c>
      <c r="P36" s="402">
        <v>1</v>
      </c>
      <c r="Q36" s="469">
        <v>0</v>
      </c>
      <c r="R36" s="402">
        <v>1</v>
      </c>
      <c r="S36" s="469">
        <v>0</v>
      </c>
      <c r="T36" s="402">
        <v>1</v>
      </c>
      <c r="U36" s="469">
        <v>2031.12</v>
      </c>
      <c r="V36" s="402">
        <v>0</v>
      </c>
      <c r="W36" s="524">
        <v>0</v>
      </c>
      <c r="X36" s="402">
        <v>0</v>
      </c>
      <c r="Y36" s="469">
        <f t="shared" si="45"/>
        <v>0</v>
      </c>
      <c r="Z36" s="402"/>
      <c r="AA36" s="469"/>
      <c r="AB36" s="402"/>
      <c r="AC36" s="483"/>
      <c r="AD36" s="423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8"/>
      <c r="AV36" s="408"/>
      <c r="AW36" s="408"/>
      <c r="AX36" s="408"/>
      <c r="AY36" s="408"/>
      <c r="AZ36" s="408"/>
    </row>
    <row r="37" spans="2:52" s="5" customFormat="1" ht="25.5" customHeight="1" thickBot="1" x14ac:dyDescent="0.3">
      <c r="B37" s="506">
        <v>19</v>
      </c>
      <c r="C37" s="547"/>
      <c r="D37" s="449" t="s">
        <v>52</v>
      </c>
      <c r="E37" s="494">
        <v>72.540000000000006</v>
      </c>
      <c r="F37" s="402">
        <v>0</v>
      </c>
      <c r="G37" s="469">
        <v>0</v>
      </c>
      <c r="H37" s="402">
        <v>0</v>
      </c>
      <c r="I37" s="469">
        <v>0</v>
      </c>
      <c r="J37" s="402">
        <v>0</v>
      </c>
      <c r="K37" s="469">
        <v>0</v>
      </c>
      <c r="L37" s="402">
        <v>0</v>
      </c>
      <c r="M37" s="469">
        <v>0</v>
      </c>
      <c r="N37" s="402">
        <v>0</v>
      </c>
      <c r="O37" s="469">
        <v>0</v>
      </c>
      <c r="P37" s="402">
        <v>0</v>
      </c>
      <c r="Q37" s="469">
        <v>0</v>
      </c>
      <c r="R37" s="402">
        <v>0</v>
      </c>
      <c r="S37" s="469">
        <v>0</v>
      </c>
      <c r="T37" s="402">
        <v>0</v>
      </c>
      <c r="U37" s="469">
        <v>2031.12</v>
      </c>
      <c r="V37" s="541">
        <v>1</v>
      </c>
      <c r="W37" s="524">
        <f t="shared" ref="W37" si="46">E37*V37*30</f>
        <v>2176.2000000000003</v>
      </c>
      <c r="X37" s="402">
        <v>1</v>
      </c>
      <c r="Y37" s="469">
        <f t="shared" si="45"/>
        <v>2248.7400000000002</v>
      </c>
      <c r="Z37" s="402"/>
      <c r="AA37" s="469"/>
      <c r="AB37" s="402"/>
      <c r="AC37" s="483"/>
      <c r="AD37" s="423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8"/>
      <c r="AV37" s="408"/>
      <c r="AW37" s="408"/>
      <c r="AX37" s="408"/>
      <c r="AY37" s="408"/>
      <c r="AZ37" s="408"/>
    </row>
    <row r="38" spans="2:52" s="5" customFormat="1" ht="25.5" customHeight="1" thickBot="1" x14ac:dyDescent="0.3">
      <c r="B38" s="506">
        <v>20</v>
      </c>
      <c r="C38" s="547"/>
      <c r="D38" s="449" t="s">
        <v>71</v>
      </c>
      <c r="E38" s="419">
        <v>71.400000000000006</v>
      </c>
      <c r="F38" s="420">
        <v>0</v>
      </c>
      <c r="G38" s="496">
        <f t="shared" ref="G38:G40" si="47">+F38*E38*31</f>
        <v>0</v>
      </c>
      <c r="H38" s="420">
        <v>0</v>
      </c>
      <c r="I38" s="496">
        <f t="shared" ref="I38:I40" si="48">+H38*E38*28</f>
        <v>0</v>
      </c>
      <c r="J38" s="420">
        <v>0</v>
      </c>
      <c r="K38" s="496">
        <f t="shared" ref="K38:K40" si="49">+J38*E38*31</f>
        <v>0</v>
      </c>
      <c r="L38" s="420">
        <v>0</v>
      </c>
      <c r="M38" s="496">
        <f t="shared" ref="M38:M40" si="50">+L38*E38*30</f>
        <v>0</v>
      </c>
      <c r="N38" s="420">
        <v>0</v>
      </c>
      <c r="O38" s="496">
        <f t="shared" ref="O38" si="51">+N38*E38*31</f>
        <v>0</v>
      </c>
      <c r="P38" s="420">
        <v>0</v>
      </c>
      <c r="Q38" s="469">
        <f t="shared" ref="Q38:Q39" si="52">E38*P38*30</f>
        <v>0</v>
      </c>
      <c r="R38" s="420">
        <v>0</v>
      </c>
      <c r="S38" s="469">
        <f t="shared" ref="S38:S39" si="53">E38*R38*31</f>
        <v>0</v>
      </c>
      <c r="T38" s="420">
        <v>2</v>
      </c>
      <c r="U38" s="469">
        <v>3998.4</v>
      </c>
      <c r="V38" s="420">
        <v>2</v>
      </c>
      <c r="W38" s="469">
        <f t="shared" si="11"/>
        <v>4284</v>
      </c>
      <c r="X38" s="420">
        <v>2</v>
      </c>
      <c r="Y38" s="469">
        <f t="shared" si="45"/>
        <v>4426.8</v>
      </c>
      <c r="Z38" s="402"/>
      <c r="AA38" s="469"/>
      <c r="AB38" s="402"/>
      <c r="AC38" s="483"/>
      <c r="AD38" s="423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8"/>
      <c r="AV38" s="408"/>
      <c r="AW38" s="408"/>
      <c r="AX38" s="408"/>
      <c r="AY38" s="408"/>
      <c r="AZ38" s="408"/>
    </row>
    <row r="39" spans="2:52" s="5" customFormat="1" ht="25.5" customHeight="1" thickBot="1" x14ac:dyDescent="0.3">
      <c r="B39" s="506">
        <v>21</v>
      </c>
      <c r="C39" s="547"/>
      <c r="D39" s="418" t="s">
        <v>37</v>
      </c>
      <c r="E39" s="419">
        <v>71.400000000000006</v>
      </c>
      <c r="F39" s="420">
        <v>0</v>
      </c>
      <c r="G39" s="469">
        <f t="shared" ref="G39" si="54">+E39*F39*31</f>
        <v>0</v>
      </c>
      <c r="H39" s="420">
        <v>0</v>
      </c>
      <c r="I39" s="469">
        <f t="shared" si="48"/>
        <v>0</v>
      </c>
      <c r="J39" s="420">
        <v>0</v>
      </c>
      <c r="K39" s="469">
        <f t="shared" si="49"/>
        <v>0</v>
      </c>
      <c r="L39" s="420">
        <v>0</v>
      </c>
      <c r="M39" s="469">
        <f t="shared" si="50"/>
        <v>0</v>
      </c>
      <c r="N39" s="386">
        <v>0</v>
      </c>
      <c r="O39" s="469">
        <f t="shared" ref="O39" si="55">+E39*N39*31</f>
        <v>0</v>
      </c>
      <c r="P39" s="386">
        <v>0</v>
      </c>
      <c r="Q39" s="469">
        <f t="shared" si="52"/>
        <v>0</v>
      </c>
      <c r="R39" s="386">
        <v>0</v>
      </c>
      <c r="S39" s="469">
        <f t="shared" si="53"/>
        <v>0</v>
      </c>
      <c r="T39" s="386">
        <v>1</v>
      </c>
      <c r="U39" s="469">
        <v>1999.2</v>
      </c>
      <c r="V39" s="386">
        <v>1</v>
      </c>
      <c r="W39" s="469">
        <f t="shared" si="11"/>
        <v>2142</v>
      </c>
      <c r="X39" s="386">
        <v>1</v>
      </c>
      <c r="Y39" s="469">
        <f t="shared" si="45"/>
        <v>2213.4</v>
      </c>
      <c r="Z39" s="402"/>
      <c r="AA39" s="469"/>
      <c r="AB39" s="402"/>
      <c r="AC39" s="483"/>
      <c r="AD39" s="423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8"/>
      <c r="AV39" s="408"/>
      <c r="AW39" s="408"/>
      <c r="AX39" s="408"/>
      <c r="AY39" s="408"/>
      <c r="AZ39" s="408"/>
    </row>
    <row r="40" spans="2:52" s="5" customFormat="1" ht="25.5" customHeight="1" thickBot="1" x14ac:dyDescent="0.3">
      <c r="B40" s="507">
        <v>22</v>
      </c>
      <c r="C40" s="548"/>
      <c r="D40" s="431" t="s">
        <v>83</v>
      </c>
      <c r="E40" s="453">
        <v>75.64</v>
      </c>
      <c r="F40" s="429">
        <v>0</v>
      </c>
      <c r="G40" s="498">
        <f t="shared" si="47"/>
        <v>0</v>
      </c>
      <c r="H40" s="429">
        <v>0</v>
      </c>
      <c r="I40" s="470">
        <f t="shared" si="48"/>
        <v>0</v>
      </c>
      <c r="J40" s="429">
        <v>0</v>
      </c>
      <c r="K40" s="470">
        <f t="shared" si="49"/>
        <v>0</v>
      </c>
      <c r="L40" s="429">
        <v>0</v>
      </c>
      <c r="M40" s="470">
        <f t="shared" si="50"/>
        <v>0</v>
      </c>
      <c r="N40" s="429">
        <v>0</v>
      </c>
      <c r="O40" s="470">
        <v>0</v>
      </c>
      <c r="P40" s="429">
        <v>0</v>
      </c>
      <c r="Q40" s="470">
        <v>0</v>
      </c>
      <c r="R40" s="429">
        <v>0</v>
      </c>
      <c r="S40" s="470">
        <v>0</v>
      </c>
      <c r="T40" s="429">
        <v>3</v>
      </c>
      <c r="U40" s="470">
        <f t="shared" ref="U40:U142" si="56">E40*T40*31</f>
        <v>7034.52</v>
      </c>
      <c r="V40" s="429">
        <v>3</v>
      </c>
      <c r="W40" s="470">
        <f t="shared" si="11"/>
        <v>6807.6</v>
      </c>
      <c r="X40" s="501">
        <v>3</v>
      </c>
      <c r="Y40" s="470">
        <f t="shared" si="45"/>
        <v>7034.52</v>
      </c>
      <c r="Z40" s="501"/>
      <c r="AA40" s="470"/>
      <c r="AB40" s="501"/>
      <c r="AC40" s="484"/>
      <c r="AD40" s="423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8"/>
      <c r="AV40" s="408"/>
      <c r="AW40" s="408"/>
      <c r="AX40" s="408"/>
      <c r="AY40" s="408"/>
      <c r="AZ40" s="408"/>
    </row>
    <row r="41" spans="2:52" s="5" customFormat="1" ht="18" customHeight="1" thickBot="1" x14ac:dyDescent="0.3">
      <c r="B41" s="505">
        <v>23</v>
      </c>
      <c r="C41" s="546" t="s">
        <v>44</v>
      </c>
      <c r="D41" s="526" t="s">
        <v>43</v>
      </c>
      <c r="E41" s="527">
        <v>72.540000000000006</v>
      </c>
      <c r="F41" s="528">
        <v>24</v>
      </c>
      <c r="G41" s="529">
        <f>+F41*E41*31</f>
        <v>53969.760000000002</v>
      </c>
      <c r="H41" s="528">
        <v>24</v>
      </c>
      <c r="I41" s="529">
        <f>+H41*E41*28</f>
        <v>48746.880000000005</v>
      </c>
      <c r="J41" s="528">
        <v>23</v>
      </c>
      <c r="K41" s="529">
        <f>+J41*E41*31</f>
        <v>51721.020000000004</v>
      </c>
      <c r="L41" s="528">
        <v>23</v>
      </c>
      <c r="M41" s="529">
        <f>+L41*E41*30</f>
        <v>50052.600000000006</v>
      </c>
      <c r="N41" s="528">
        <v>23</v>
      </c>
      <c r="O41" s="529">
        <f>+N41*E41*31</f>
        <v>51721.020000000004</v>
      </c>
      <c r="P41" s="528">
        <v>23</v>
      </c>
      <c r="Q41" s="525">
        <f t="shared" si="13"/>
        <v>50052.600000000006</v>
      </c>
      <c r="R41" s="528">
        <v>23</v>
      </c>
      <c r="S41" s="525">
        <f>E41*R41*31</f>
        <v>51721.020000000004</v>
      </c>
      <c r="T41" s="528">
        <v>23</v>
      </c>
      <c r="U41" s="525">
        <f t="shared" si="56"/>
        <v>51721.020000000004</v>
      </c>
      <c r="V41" s="528">
        <v>23</v>
      </c>
      <c r="W41" s="525">
        <f t="shared" si="11"/>
        <v>50052.600000000006</v>
      </c>
      <c r="X41" s="425">
        <v>23</v>
      </c>
      <c r="Y41" s="468">
        <f t="shared" si="45"/>
        <v>51721.020000000004</v>
      </c>
      <c r="Z41" s="425"/>
      <c r="AA41" s="468"/>
      <c r="AB41" s="425"/>
      <c r="AC41" s="482"/>
      <c r="AD41" s="423">
        <f t="shared" si="0"/>
        <v>22800</v>
      </c>
      <c r="AE41" s="404">
        <v>1900</v>
      </c>
      <c r="AF41" s="385">
        <f t="shared" si="1"/>
        <v>22800</v>
      </c>
      <c r="AG41" s="404">
        <v>1900</v>
      </c>
      <c r="AH41" s="385">
        <f t="shared" si="2"/>
        <v>22800</v>
      </c>
      <c r="AI41" s="404">
        <v>1900</v>
      </c>
      <c r="AJ41" s="385">
        <f t="shared" si="24"/>
        <v>23100</v>
      </c>
      <c r="AK41" s="385">
        <v>1925</v>
      </c>
      <c r="AL41" s="385">
        <f t="shared" ref="AL41:AL53" si="57">+AP41*12</f>
        <v>549120</v>
      </c>
      <c r="AM41" s="385">
        <f t="shared" si="39"/>
        <v>42240</v>
      </c>
      <c r="AN41" s="385">
        <f t="shared" si="40"/>
        <v>42240</v>
      </c>
      <c r="AO41" s="385">
        <f t="shared" si="41"/>
        <v>42240</v>
      </c>
      <c r="AP41" s="385">
        <v>45760</v>
      </c>
      <c r="AQ41" s="385">
        <v>0</v>
      </c>
      <c r="AR41" s="385">
        <v>0</v>
      </c>
      <c r="AS41" s="385">
        <v>0</v>
      </c>
      <c r="AT41" s="385">
        <v>0</v>
      </c>
      <c r="AU41" s="388">
        <f t="shared" ref="AU41:AU53" si="58">+G41+I41+K41+M41+O41+Q41+S41+AN41+AI41+U41+W41+Y41+AA41+AC41+AE41+AG41+AM41+AO41+AQ41+AR41+AS41+AT41+AK41+AP41</f>
        <v>691584.54</v>
      </c>
      <c r="AV41" s="408"/>
      <c r="AW41" s="408"/>
      <c r="AX41" s="408"/>
      <c r="AY41" s="408"/>
      <c r="AZ41" s="408"/>
    </row>
    <row r="42" spans="2:52" s="5" customFormat="1" ht="18" customHeight="1" thickBot="1" x14ac:dyDescent="0.3">
      <c r="B42" s="506">
        <v>24</v>
      </c>
      <c r="C42" s="547"/>
      <c r="D42" s="520" t="s">
        <v>43</v>
      </c>
      <c r="E42" s="521">
        <v>72.540000000000006</v>
      </c>
      <c r="F42" s="522">
        <v>0</v>
      </c>
      <c r="G42" s="523">
        <f>+F42*E42*31</f>
        <v>0</v>
      </c>
      <c r="H42" s="522">
        <v>0</v>
      </c>
      <c r="I42" s="523">
        <f>+H42*E42*28</f>
        <v>0</v>
      </c>
      <c r="J42" s="522">
        <v>1</v>
      </c>
      <c r="K42" s="523">
        <v>0</v>
      </c>
      <c r="L42" s="522">
        <v>1</v>
      </c>
      <c r="M42" s="523">
        <v>0</v>
      </c>
      <c r="N42" s="522">
        <v>1</v>
      </c>
      <c r="O42" s="523">
        <v>0</v>
      </c>
      <c r="P42" s="522">
        <v>1</v>
      </c>
      <c r="Q42" s="524">
        <v>0</v>
      </c>
      <c r="R42" s="522">
        <v>1</v>
      </c>
      <c r="S42" s="524">
        <v>0</v>
      </c>
      <c r="T42" s="522">
        <v>1</v>
      </c>
      <c r="U42" s="524">
        <v>0</v>
      </c>
      <c r="V42" s="420">
        <v>1</v>
      </c>
      <c r="W42" s="524">
        <v>0</v>
      </c>
      <c r="X42" s="420">
        <v>1</v>
      </c>
      <c r="Y42" s="469">
        <v>0</v>
      </c>
      <c r="Z42" s="420"/>
      <c r="AA42" s="469"/>
      <c r="AB42" s="420"/>
      <c r="AC42" s="483"/>
      <c r="AD42" s="423">
        <f t="shared" ref="AD42" si="59">+AE42*12</f>
        <v>22800</v>
      </c>
      <c r="AE42" s="404">
        <v>1900</v>
      </c>
      <c r="AF42" s="385">
        <f t="shared" ref="AF42" si="60">+AG42*12</f>
        <v>22800</v>
      </c>
      <c r="AG42" s="404">
        <v>1900</v>
      </c>
      <c r="AH42" s="385">
        <f t="shared" ref="AH42" si="61">+AI42*12</f>
        <v>22800</v>
      </c>
      <c r="AI42" s="404">
        <v>1900</v>
      </c>
      <c r="AJ42" s="385">
        <f t="shared" ref="AJ42" si="62">+AK42*12</f>
        <v>23100</v>
      </c>
      <c r="AK42" s="385">
        <v>1925</v>
      </c>
      <c r="AL42" s="385">
        <f t="shared" ref="AL42" si="63">+AP42*12</f>
        <v>549120</v>
      </c>
      <c r="AM42" s="385">
        <f t="shared" ref="AM42" si="64">1760*F42</f>
        <v>0</v>
      </c>
      <c r="AN42" s="385">
        <f t="shared" ref="AN42" si="65">1760*H42</f>
        <v>0</v>
      </c>
      <c r="AO42" s="385">
        <f t="shared" ref="AO42" si="66">1760*H42</f>
        <v>0</v>
      </c>
      <c r="AP42" s="385">
        <v>45760</v>
      </c>
      <c r="AQ42" s="385">
        <v>0</v>
      </c>
      <c r="AR42" s="385">
        <v>0</v>
      </c>
      <c r="AS42" s="385">
        <v>0</v>
      </c>
      <c r="AT42" s="385">
        <v>0</v>
      </c>
      <c r="AU42" s="388">
        <f t="shared" ref="AU42" si="67">+G42+I42+K42+M42+O42+Q42+S42+AN42+AI42+U42+W42+Y42+AA42+AC42+AE42+AG42+AM42+AO42+AQ42+AR42+AS42+AT42+AK42+AP42</f>
        <v>53385</v>
      </c>
      <c r="AV42" s="408"/>
      <c r="AW42" s="408"/>
      <c r="AX42" s="408"/>
      <c r="AY42" s="408"/>
      <c r="AZ42" s="408"/>
    </row>
    <row r="43" spans="2:52" s="5" customFormat="1" ht="15" customHeight="1" thickBot="1" x14ac:dyDescent="0.3">
      <c r="B43" s="506">
        <v>25</v>
      </c>
      <c r="C43" s="547"/>
      <c r="D43" s="520" t="s">
        <v>45</v>
      </c>
      <c r="E43" s="521">
        <v>73.59</v>
      </c>
      <c r="F43" s="522">
        <v>19</v>
      </c>
      <c r="G43" s="523">
        <f t="shared" ref="G43:G89" si="68">+F43*E43*31</f>
        <v>43344.51</v>
      </c>
      <c r="H43" s="522">
        <v>19</v>
      </c>
      <c r="I43" s="523">
        <f t="shared" ref="I43:I124" si="69">+H43*E43*28</f>
        <v>39149.880000000005</v>
      </c>
      <c r="J43" s="522">
        <v>19</v>
      </c>
      <c r="K43" s="523">
        <f t="shared" ref="K43:K80" si="70">+J43*E43*31</f>
        <v>43344.51</v>
      </c>
      <c r="L43" s="522">
        <v>19</v>
      </c>
      <c r="M43" s="523">
        <f t="shared" ref="M43:M80" si="71">+L43*E43*30</f>
        <v>41946.3</v>
      </c>
      <c r="N43" s="522">
        <v>19</v>
      </c>
      <c r="O43" s="523">
        <f t="shared" ref="O43:O80" si="72">+N43*E43*31</f>
        <v>43344.51</v>
      </c>
      <c r="P43" s="522">
        <v>19</v>
      </c>
      <c r="Q43" s="524">
        <f t="shared" si="13"/>
        <v>41946.3</v>
      </c>
      <c r="R43" s="522">
        <v>19</v>
      </c>
      <c r="S43" s="524">
        <f>E43*R43*31</f>
        <v>43344.51</v>
      </c>
      <c r="T43" s="522">
        <v>19</v>
      </c>
      <c r="U43" s="524">
        <f t="shared" si="56"/>
        <v>43344.51</v>
      </c>
      <c r="V43" s="420">
        <v>19</v>
      </c>
      <c r="W43" s="524">
        <f t="shared" si="11"/>
        <v>41946.3</v>
      </c>
      <c r="X43" s="420">
        <v>19</v>
      </c>
      <c r="Y43" s="469">
        <f>E43*X43*31</f>
        <v>43344.51</v>
      </c>
      <c r="Z43" s="420"/>
      <c r="AA43" s="469"/>
      <c r="AB43" s="420"/>
      <c r="AC43" s="483"/>
      <c r="AD43" s="423">
        <f t="shared" si="0"/>
        <v>16800</v>
      </c>
      <c r="AE43" s="404">
        <v>1400</v>
      </c>
      <c r="AF43" s="385">
        <f t="shared" si="1"/>
        <v>16800</v>
      </c>
      <c r="AG43" s="404">
        <v>1400</v>
      </c>
      <c r="AH43" s="385">
        <f t="shared" si="2"/>
        <v>16800</v>
      </c>
      <c r="AI43" s="404">
        <v>1400</v>
      </c>
      <c r="AJ43" s="385">
        <f t="shared" si="24"/>
        <v>16800</v>
      </c>
      <c r="AK43" s="385">
        <v>1400</v>
      </c>
      <c r="AL43" s="385">
        <f t="shared" si="57"/>
        <v>401280</v>
      </c>
      <c r="AM43" s="385">
        <f t="shared" si="39"/>
        <v>33440</v>
      </c>
      <c r="AN43" s="385">
        <f t="shared" si="40"/>
        <v>33440</v>
      </c>
      <c r="AO43" s="385">
        <f t="shared" si="41"/>
        <v>33440</v>
      </c>
      <c r="AP43" s="385">
        <v>33440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si="58"/>
        <v>564415.84000000008</v>
      </c>
      <c r="AV43" s="408"/>
      <c r="AW43" s="408"/>
      <c r="AX43" s="408"/>
      <c r="AY43" s="408"/>
      <c r="AZ43" s="408"/>
    </row>
    <row r="44" spans="2:52" s="5" customFormat="1" ht="15" customHeight="1" thickBot="1" x14ac:dyDescent="0.3">
      <c r="B44" s="506">
        <v>26</v>
      </c>
      <c r="C44" s="547"/>
      <c r="D44" s="520" t="s">
        <v>46</v>
      </c>
      <c r="E44" s="521">
        <v>74.63</v>
      </c>
      <c r="F44" s="522">
        <v>14</v>
      </c>
      <c r="G44" s="523">
        <f t="shared" si="68"/>
        <v>32389.42</v>
      </c>
      <c r="H44" s="522">
        <v>14</v>
      </c>
      <c r="I44" s="523">
        <f t="shared" si="69"/>
        <v>29254.959999999999</v>
      </c>
      <c r="J44" s="522">
        <v>14</v>
      </c>
      <c r="K44" s="523">
        <f t="shared" si="70"/>
        <v>32389.42</v>
      </c>
      <c r="L44" s="522">
        <v>14</v>
      </c>
      <c r="M44" s="523">
        <f t="shared" si="71"/>
        <v>31344.6</v>
      </c>
      <c r="N44" s="522">
        <v>14</v>
      </c>
      <c r="O44" s="523">
        <f t="shared" si="72"/>
        <v>32389.42</v>
      </c>
      <c r="P44" s="522">
        <v>14</v>
      </c>
      <c r="Q44" s="524">
        <f t="shared" si="13"/>
        <v>31344.6</v>
      </c>
      <c r="R44" s="522">
        <v>13</v>
      </c>
      <c r="S44" s="524">
        <f t="shared" ref="S44:S48" si="73">E44*R44*31</f>
        <v>30075.89</v>
      </c>
      <c r="T44" s="522">
        <v>13</v>
      </c>
      <c r="U44" s="524">
        <f t="shared" si="56"/>
        <v>30075.89</v>
      </c>
      <c r="V44" s="420">
        <v>13</v>
      </c>
      <c r="W44" s="524">
        <f t="shared" si="11"/>
        <v>29105.699999999997</v>
      </c>
      <c r="X44" s="420">
        <v>13</v>
      </c>
      <c r="Y44" s="469">
        <f>E44*X44*31</f>
        <v>30075.89</v>
      </c>
      <c r="Z44" s="420"/>
      <c r="AA44" s="469"/>
      <c r="AB44" s="420"/>
      <c r="AC44" s="483"/>
      <c r="AD44" s="423">
        <f t="shared" si="0"/>
        <v>12600</v>
      </c>
      <c r="AE44" s="404">
        <v>1050</v>
      </c>
      <c r="AF44" s="385">
        <f t="shared" si="1"/>
        <v>12600</v>
      </c>
      <c r="AG44" s="404">
        <v>1050</v>
      </c>
      <c r="AH44" s="385">
        <f t="shared" si="2"/>
        <v>12600</v>
      </c>
      <c r="AI44" s="404">
        <v>1050</v>
      </c>
      <c r="AJ44" s="385">
        <f t="shared" si="24"/>
        <v>12600</v>
      </c>
      <c r="AK44" s="385">
        <v>1050</v>
      </c>
      <c r="AL44" s="385">
        <f t="shared" si="57"/>
        <v>295680</v>
      </c>
      <c r="AM44" s="385">
        <f t="shared" si="39"/>
        <v>24640</v>
      </c>
      <c r="AN44" s="385">
        <f t="shared" si="40"/>
        <v>24640</v>
      </c>
      <c r="AO44" s="385">
        <f t="shared" si="41"/>
        <v>24640</v>
      </c>
      <c r="AP44" s="385">
        <v>24640</v>
      </c>
      <c r="AQ44" s="385">
        <v>0</v>
      </c>
      <c r="AR44" s="385">
        <v>0</v>
      </c>
      <c r="AS44" s="385">
        <v>0</v>
      </c>
      <c r="AT44" s="385">
        <v>0</v>
      </c>
      <c r="AU44" s="388">
        <f t="shared" si="58"/>
        <v>411205.79000000004</v>
      </c>
      <c r="AV44" s="408"/>
      <c r="AW44" s="408"/>
      <c r="AX44" s="408"/>
      <c r="AY44" s="408"/>
      <c r="AZ44" s="408"/>
    </row>
    <row r="45" spans="2:52" s="5" customFormat="1" ht="15" customHeight="1" thickBot="1" x14ac:dyDescent="0.3">
      <c r="B45" s="506">
        <v>27</v>
      </c>
      <c r="C45" s="547"/>
      <c r="D45" s="520" t="s">
        <v>46</v>
      </c>
      <c r="E45" s="521">
        <v>74.63</v>
      </c>
      <c r="F45" s="522"/>
      <c r="G45" s="523">
        <f t="shared" ref="G45" si="74">+F45*E45*31</f>
        <v>0</v>
      </c>
      <c r="H45" s="522"/>
      <c r="I45" s="523">
        <f t="shared" ref="I45" si="75">+H45*E45*28</f>
        <v>0</v>
      </c>
      <c r="J45" s="522"/>
      <c r="K45" s="523">
        <f t="shared" ref="K45" si="76">+J45*E45*31</f>
        <v>0</v>
      </c>
      <c r="L45" s="522"/>
      <c r="M45" s="523">
        <f t="shared" ref="M45" si="77">+L45*E45*30</f>
        <v>0</v>
      </c>
      <c r="N45" s="522"/>
      <c r="O45" s="523">
        <f t="shared" ref="O45" si="78">+N45*E45*31</f>
        <v>0</v>
      </c>
      <c r="P45" s="522"/>
      <c r="Q45" s="524">
        <f t="shared" ref="Q45" si="79">E45*P45*30</f>
        <v>0</v>
      </c>
      <c r="R45" s="522">
        <v>1</v>
      </c>
      <c r="S45" s="524">
        <v>1194.08</v>
      </c>
      <c r="T45" s="522">
        <v>1</v>
      </c>
      <c r="U45" s="524">
        <f t="shared" si="56"/>
        <v>2313.5299999999997</v>
      </c>
      <c r="V45" s="420">
        <v>1</v>
      </c>
      <c r="W45" s="524">
        <f t="shared" si="11"/>
        <v>2238.8999999999996</v>
      </c>
      <c r="X45" s="420">
        <v>1</v>
      </c>
      <c r="Y45" s="469">
        <v>3059.83</v>
      </c>
      <c r="Z45" s="420"/>
      <c r="AA45" s="469"/>
      <c r="AB45" s="420"/>
      <c r="AC45" s="483"/>
      <c r="AD45" s="423"/>
      <c r="AE45" s="404"/>
      <c r="AF45" s="385"/>
      <c r="AG45" s="404"/>
      <c r="AH45" s="385"/>
      <c r="AI45" s="404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8"/>
      <c r="AV45" s="408"/>
      <c r="AW45" s="408"/>
      <c r="AX45" s="408"/>
      <c r="AY45" s="408"/>
      <c r="AZ45" s="408"/>
    </row>
    <row r="46" spans="2:52" s="5" customFormat="1" ht="15" customHeight="1" thickBot="1" x14ac:dyDescent="0.3">
      <c r="B46" s="506">
        <v>28</v>
      </c>
      <c r="C46" s="547"/>
      <c r="D46" s="520" t="s">
        <v>87</v>
      </c>
      <c r="E46" s="521">
        <v>75.64</v>
      </c>
      <c r="F46" s="522">
        <v>15</v>
      </c>
      <c r="G46" s="523">
        <f t="shared" si="68"/>
        <v>35172.6</v>
      </c>
      <c r="H46" s="522">
        <v>15</v>
      </c>
      <c r="I46" s="523">
        <f t="shared" si="69"/>
        <v>31768.799999999996</v>
      </c>
      <c r="J46" s="522">
        <v>15</v>
      </c>
      <c r="K46" s="523">
        <f t="shared" si="70"/>
        <v>35172.6</v>
      </c>
      <c r="L46" s="522">
        <v>14</v>
      </c>
      <c r="M46" s="523">
        <f t="shared" si="71"/>
        <v>31768.800000000003</v>
      </c>
      <c r="N46" s="522">
        <v>14</v>
      </c>
      <c r="O46" s="523">
        <f t="shared" si="72"/>
        <v>32827.760000000002</v>
      </c>
      <c r="P46" s="522">
        <v>14</v>
      </c>
      <c r="Q46" s="524">
        <f t="shared" si="13"/>
        <v>31768.800000000003</v>
      </c>
      <c r="R46" s="522">
        <v>14</v>
      </c>
      <c r="S46" s="524">
        <f t="shared" si="73"/>
        <v>32827.760000000002</v>
      </c>
      <c r="T46" s="522">
        <v>14</v>
      </c>
      <c r="U46" s="524">
        <f t="shared" si="56"/>
        <v>32827.760000000002</v>
      </c>
      <c r="V46" s="420">
        <v>14</v>
      </c>
      <c r="W46" s="524">
        <f t="shared" si="11"/>
        <v>31768.800000000003</v>
      </c>
      <c r="X46" s="420">
        <v>14</v>
      </c>
      <c r="Y46" s="469">
        <f>E46*X46*31</f>
        <v>32827.760000000002</v>
      </c>
      <c r="Z46" s="420"/>
      <c r="AA46" s="469"/>
      <c r="AB46" s="420"/>
      <c r="AC46" s="483"/>
      <c r="AD46" s="423">
        <f t="shared" si="0"/>
        <v>0</v>
      </c>
      <c r="AE46" s="404"/>
      <c r="AF46" s="385">
        <f t="shared" si="1"/>
        <v>0</v>
      </c>
      <c r="AG46" s="404"/>
      <c r="AH46" s="385">
        <f t="shared" si="2"/>
        <v>0</v>
      </c>
      <c r="AI46" s="404"/>
      <c r="AJ46" s="385">
        <f t="shared" si="24"/>
        <v>0</v>
      </c>
      <c r="AK46" s="385"/>
      <c r="AL46" s="385">
        <f t="shared" si="57"/>
        <v>316800</v>
      </c>
      <c r="AM46" s="385">
        <f t="shared" si="39"/>
        <v>26400</v>
      </c>
      <c r="AN46" s="385">
        <f t="shared" si="40"/>
        <v>26400</v>
      </c>
      <c r="AO46" s="385">
        <f t="shared" si="41"/>
        <v>26400</v>
      </c>
      <c r="AP46" s="385">
        <v>26400</v>
      </c>
      <c r="AQ46" s="385">
        <v>0</v>
      </c>
      <c r="AR46" s="385">
        <v>0</v>
      </c>
      <c r="AS46" s="385">
        <v>0</v>
      </c>
      <c r="AT46" s="385">
        <v>0</v>
      </c>
      <c r="AU46" s="388">
        <f t="shared" si="58"/>
        <v>434331.44</v>
      </c>
      <c r="AV46" s="408"/>
      <c r="AW46" s="408"/>
      <c r="AX46" s="408"/>
      <c r="AY46" s="408"/>
      <c r="AZ46" s="408"/>
    </row>
    <row r="47" spans="2:52" s="5" customFormat="1" ht="15" customHeight="1" thickBot="1" x14ac:dyDescent="0.3">
      <c r="B47" s="506">
        <v>29</v>
      </c>
      <c r="C47" s="547"/>
      <c r="D47" s="520" t="s">
        <v>87</v>
      </c>
      <c r="E47" s="521">
        <v>75.64</v>
      </c>
      <c r="F47" s="522">
        <v>0</v>
      </c>
      <c r="G47" s="523">
        <f t="shared" ref="G47" si="80">+F47*E47*31</f>
        <v>0</v>
      </c>
      <c r="H47" s="522">
        <v>0</v>
      </c>
      <c r="I47" s="523">
        <f t="shared" ref="I47" si="81">+H47*E47*28</f>
        <v>0</v>
      </c>
      <c r="J47" s="522">
        <v>0</v>
      </c>
      <c r="K47" s="523">
        <f t="shared" ref="K47" si="82">+J47*E47*31</f>
        <v>0</v>
      </c>
      <c r="L47" s="522">
        <v>1</v>
      </c>
      <c r="M47" s="523">
        <v>0</v>
      </c>
      <c r="N47" s="522">
        <v>1</v>
      </c>
      <c r="O47" s="523">
        <v>0</v>
      </c>
      <c r="P47" s="522">
        <v>1</v>
      </c>
      <c r="Q47" s="524">
        <v>-756.4</v>
      </c>
      <c r="R47" s="522">
        <v>1</v>
      </c>
      <c r="S47" s="524">
        <v>0</v>
      </c>
      <c r="T47" s="522">
        <v>1</v>
      </c>
      <c r="U47" s="524">
        <v>0</v>
      </c>
      <c r="V47" s="420">
        <v>1</v>
      </c>
      <c r="W47" s="524">
        <v>0</v>
      </c>
      <c r="X47" s="420">
        <v>1</v>
      </c>
      <c r="Y47" s="469">
        <v>0</v>
      </c>
      <c r="Z47" s="420"/>
      <c r="AA47" s="469"/>
      <c r="AB47" s="420"/>
      <c r="AC47" s="483"/>
      <c r="AD47" s="423">
        <f t="shared" ref="AD47" si="83">+AE47*12</f>
        <v>0</v>
      </c>
      <c r="AE47" s="404"/>
      <c r="AF47" s="385">
        <f t="shared" ref="AF47" si="84">+AG47*12</f>
        <v>0</v>
      </c>
      <c r="AG47" s="404"/>
      <c r="AH47" s="385">
        <f t="shared" ref="AH47" si="85">+AI47*12</f>
        <v>0</v>
      </c>
      <c r="AI47" s="404"/>
      <c r="AJ47" s="385">
        <f t="shared" ref="AJ47" si="86">+AK47*12</f>
        <v>0</v>
      </c>
      <c r="AK47" s="385"/>
      <c r="AL47" s="385">
        <f t="shared" ref="AL47" si="87">+AP47*12</f>
        <v>316800</v>
      </c>
      <c r="AM47" s="385">
        <f t="shared" ref="AM47" si="88">1760*F47</f>
        <v>0</v>
      </c>
      <c r="AN47" s="385">
        <f t="shared" ref="AN47" si="89">1760*H47</f>
        <v>0</v>
      </c>
      <c r="AO47" s="385">
        <f t="shared" ref="AO47" si="90">1760*H47</f>
        <v>0</v>
      </c>
      <c r="AP47" s="385">
        <v>26400</v>
      </c>
      <c r="AQ47" s="385">
        <v>0</v>
      </c>
      <c r="AR47" s="385">
        <v>0</v>
      </c>
      <c r="AS47" s="385">
        <v>0</v>
      </c>
      <c r="AT47" s="385">
        <v>0</v>
      </c>
      <c r="AU47" s="388">
        <f t="shared" ref="AU47" si="91">+G47+I47+K47+M47+O47+Q47+S47+AN47+AI47+U47+W47+Y47+AA47+AC47+AE47+AG47+AM47+AO47+AQ47+AR47+AS47+AT47+AK47+AP47</f>
        <v>25643.599999999999</v>
      </c>
      <c r="AV47" s="408"/>
      <c r="AW47" s="408"/>
      <c r="AX47" s="408"/>
      <c r="AY47" s="408"/>
      <c r="AZ47" s="408"/>
    </row>
    <row r="48" spans="2:52" s="5" customFormat="1" ht="15" customHeight="1" thickBot="1" x14ac:dyDescent="0.3">
      <c r="B48" s="506">
        <v>30</v>
      </c>
      <c r="C48" s="547"/>
      <c r="D48" s="520" t="s">
        <v>58</v>
      </c>
      <c r="E48" s="521">
        <v>77.59</v>
      </c>
      <c r="F48" s="522">
        <v>20</v>
      </c>
      <c r="G48" s="523">
        <f t="shared" si="68"/>
        <v>48105.8</v>
      </c>
      <c r="H48" s="522">
        <v>20</v>
      </c>
      <c r="I48" s="523">
        <f t="shared" si="69"/>
        <v>43450.400000000009</v>
      </c>
      <c r="J48" s="522">
        <v>20</v>
      </c>
      <c r="K48" s="523">
        <f t="shared" si="70"/>
        <v>48105.8</v>
      </c>
      <c r="L48" s="522">
        <v>20</v>
      </c>
      <c r="M48" s="523">
        <f t="shared" si="71"/>
        <v>46554.000000000007</v>
      </c>
      <c r="N48" s="522">
        <v>20</v>
      </c>
      <c r="O48" s="523">
        <f t="shared" si="72"/>
        <v>48105.8</v>
      </c>
      <c r="P48" s="522">
        <v>20</v>
      </c>
      <c r="Q48" s="524">
        <f t="shared" si="13"/>
        <v>46554.000000000007</v>
      </c>
      <c r="R48" s="522">
        <v>20</v>
      </c>
      <c r="S48" s="524">
        <f t="shared" si="73"/>
        <v>48105.8</v>
      </c>
      <c r="T48" s="522">
        <v>20</v>
      </c>
      <c r="U48" s="524">
        <f t="shared" si="56"/>
        <v>48105.8</v>
      </c>
      <c r="V48" s="420">
        <v>20</v>
      </c>
      <c r="W48" s="524">
        <f t="shared" si="11"/>
        <v>46554.000000000007</v>
      </c>
      <c r="X48" s="420">
        <v>20</v>
      </c>
      <c r="Y48" s="469">
        <f t="shared" ref="Y48:Y68" si="92">E48*X48*31</f>
        <v>48105.8</v>
      </c>
      <c r="Z48" s="420"/>
      <c r="AA48" s="469"/>
      <c r="AB48" s="420"/>
      <c r="AC48" s="483"/>
      <c r="AD48" s="423">
        <f t="shared" si="0"/>
        <v>0</v>
      </c>
      <c r="AE48" s="404"/>
      <c r="AF48" s="385">
        <f t="shared" si="1"/>
        <v>0</v>
      </c>
      <c r="AG48" s="404"/>
      <c r="AH48" s="385">
        <f t="shared" si="2"/>
        <v>0</v>
      </c>
      <c r="AI48" s="404"/>
      <c r="AJ48" s="385">
        <f t="shared" si="24"/>
        <v>0</v>
      </c>
      <c r="AK48" s="385"/>
      <c r="AL48" s="385">
        <f t="shared" si="57"/>
        <v>443520</v>
      </c>
      <c r="AM48" s="385">
        <f t="shared" si="39"/>
        <v>35200</v>
      </c>
      <c r="AN48" s="385">
        <f t="shared" si="40"/>
        <v>35200</v>
      </c>
      <c r="AO48" s="385">
        <f t="shared" si="41"/>
        <v>35200</v>
      </c>
      <c r="AP48" s="385">
        <v>36960</v>
      </c>
      <c r="AQ48" s="385">
        <v>0</v>
      </c>
      <c r="AR48" s="385">
        <v>0</v>
      </c>
      <c r="AS48" s="385">
        <v>0</v>
      </c>
      <c r="AT48" s="385">
        <v>0</v>
      </c>
      <c r="AU48" s="388">
        <f t="shared" si="58"/>
        <v>614307.19999999995</v>
      </c>
      <c r="AV48" s="408"/>
      <c r="AW48" s="408"/>
      <c r="AX48" s="408"/>
      <c r="AY48" s="408"/>
      <c r="AZ48" s="408"/>
    </row>
    <row r="49" spans="2:52" s="5" customFormat="1" ht="15.75" thickBot="1" x14ac:dyDescent="0.3">
      <c r="B49" s="506">
        <v>31</v>
      </c>
      <c r="C49" s="547"/>
      <c r="D49" s="520" t="s">
        <v>71</v>
      </c>
      <c r="E49" s="521">
        <v>71.400000000000006</v>
      </c>
      <c r="F49" s="522">
        <v>6</v>
      </c>
      <c r="G49" s="523">
        <f t="shared" si="68"/>
        <v>13280.400000000001</v>
      </c>
      <c r="H49" s="522">
        <v>6</v>
      </c>
      <c r="I49" s="523">
        <f t="shared" si="69"/>
        <v>11995.2</v>
      </c>
      <c r="J49" s="522">
        <v>6</v>
      </c>
      <c r="K49" s="523">
        <f t="shared" si="70"/>
        <v>13280.400000000001</v>
      </c>
      <c r="L49" s="522">
        <v>6</v>
      </c>
      <c r="M49" s="523">
        <f t="shared" si="71"/>
        <v>12852.000000000002</v>
      </c>
      <c r="N49" s="522">
        <v>6</v>
      </c>
      <c r="O49" s="523">
        <f t="shared" si="72"/>
        <v>13280.400000000001</v>
      </c>
      <c r="P49" s="522">
        <v>6</v>
      </c>
      <c r="Q49" s="524">
        <f t="shared" si="13"/>
        <v>12852.000000000002</v>
      </c>
      <c r="R49" s="522">
        <v>6</v>
      </c>
      <c r="S49" s="524">
        <f t="shared" ref="S49:S68" si="93">E49*R49*31</f>
        <v>13280.400000000001</v>
      </c>
      <c r="T49" s="522">
        <v>8</v>
      </c>
      <c r="U49" s="524">
        <v>17278.8</v>
      </c>
      <c r="V49" s="420">
        <v>10</v>
      </c>
      <c r="W49" s="524">
        <v>23419.200000000001</v>
      </c>
      <c r="X49" s="420">
        <v>10</v>
      </c>
      <c r="Y49" s="469">
        <f t="shared" si="92"/>
        <v>22134</v>
      </c>
      <c r="Z49" s="420"/>
      <c r="AA49" s="469"/>
      <c r="AB49" s="420"/>
      <c r="AC49" s="483"/>
      <c r="AD49" s="423">
        <f t="shared" si="0"/>
        <v>0</v>
      </c>
      <c r="AE49" s="404"/>
      <c r="AF49" s="385">
        <f t="shared" si="1"/>
        <v>0</v>
      </c>
      <c r="AG49" s="404"/>
      <c r="AH49" s="385">
        <f t="shared" si="2"/>
        <v>0</v>
      </c>
      <c r="AI49" s="404"/>
      <c r="AJ49" s="385">
        <f t="shared" si="24"/>
        <v>0</v>
      </c>
      <c r="AK49" s="385"/>
      <c r="AL49" s="385">
        <f t="shared" si="57"/>
        <v>21120</v>
      </c>
      <c r="AM49" s="385">
        <f t="shared" si="39"/>
        <v>10560</v>
      </c>
      <c r="AN49" s="385">
        <f t="shared" si="40"/>
        <v>10560</v>
      </c>
      <c r="AO49" s="385">
        <f t="shared" si="41"/>
        <v>10560</v>
      </c>
      <c r="AP49" s="385">
        <v>1760</v>
      </c>
      <c r="AQ49" s="385">
        <v>0</v>
      </c>
      <c r="AR49" s="385">
        <v>0</v>
      </c>
      <c r="AS49" s="385">
        <v>0</v>
      </c>
      <c r="AT49" s="385">
        <v>0</v>
      </c>
      <c r="AU49" s="388">
        <f t="shared" si="58"/>
        <v>187092.80000000002</v>
      </c>
      <c r="AV49" s="408"/>
      <c r="AW49" s="408"/>
      <c r="AX49" s="408"/>
      <c r="AY49" s="408"/>
      <c r="AZ49" s="408"/>
    </row>
    <row r="50" spans="2:52" s="5" customFormat="1" ht="15" customHeight="1" thickBot="1" x14ac:dyDescent="0.3">
      <c r="B50" s="506">
        <v>32</v>
      </c>
      <c r="C50" s="547"/>
      <c r="D50" s="520" t="s">
        <v>47</v>
      </c>
      <c r="E50" s="521">
        <v>71.400000000000006</v>
      </c>
      <c r="F50" s="522">
        <v>1</v>
      </c>
      <c r="G50" s="523">
        <f t="shared" si="68"/>
        <v>2213.4</v>
      </c>
      <c r="H50" s="522">
        <v>1</v>
      </c>
      <c r="I50" s="523">
        <f t="shared" si="69"/>
        <v>1999.2000000000003</v>
      </c>
      <c r="J50" s="522">
        <v>1</v>
      </c>
      <c r="K50" s="523">
        <f t="shared" si="70"/>
        <v>2213.4</v>
      </c>
      <c r="L50" s="522">
        <v>1</v>
      </c>
      <c r="M50" s="523">
        <f t="shared" si="71"/>
        <v>2142</v>
      </c>
      <c r="N50" s="522">
        <v>1</v>
      </c>
      <c r="O50" s="523">
        <f t="shared" si="72"/>
        <v>2213.4</v>
      </c>
      <c r="P50" s="522">
        <v>1</v>
      </c>
      <c r="Q50" s="524">
        <f t="shared" si="13"/>
        <v>2142</v>
      </c>
      <c r="R50" s="522">
        <v>1</v>
      </c>
      <c r="S50" s="524">
        <f t="shared" si="93"/>
        <v>2213.4</v>
      </c>
      <c r="T50" s="522">
        <v>1</v>
      </c>
      <c r="U50" s="524">
        <f t="shared" si="56"/>
        <v>2213.4</v>
      </c>
      <c r="V50" s="420">
        <v>1</v>
      </c>
      <c r="W50" s="524">
        <f t="shared" si="11"/>
        <v>2142</v>
      </c>
      <c r="X50" s="420">
        <v>1</v>
      </c>
      <c r="Y50" s="469">
        <f t="shared" si="92"/>
        <v>2213.4</v>
      </c>
      <c r="Z50" s="420"/>
      <c r="AA50" s="469"/>
      <c r="AB50" s="420"/>
      <c r="AC50" s="483"/>
      <c r="AD50" s="423">
        <f t="shared" si="0"/>
        <v>600</v>
      </c>
      <c r="AE50" s="404">
        <v>50</v>
      </c>
      <c r="AF50" s="385">
        <f t="shared" si="1"/>
        <v>600</v>
      </c>
      <c r="AG50" s="404">
        <v>50</v>
      </c>
      <c r="AH50" s="385">
        <f t="shared" si="2"/>
        <v>600</v>
      </c>
      <c r="AI50" s="404">
        <v>50</v>
      </c>
      <c r="AJ50" s="385">
        <f t="shared" si="24"/>
        <v>600</v>
      </c>
      <c r="AK50" s="385">
        <v>50</v>
      </c>
      <c r="AL50" s="385">
        <f t="shared" si="57"/>
        <v>21120</v>
      </c>
      <c r="AM50" s="385">
        <f t="shared" si="39"/>
        <v>1760</v>
      </c>
      <c r="AN50" s="385">
        <f t="shared" si="40"/>
        <v>1760</v>
      </c>
      <c r="AO50" s="385">
        <f t="shared" si="41"/>
        <v>1760</v>
      </c>
      <c r="AP50" s="385">
        <v>1760</v>
      </c>
      <c r="AQ50" s="385">
        <v>0</v>
      </c>
      <c r="AR50" s="385">
        <v>0</v>
      </c>
      <c r="AS50" s="385">
        <v>0</v>
      </c>
      <c r="AT50" s="385">
        <v>0</v>
      </c>
      <c r="AU50" s="388">
        <f t="shared" si="58"/>
        <v>28945.600000000002</v>
      </c>
      <c r="AV50" s="408"/>
      <c r="AW50" s="408"/>
      <c r="AX50" s="408"/>
      <c r="AY50" s="408"/>
      <c r="AZ50" s="408"/>
    </row>
    <row r="51" spans="2:52" ht="15" customHeight="1" thickBot="1" x14ac:dyDescent="0.3">
      <c r="B51" s="506">
        <v>33</v>
      </c>
      <c r="C51" s="547"/>
      <c r="D51" s="520" t="s">
        <v>72</v>
      </c>
      <c r="E51" s="521">
        <v>71.400000000000006</v>
      </c>
      <c r="F51" s="522">
        <v>1</v>
      </c>
      <c r="G51" s="523">
        <f t="shared" si="68"/>
        <v>2213.4</v>
      </c>
      <c r="H51" s="522">
        <v>1</v>
      </c>
      <c r="I51" s="523">
        <f t="shared" si="69"/>
        <v>1999.2000000000003</v>
      </c>
      <c r="J51" s="522">
        <v>1</v>
      </c>
      <c r="K51" s="523">
        <f t="shared" si="70"/>
        <v>2213.4</v>
      </c>
      <c r="L51" s="522">
        <v>1</v>
      </c>
      <c r="M51" s="523">
        <f t="shared" si="71"/>
        <v>2142</v>
      </c>
      <c r="N51" s="522">
        <v>1</v>
      </c>
      <c r="O51" s="523">
        <f t="shared" si="72"/>
        <v>2213.4</v>
      </c>
      <c r="P51" s="522">
        <v>1</v>
      </c>
      <c r="Q51" s="524">
        <f t="shared" si="13"/>
        <v>2142</v>
      </c>
      <c r="R51" s="522">
        <v>1</v>
      </c>
      <c r="S51" s="524">
        <f t="shared" si="93"/>
        <v>2213.4</v>
      </c>
      <c r="T51" s="522">
        <v>1</v>
      </c>
      <c r="U51" s="524">
        <f t="shared" si="56"/>
        <v>2213.4</v>
      </c>
      <c r="V51" s="420">
        <v>1</v>
      </c>
      <c r="W51" s="524">
        <f t="shared" si="11"/>
        <v>2142</v>
      </c>
      <c r="X51" s="420">
        <v>1</v>
      </c>
      <c r="Y51" s="469">
        <f t="shared" si="92"/>
        <v>2213.4</v>
      </c>
      <c r="Z51" s="420"/>
      <c r="AA51" s="469"/>
      <c r="AB51" s="420"/>
      <c r="AC51" s="483"/>
      <c r="AD51" s="423">
        <f t="shared" si="0"/>
        <v>900</v>
      </c>
      <c r="AE51" s="404">
        <v>75</v>
      </c>
      <c r="AF51" s="385">
        <f t="shared" si="1"/>
        <v>900</v>
      </c>
      <c r="AG51" s="404">
        <v>75</v>
      </c>
      <c r="AH51" s="385">
        <f t="shared" si="2"/>
        <v>900</v>
      </c>
      <c r="AI51" s="404">
        <v>75</v>
      </c>
      <c r="AJ51" s="385">
        <f t="shared" si="24"/>
        <v>900</v>
      </c>
      <c r="AK51" s="385">
        <v>75</v>
      </c>
      <c r="AL51" s="385">
        <f t="shared" si="57"/>
        <v>21120</v>
      </c>
      <c r="AM51" s="385">
        <f t="shared" si="39"/>
        <v>1760</v>
      </c>
      <c r="AN51" s="385">
        <f t="shared" si="40"/>
        <v>1760</v>
      </c>
      <c r="AO51" s="385">
        <f t="shared" si="41"/>
        <v>1760</v>
      </c>
      <c r="AP51" s="385">
        <v>1760</v>
      </c>
      <c r="AQ51" s="385">
        <v>0</v>
      </c>
      <c r="AR51" s="385">
        <v>0</v>
      </c>
      <c r="AS51" s="385">
        <v>0</v>
      </c>
      <c r="AT51" s="385">
        <v>0</v>
      </c>
      <c r="AU51" s="388">
        <f t="shared" si="58"/>
        <v>29045.600000000002</v>
      </c>
      <c r="AV51" s="408"/>
      <c r="AW51" s="408"/>
      <c r="AX51" s="408"/>
      <c r="AY51" s="408"/>
      <c r="AZ51" s="408"/>
    </row>
    <row r="52" spans="2:52" ht="15" customHeight="1" thickBot="1" x14ac:dyDescent="0.3">
      <c r="B52" s="506">
        <v>34</v>
      </c>
      <c r="C52" s="547"/>
      <c r="D52" s="520" t="s">
        <v>48</v>
      </c>
      <c r="E52" s="521">
        <v>74.63</v>
      </c>
      <c r="F52" s="522">
        <v>1</v>
      </c>
      <c r="G52" s="523">
        <f t="shared" si="68"/>
        <v>2313.5299999999997</v>
      </c>
      <c r="H52" s="522">
        <v>1</v>
      </c>
      <c r="I52" s="523">
        <f t="shared" si="69"/>
        <v>2089.64</v>
      </c>
      <c r="J52" s="522">
        <v>1</v>
      </c>
      <c r="K52" s="523">
        <f t="shared" si="70"/>
        <v>2313.5299999999997</v>
      </c>
      <c r="L52" s="522">
        <v>1</v>
      </c>
      <c r="M52" s="523">
        <f t="shared" si="71"/>
        <v>2238.8999999999996</v>
      </c>
      <c r="N52" s="522">
        <v>1</v>
      </c>
      <c r="O52" s="523">
        <f t="shared" si="72"/>
        <v>2313.5299999999997</v>
      </c>
      <c r="P52" s="522">
        <v>1</v>
      </c>
      <c r="Q52" s="524">
        <f t="shared" si="13"/>
        <v>2238.8999999999996</v>
      </c>
      <c r="R52" s="522">
        <v>1</v>
      </c>
      <c r="S52" s="524">
        <f t="shared" si="93"/>
        <v>2313.5299999999997</v>
      </c>
      <c r="T52" s="522">
        <v>1</v>
      </c>
      <c r="U52" s="524">
        <f t="shared" si="56"/>
        <v>2313.5299999999997</v>
      </c>
      <c r="V52" s="420">
        <v>2</v>
      </c>
      <c r="W52" s="524">
        <v>5522.62</v>
      </c>
      <c r="X52" s="420">
        <v>2</v>
      </c>
      <c r="Y52" s="469">
        <f t="shared" si="92"/>
        <v>4627.0599999999995</v>
      </c>
      <c r="Z52" s="420"/>
      <c r="AA52" s="469"/>
      <c r="AB52" s="420"/>
      <c r="AC52" s="483"/>
      <c r="AD52" s="423">
        <f t="shared" ref="AD52" si="94">+AE52*12</f>
        <v>900</v>
      </c>
      <c r="AE52" s="404">
        <v>75</v>
      </c>
      <c r="AF52" s="385">
        <f t="shared" ref="AF52" si="95">+AG52*12</f>
        <v>900</v>
      </c>
      <c r="AG52" s="404">
        <v>75</v>
      </c>
      <c r="AH52" s="385">
        <f t="shared" ref="AH52" si="96">+AI52*12</f>
        <v>900</v>
      </c>
      <c r="AI52" s="404">
        <v>75</v>
      </c>
      <c r="AJ52" s="385">
        <f t="shared" ref="AJ52" si="97">+AK52*12</f>
        <v>900</v>
      </c>
      <c r="AK52" s="385">
        <v>75</v>
      </c>
      <c r="AL52" s="385">
        <f t="shared" ref="AL52" si="98">+AP52*12</f>
        <v>21120</v>
      </c>
      <c r="AM52" s="385">
        <f t="shared" ref="AM52" si="99">1760*F52</f>
        <v>1760</v>
      </c>
      <c r="AN52" s="385">
        <f t="shared" ref="AN52" si="100">1760*H52</f>
        <v>1760</v>
      </c>
      <c r="AO52" s="385">
        <f t="shared" ref="AO52" si="101">1760*H52</f>
        <v>1760</v>
      </c>
      <c r="AP52" s="385">
        <v>1760</v>
      </c>
      <c r="AQ52" s="385">
        <v>0</v>
      </c>
      <c r="AR52" s="385">
        <v>0</v>
      </c>
      <c r="AS52" s="385">
        <v>0</v>
      </c>
      <c r="AT52" s="385">
        <v>0</v>
      </c>
      <c r="AU52" s="388">
        <f t="shared" ref="AU52" si="102">+G52+I52+K52+M52+O52+Q52+S52+AN52+AI52+U52+W52+Y52+AA52+AC52+AE52+AG52+AM52+AO52+AQ52+AR52+AS52+AT52+AK52+AP52</f>
        <v>35624.769999999997</v>
      </c>
      <c r="AV52" s="408"/>
      <c r="AW52" s="408"/>
      <c r="AX52" s="408"/>
      <c r="AY52" s="408"/>
      <c r="AZ52" s="408"/>
    </row>
    <row r="53" spans="2:52" ht="15" customHeight="1" thickBot="1" x14ac:dyDescent="0.3">
      <c r="B53" s="506">
        <v>35</v>
      </c>
      <c r="C53" s="547"/>
      <c r="D53" s="520" t="s">
        <v>34</v>
      </c>
      <c r="E53" s="521">
        <v>71.400000000000006</v>
      </c>
      <c r="F53" s="522">
        <v>28</v>
      </c>
      <c r="G53" s="523">
        <f t="shared" si="68"/>
        <v>61975.200000000012</v>
      </c>
      <c r="H53" s="522">
        <v>28</v>
      </c>
      <c r="I53" s="523">
        <f t="shared" si="69"/>
        <v>55977.600000000006</v>
      </c>
      <c r="J53" s="522">
        <v>28</v>
      </c>
      <c r="K53" s="523">
        <f t="shared" si="70"/>
        <v>61975.200000000012</v>
      </c>
      <c r="L53" s="522">
        <v>28</v>
      </c>
      <c r="M53" s="523">
        <f t="shared" si="71"/>
        <v>59976.000000000007</v>
      </c>
      <c r="N53" s="522">
        <v>28</v>
      </c>
      <c r="O53" s="523">
        <f t="shared" si="72"/>
        <v>61975.200000000012</v>
      </c>
      <c r="P53" s="522">
        <v>28</v>
      </c>
      <c r="Q53" s="524">
        <f t="shared" si="13"/>
        <v>59976.000000000007</v>
      </c>
      <c r="R53" s="522">
        <v>28</v>
      </c>
      <c r="S53" s="524">
        <f t="shared" si="93"/>
        <v>61975.200000000012</v>
      </c>
      <c r="T53" s="522">
        <v>28</v>
      </c>
      <c r="U53" s="524">
        <v>61761</v>
      </c>
      <c r="V53" s="420">
        <v>27</v>
      </c>
      <c r="W53" s="524">
        <f t="shared" si="11"/>
        <v>57834.000000000007</v>
      </c>
      <c r="X53" s="420">
        <v>27</v>
      </c>
      <c r="Y53" s="469">
        <f t="shared" si="92"/>
        <v>59761.8</v>
      </c>
      <c r="Z53" s="420"/>
      <c r="AA53" s="469"/>
      <c r="AB53" s="420"/>
      <c r="AC53" s="483"/>
      <c r="AD53" s="423">
        <f t="shared" si="0"/>
        <v>4200</v>
      </c>
      <c r="AE53" s="404">
        <v>350</v>
      </c>
      <c r="AF53" s="385">
        <f t="shared" si="1"/>
        <v>3780</v>
      </c>
      <c r="AG53" s="404">
        <v>315</v>
      </c>
      <c r="AH53" s="385">
        <f t="shared" si="2"/>
        <v>3780</v>
      </c>
      <c r="AI53" s="404">
        <v>315</v>
      </c>
      <c r="AJ53" s="385">
        <f t="shared" si="24"/>
        <v>3948</v>
      </c>
      <c r="AK53" s="385">
        <v>329</v>
      </c>
      <c r="AL53" s="385">
        <f t="shared" si="57"/>
        <v>690312.00000000012</v>
      </c>
      <c r="AM53" s="385">
        <f t="shared" si="39"/>
        <v>49280</v>
      </c>
      <c r="AN53" s="385">
        <f>1760*28+250</f>
        <v>49530</v>
      </c>
      <c r="AO53" s="385">
        <f>3520+19610+26400</f>
        <v>49530</v>
      </c>
      <c r="AP53" s="385">
        <v>57526.000000000007</v>
      </c>
      <c r="AQ53" s="385">
        <v>0</v>
      </c>
      <c r="AR53" s="385">
        <v>0</v>
      </c>
      <c r="AS53" s="385">
        <v>0</v>
      </c>
      <c r="AT53" s="385">
        <v>0</v>
      </c>
      <c r="AU53" s="388">
        <f t="shared" si="58"/>
        <v>810362.20000000019</v>
      </c>
      <c r="AV53" s="408"/>
      <c r="AW53" s="408"/>
      <c r="AX53" s="408"/>
      <c r="AY53" s="408"/>
      <c r="AZ53" s="408"/>
    </row>
    <row r="54" spans="2:52" ht="15" customHeight="1" thickBot="1" x14ac:dyDescent="0.3">
      <c r="B54" s="506">
        <v>36</v>
      </c>
      <c r="C54" s="547"/>
      <c r="D54" s="520" t="s">
        <v>66</v>
      </c>
      <c r="E54" s="521">
        <v>73.59</v>
      </c>
      <c r="F54" s="522">
        <v>4</v>
      </c>
      <c r="G54" s="523">
        <f t="shared" si="68"/>
        <v>9125.16</v>
      </c>
      <c r="H54" s="522">
        <v>4</v>
      </c>
      <c r="I54" s="523">
        <f t="shared" si="69"/>
        <v>8242.08</v>
      </c>
      <c r="J54" s="522">
        <v>4</v>
      </c>
      <c r="K54" s="523">
        <f t="shared" si="70"/>
        <v>9125.16</v>
      </c>
      <c r="L54" s="522">
        <v>4</v>
      </c>
      <c r="M54" s="523">
        <f t="shared" si="71"/>
        <v>8830.8000000000011</v>
      </c>
      <c r="N54" s="522">
        <v>4</v>
      </c>
      <c r="O54" s="523">
        <f t="shared" si="72"/>
        <v>9125.16</v>
      </c>
      <c r="P54" s="522">
        <v>4</v>
      </c>
      <c r="Q54" s="524">
        <f t="shared" si="13"/>
        <v>8830.8000000000011</v>
      </c>
      <c r="R54" s="522">
        <v>4</v>
      </c>
      <c r="S54" s="524">
        <f t="shared" si="93"/>
        <v>9125.16</v>
      </c>
      <c r="T54" s="522">
        <v>4</v>
      </c>
      <c r="U54" s="524">
        <f t="shared" si="56"/>
        <v>9125.16</v>
      </c>
      <c r="V54" s="420">
        <v>4</v>
      </c>
      <c r="W54" s="524">
        <f t="shared" si="11"/>
        <v>8830.8000000000011</v>
      </c>
      <c r="X54" s="420">
        <v>4</v>
      </c>
      <c r="Y54" s="469">
        <f t="shared" si="92"/>
        <v>9125.16</v>
      </c>
      <c r="Z54" s="420"/>
      <c r="AA54" s="469"/>
      <c r="AB54" s="420"/>
      <c r="AC54" s="483"/>
      <c r="AD54" s="423">
        <f t="shared" si="0"/>
        <v>3600</v>
      </c>
      <c r="AE54" s="404">
        <v>300</v>
      </c>
      <c r="AF54" s="385">
        <f t="shared" si="1"/>
        <v>3600</v>
      </c>
      <c r="AG54" s="404">
        <v>300</v>
      </c>
      <c r="AH54" s="385">
        <f t="shared" si="2"/>
        <v>3600</v>
      </c>
      <c r="AI54" s="404">
        <v>300</v>
      </c>
      <c r="AJ54" s="385">
        <f t="shared" si="24"/>
        <v>3600</v>
      </c>
      <c r="AK54" s="385">
        <v>300</v>
      </c>
      <c r="AL54" s="385">
        <f>+AP54*12</f>
        <v>84480</v>
      </c>
      <c r="AM54" s="385">
        <f t="shared" si="39"/>
        <v>7040</v>
      </c>
      <c r="AN54" s="385">
        <f t="shared" ref="AN54:AN67" si="103">1760*H54</f>
        <v>7040</v>
      </c>
      <c r="AO54" s="385">
        <f t="shared" ref="AO54:AO67" si="104">1760*H54</f>
        <v>7040</v>
      </c>
      <c r="AP54" s="385">
        <v>7040</v>
      </c>
      <c r="AQ54" s="385">
        <v>0</v>
      </c>
      <c r="AR54" s="385">
        <v>0</v>
      </c>
      <c r="AS54" s="385">
        <v>0</v>
      </c>
      <c r="AT54" s="385">
        <v>0</v>
      </c>
      <c r="AU54" s="388">
        <f>+G54+I54+K54+M54+O54+Q54+S54+AN54+AI54+U54+W54+Y54+AA54+AC54+AE54+AG54+AM54+AO54+AQ54+AR54+AS54+AT54+AK54+AP54</f>
        <v>118845.44000000002</v>
      </c>
      <c r="AV54" s="408"/>
      <c r="AW54" s="408"/>
      <c r="AX54" s="408"/>
      <c r="AY54" s="408"/>
      <c r="AZ54" s="408"/>
    </row>
    <row r="55" spans="2:52" ht="15" customHeight="1" thickBot="1" x14ac:dyDescent="0.3">
      <c r="B55" s="506">
        <v>37</v>
      </c>
      <c r="C55" s="547"/>
      <c r="D55" s="520" t="s">
        <v>49</v>
      </c>
      <c r="E55" s="521">
        <v>74.63</v>
      </c>
      <c r="F55" s="522">
        <v>2</v>
      </c>
      <c r="G55" s="523">
        <f t="shared" si="68"/>
        <v>4627.0599999999995</v>
      </c>
      <c r="H55" s="522">
        <v>2</v>
      </c>
      <c r="I55" s="523">
        <f t="shared" si="69"/>
        <v>4179.28</v>
      </c>
      <c r="J55" s="522">
        <v>2</v>
      </c>
      <c r="K55" s="523">
        <f t="shared" si="70"/>
        <v>4627.0599999999995</v>
      </c>
      <c r="L55" s="522">
        <v>2</v>
      </c>
      <c r="M55" s="523">
        <f t="shared" si="71"/>
        <v>4477.7999999999993</v>
      </c>
      <c r="N55" s="522">
        <v>2</v>
      </c>
      <c r="O55" s="523">
        <f t="shared" si="72"/>
        <v>4627.0599999999995</v>
      </c>
      <c r="P55" s="522">
        <v>2</v>
      </c>
      <c r="Q55" s="524">
        <f t="shared" si="13"/>
        <v>4477.7999999999993</v>
      </c>
      <c r="R55" s="522">
        <v>2</v>
      </c>
      <c r="S55" s="524">
        <f t="shared" si="93"/>
        <v>4627.0599999999995</v>
      </c>
      <c r="T55" s="522">
        <v>2</v>
      </c>
      <c r="U55" s="524">
        <f t="shared" si="56"/>
        <v>4627.0599999999995</v>
      </c>
      <c r="V55" s="420">
        <v>2</v>
      </c>
      <c r="W55" s="524">
        <f t="shared" si="11"/>
        <v>4477.7999999999993</v>
      </c>
      <c r="X55" s="420">
        <v>2</v>
      </c>
      <c r="Y55" s="469">
        <f t="shared" si="92"/>
        <v>4627.0599999999995</v>
      </c>
      <c r="Z55" s="420"/>
      <c r="AA55" s="469"/>
      <c r="AB55" s="420"/>
      <c r="AC55" s="483"/>
      <c r="AD55" s="423"/>
      <c r="AE55" s="404"/>
      <c r="AF55" s="385"/>
      <c r="AG55" s="404"/>
      <c r="AH55" s="385"/>
      <c r="AI55" s="404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8"/>
      <c r="AV55" s="408"/>
      <c r="AW55" s="408"/>
      <c r="AX55" s="408"/>
      <c r="AY55" s="408"/>
      <c r="AZ55" s="408"/>
    </row>
    <row r="56" spans="2:52" ht="15" customHeight="1" thickBot="1" x14ac:dyDescent="0.3">
      <c r="B56" s="506">
        <v>38</v>
      </c>
      <c r="C56" s="547"/>
      <c r="D56" s="520" t="s">
        <v>50</v>
      </c>
      <c r="E56" s="521">
        <v>74.63</v>
      </c>
      <c r="F56" s="522">
        <v>1</v>
      </c>
      <c r="G56" s="523">
        <f t="shared" si="68"/>
        <v>2313.5299999999997</v>
      </c>
      <c r="H56" s="522">
        <v>1</v>
      </c>
      <c r="I56" s="523">
        <f t="shared" si="69"/>
        <v>2089.64</v>
      </c>
      <c r="J56" s="522">
        <v>1</v>
      </c>
      <c r="K56" s="523">
        <f t="shared" si="70"/>
        <v>2313.5299999999997</v>
      </c>
      <c r="L56" s="522">
        <v>1</v>
      </c>
      <c r="M56" s="523">
        <f t="shared" si="71"/>
        <v>2238.8999999999996</v>
      </c>
      <c r="N56" s="522">
        <v>1</v>
      </c>
      <c r="O56" s="523">
        <f t="shared" si="72"/>
        <v>2313.5299999999997</v>
      </c>
      <c r="P56" s="522">
        <v>1</v>
      </c>
      <c r="Q56" s="524">
        <f t="shared" si="13"/>
        <v>2238.8999999999996</v>
      </c>
      <c r="R56" s="522">
        <v>1</v>
      </c>
      <c r="S56" s="524">
        <f t="shared" si="93"/>
        <v>2313.5299999999997</v>
      </c>
      <c r="T56" s="522">
        <v>1</v>
      </c>
      <c r="U56" s="524">
        <f t="shared" si="56"/>
        <v>2313.5299999999997</v>
      </c>
      <c r="V56" s="420">
        <v>1</v>
      </c>
      <c r="W56" s="524">
        <f t="shared" si="11"/>
        <v>2238.8999999999996</v>
      </c>
      <c r="X56" s="420">
        <v>1</v>
      </c>
      <c r="Y56" s="469">
        <f t="shared" si="92"/>
        <v>2313.5299999999997</v>
      </c>
      <c r="Z56" s="420"/>
      <c r="AA56" s="469"/>
      <c r="AB56" s="420"/>
      <c r="AC56" s="483"/>
      <c r="AD56" s="423">
        <f t="shared" si="0"/>
        <v>900</v>
      </c>
      <c r="AE56" s="404">
        <v>75</v>
      </c>
      <c r="AF56" s="385">
        <f t="shared" si="1"/>
        <v>900</v>
      </c>
      <c r="AG56" s="404">
        <v>75</v>
      </c>
      <c r="AH56" s="385">
        <f t="shared" si="2"/>
        <v>900</v>
      </c>
      <c r="AI56" s="404">
        <v>75</v>
      </c>
      <c r="AJ56" s="385">
        <f t="shared" si="24"/>
        <v>900</v>
      </c>
      <c r="AK56" s="385">
        <v>75</v>
      </c>
      <c r="AL56" s="385">
        <f>+AP56*12</f>
        <v>21120</v>
      </c>
      <c r="AM56" s="385">
        <f t="shared" si="39"/>
        <v>1760</v>
      </c>
      <c r="AN56" s="385">
        <f t="shared" si="103"/>
        <v>1760</v>
      </c>
      <c r="AO56" s="385">
        <f t="shared" si="104"/>
        <v>1760</v>
      </c>
      <c r="AP56" s="385">
        <v>1760</v>
      </c>
      <c r="AQ56" s="385">
        <v>0</v>
      </c>
      <c r="AR56" s="385">
        <v>0</v>
      </c>
      <c r="AS56" s="385">
        <v>0</v>
      </c>
      <c r="AT56" s="385">
        <v>0</v>
      </c>
      <c r="AU56" s="388">
        <f>+G56+I56+K56+M56+O56+Q56+S56+AN56+AI56+U56+W56+Y56+AA56+AC56+AE56+AG56+AM56+AO56+AQ56+AR56+AS56+AT56+AK56+AP56</f>
        <v>30027.519999999997</v>
      </c>
      <c r="AV56" s="408"/>
      <c r="AW56" s="408"/>
      <c r="AX56" s="408"/>
      <c r="AY56" s="408"/>
      <c r="AZ56" s="408"/>
    </row>
    <row r="57" spans="2:52" ht="15" customHeight="1" thickBot="1" x14ac:dyDescent="0.3">
      <c r="B57" s="506">
        <v>39</v>
      </c>
      <c r="C57" s="547"/>
      <c r="D57" s="520" t="s">
        <v>151</v>
      </c>
      <c r="E57" s="521">
        <v>76.59</v>
      </c>
      <c r="F57" s="522">
        <v>1</v>
      </c>
      <c r="G57" s="523">
        <f t="shared" si="68"/>
        <v>2374.29</v>
      </c>
      <c r="H57" s="522">
        <v>1</v>
      </c>
      <c r="I57" s="523">
        <f t="shared" si="69"/>
        <v>2144.52</v>
      </c>
      <c r="J57" s="522">
        <v>1</v>
      </c>
      <c r="K57" s="523">
        <f t="shared" si="70"/>
        <v>2374.29</v>
      </c>
      <c r="L57" s="522">
        <v>1</v>
      </c>
      <c r="M57" s="523">
        <f t="shared" si="71"/>
        <v>2297.7000000000003</v>
      </c>
      <c r="N57" s="522">
        <v>1</v>
      </c>
      <c r="O57" s="523">
        <f t="shared" si="72"/>
        <v>2374.29</v>
      </c>
      <c r="P57" s="522">
        <v>1</v>
      </c>
      <c r="Q57" s="524">
        <f t="shared" si="13"/>
        <v>2297.7000000000003</v>
      </c>
      <c r="R57" s="522">
        <v>1</v>
      </c>
      <c r="S57" s="524">
        <f t="shared" si="93"/>
        <v>2374.29</v>
      </c>
      <c r="T57" s="522">
        <v>1</v>
      </c>
      <c r="U57" s="524">
        <f t="shared" si="56"/>
        <v>2374.29</v>
      </c>
      <c r="V57" s="420">
        <v>1</v>
      </c>
      <c r="W57" s="524">
        <f t="shared" si="11"/>
        <v>2297.7000000000003</v>
      </c>
      <c r="X57" s="420">
        <v>1</v>
      </c>
      <c r="Y57" s="469">
        <f t="shared" si="92"/>
        <v>2374.29</v>
      </c>
      <c r="Z57" s="420"/>
      <c r="AA57" s="469"/>
      <c r="AB57" s="420"/>
      <c r="AC57" s="483"/>
      <c r="AD57" s="423"/>
      <c r="AE57" s="404"/>
      <c r="AF57" s="385"/>
      <c r="AG57" s="404"/>
      <c r="AH57" s="385"/>
      <c r="AI57" s="404"/>
      <c r="AJ57" s="385"/>
      <c r="AK57" s="385"/>
      <c r="AL57" s="385"/>
      <c r="AM57" s="385">
        <f t="shared" si="39"/>
        <v>1760</v>
      </c>
      <c r="AN57" s="385">
        <f t="shared" si="103"/>
        <v>1760</v>
      </c>
      <c r="AO57" s="385">
        <f t="shared" si="104"/>
        <v>1760</v>
      </c>
      <c r="AP57" s="385"/>
      <c r="AQ57" s="385"/>
      <c r="AR57" s="385"/>
      <c r="AS57" s="385"/>
      <c r="AT57" s="385"/>
      <c r="AU57" s="388"/>
      <c r="AV57" s="408"/>
      <c r="AW57" s="408"/>
      <c r="AX57" s="408"/>
      <c r="AY57" s="408"/>
      <c r="AZ57" s="408"/>
    </row>
    <row r="58" spans="2:52" ht="15" customHeight="1" thickBot="1" x14ac:dyDescent="0.3">
      <c r="B58" s="506">
        <v>40</v>
      </c>
      <c r="C58" s="547"/>
      <c r="D58" s="520" t="s">
        <v>60</v>
      </c>
      <c r="E58" s="521">
        <v>77.59</v>
      </c>
      <c r="F58" s="522">
        <v>4</v>
      </c>
      <c r="G58" s="523">
        <f t="shared" si="68"/>
        <v>9621.16</v>
      </c>
      <c r="H58" s="522">
        <v>4</v>
      </c>
      <c r="I58" s="523">
        <f t="shared" si="69"/>
        <v>8690.08</v>
      </c>
      <c r="J58" s="522">
        <v>4</v>
      </c>
      <c r="K58" s="523">
        <f t="shared" si="70"/>
        <v>9621.16</v>
      </c>
      <c r="L58" s="522">
        <v>4</v>
      </c>
      <c r="M58" s="523">
        <f t="shared" si="71"/>
        <v>9310.8000000000011</v>
      </c>
      <c r="N58" s="522">
        <v>4</v>
      </c>
      <c r="O58" s="523">
        <f t="shared" si="72"/>
        <v>9621.16</v>
      </c>
      <c r="P58" s="522">
        <v>4</v>
      </c>
      <c r="Q58" s="524">
        <f t="shared" si="13"/>
        <v>9310.8000000000011</v>
      </c>
      <c r="R58" s="522">
        <v>4</v>
      </c>
      <c r="S58" s="524">
        <f t="shared" si="93"/>
        <v>9621.16</v>
      </c>
      <c r="T58" s="522">
        <v>4</v>
      </c>
      <c r="U58" s="524">
        <f t="shared" si="56"/>
        <v>9621.16</v>
      </c>
      <c r="V58" s="420">
        <v>4</v>
      </c>
      <c r="W58" s="524">
        <f t="shared" si="11"/>
        <v>9310.8000000000011</v>
      </c>
      <c r="X58" s="420">
        <v>4</v>
      </c>
      <c r="Y58" s="469">
        <f t="shared" si="92"/>
        <v>9621.16</v>
      </c>
      <c r="Z58" s="420"/>
      <c r="AA58" s="469"/>
      <c r="AB58" s="420"/>
      <c r="AC58" s="483"/>
      <c r="AD58" s="423"/>
      <c r="AE58" s="404"/>
      <c r="AF58" s="385"/>
      <c r="AG58" s="404"/>
      <c r="AH58" s="385"/>
      <c r="AI58" s="404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8"/>
      <c r="AV58" s="408"/>
      <c r="AW58" s="408"/>
      <c r="AX58" s="408"/>
      <c r="AY58" s="408"/>
      <c r="AZ58" s="408"/>
    </row>
    <row r="59" spans="2:52" ht="15" customHeight="1" thickBot="1" x14ac:dyDescent="0.3">
      <c r="B59" s="506">
        <v>41</v>
      </c>
      <c r="C59" s="547"/>
      <c r="D59" s="520" t="s">
        <v>76</v>
      </c>
      <c r="E59" s="521">
        <v>72.540000000000006</v>
      </c>
      <c r="F59" s="522">
        <v>1</v>
      </c>
      <c r="G59" s="523">
        <f t="shared" ref="G59" si="105">+F59*E59*31</f>
        <v>2248.7400000000002</v>
      </c>
      <c r="H59" s="522">
        <v>1</v>
      </c>
      <c r="I59" s="523">
        <f t="shared" si="69"/>
        <v>2031.1200000000001</v>
      </c>
      <c r="J59" s="522">
        <v>1</v>
      </c>
      <c r="K59" s="532">
        <f t="shared" si="70"/>
        <v>2248.7400000000002</v>
      </c>
      <c r="L59" s="522">
        <v>1</v>
      </c>
      <c r="M59" s="523">
        <f t="shared" si="71"/>
        <v>2176.2000000000003</v>
      </c>
      <c r="N59" s="522">
        <v>1</v>
      </c>
      <c r="O59" s="523">
        <f t="shared" si="72"/>
        <v>2248.7400000000002</v>
      </c>
      <c r="P59" s="522">
        <v>1</v>
      </c>
      <c r="Q59" s="524">
        <f t="shared" si="13"/>
        <v>2176.2000000000003</v>
      </c>
      <c r="R59" s="522">
        <v>1</v>
      </c>
      <c r="S59" s="524">
        <f t="shared" si="93"/>
        <v>2248.7400000000002</v>
      </c>
      <c r="T59" s="522">
        <v>1</v>
      </c>
      <c r="U59" s="524">
        <f t="shared" si="56"/>
        <v>2248.7400000000002</v>
      </c>
      <c r="V59" s="420">
        <v>1</v>
      </c>
      <c r="W59" s="524">
        <f t="shared" si="11"/>
        <v>2176.2000000000003</v>
      </c>
      <c r="X59" s="420">
        <v>1</v>
      </c>
      <c r="Y59" s="469">
        <f t="shared" si="92"/>
        <v>2248.7400000000002</v>
      </c>
      <c r="Z59" s="420"/>
      <c r="AA59" s="469"/>
      <c r="AB59" s="420"/>
      <c r="AC59" s="483"/>
      <c r="AD59" s="423">
        <f t="shared" si="0"/>
        <v>0</v>
      </c>
      <c r="AE59" s="404"/>
      <c r="AF59" s="385">
        <f t="shared" si="1"/>
        <v>0</v>
      </c>
      <c r="AG59" s="404"/>
      <c r="AH59" s="385">
        <f t="shared" si="2"/>
        <v>0</v>
      </c>
      <c r="AI59" s="404"/>
      <c r="AJ59" s="385">
        <f t="shared" si="24"/>
        <v>0</v>
      </c>
      <c r="AK59" s="385"/>
      <c r="AL59" s="385">
        <f>+AP59*12</f>
        <v>84480</v>
      </c>
      <c r="AM59" s="385">
        <f t="shared" si="39"/>
        <v>1760</v>
      </c>
      <c r="AN59" s="385">
        <f t="shared" si="103"/>
        <v>1760</v>
      </c>
      <c r="AO59" s="385">
        <f t="shared" si="104"/>
        <v>1760</v>
      </c>
      <c r="AP59" s="385">
        <v>7040</v>
      </c>
      <c r="AQ59" s="385">
        <v>0</v>
      </c>
      <c r="AR59" s="385">
        <v>0</v>
      </c>
      <c r="AS59" s="385">
        <v>0</v>
      </c>
      <c r="AT59" s="385">
        <v>0</v>
      </c>
      <c r="AU59" s="388">
        <f>+G59+I59+K59+M59+O59+Q59+S59+AN59+AI59+U59+W59+Y59+AA59+AC59+AE59+AG59+AM59+AO59+AQ59+AR59+AS59+AT59+AK59+AP59</f>
        <v>34372.160000000003</v>
      </c>
      <c r="AV59" s="408"/>
      <c r="AW59" s="408"/>
      <c r="AX59" s="408"/>
      <c r="AY59" s="408"/>
      <c r="AZ59" s="408"/>
    </row>
    <row r="60" spans="2:52" ht="15" customHeight="1" thickBot="1" x14ac:dyDescent="0.3">
      <c r="B60" s="506">
        <v>42</v>
      </c>
      <c r="C60" s="547"/>
      <c r="D60" s="530" t="s">
        <v>52</v>
      </c>
      <c r="E60" s="521">
        <v>72.540000000000006</v>
      </c>
      <c r="F60" s="522">
        <v>1</v>
      </c>
      <c r="G60" s="523">
        <f t="shared" si="68"/>
        <v>2248.7400000000002</v>
      </c>
      <c r="H60" s="522">
        <v>1</v>
      </c>
      <c r="I60" s="523">
        <f t="shared" si="69"/>
        <v>2031.1200000000001</v>
      </c>
      <c r="J60" s="522">
        <v>1</v>
      </c>
      <c r="K60" s="523">
        <f t="shared" si="70"/>
        <v>2248.7400000000002</v>
      </c>
      <c r="L60" s="522">
        <v>1</v>
      </c>
      <c r="M60" s="523">
        <f t="shared" si="71"/>
        <v>2176.2000000000003</v>
      </c>
      <c r="N60" s="522">
        <v>1</v>
      </c>
      <c r="O60" s="523">
        <f t="shared" si="72"/>
        <v>2248.7400000000002</v>
      </c>
      <c r="P60" s="522">
        <v>1</v>
      </c>
      <c r="Q60" s="524">
        <f t="shared" si="13"/>
        <v>2176.2000000000003</v>
      </c>
      <c r="R60" s="522">
        <v>1</v>
      </c>
      <c r="S60" s="524">
        <f t="shared" si="93"/>
        <v>2248.7400000000002</v>
      </c>
      <c r="T60" s="522">
        <v>1</v>
      </c>
      <c r="U60" s="524">
        <f t="shared" si="56"/>
        <v>2248.7400000000002</v>
      </c>
      <c r="V60" s="420">
        <v>1</v>
      </c>
      <c r="W60" s="524">
        <f t="shared" si="11"/>
        <v>2176.2000000000003</v>
      </c>
      <c r="X60" s="420">
        <v>1</v>
      </c>
      <c r="Y60" s="469">
        <f t="shared" si="92"/>
        <v>2248.7400000000002</v>
      </c>
      <c r="Z60" s="420"/>
      <c r="AA60" s="469"/>
      <c r="AB60" s="420"/>
      <c r="AC60" s="483"/>
      <c r="AD60" s="423"/>
      <c r="AE60" s="404"/>
      <c r="AF60" s="385"/>
      <c r="AG60" s="404"/>
      <c r="AH60" s="385"/>
      <c r="AI60" s="404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8"/>
      <c r="AV60" s="408"/>
      <c r="AW60" s="408"/>
      <c r="AX60" s="408"/>
      <c r="AY60" s="408"/>
      <c r="AZ60" s="408"/>
    </row>
    <row r="61" spans="2:52" ht="15" customHeight="1" thickBot="1" x14ac:dyDescent="0.3">
      <c r="B61" s="506">
        <v>43</v>
      </c>
      <c r="C61" s="547"/>
      <c r="D61" s="520" t="s">
        <v>37</v>
      </c>
      <c r="E61" s="521">
        <v>71.400000000000006</v>
      </c>
      <c r="F61" s="522">
        <v>6</v>
      </c>
      <c r="G61" s="523">
        <f t="shared" si="68"/>
        <v>13280.400000000001</v>
      </c>
      <c r="H61" s="522">
        <v>6</v>
      </c>
      <c r="I61" s="523">
        <f t="shared" si="69"/>
        <v>11995.2</v>
      </c>
      <c r="J61" s="522">
        <v>6</v>
      </c>
      <c r="K61" s="523">
        <f t="shared" si="70"/>
        <v>13280.400000000001</v>
      </c>
      <c r="L61" s="522">
        <v>6</v>
      </c>
      <c r="M61" s="523">
        <f t="shared" si="71"/>
        <v>12852.000000000002</v>
      </c>
      <c r="N61" s="522">
        <v>6</v>
      </c>
      <c r="O61" s="523">
        <f t="shared" si="72"/>
        <v>13280.400000000001</v>
      </c>
      <c r="P61" s="522">
        <v>6</v>
      </c>
      <c r="Q61" s="524">
        <f t="shared" si="13"/>
        <v>12852.000000000002</v>
      </c>
      <c r="R61" s="522">
        <v>6</v>
      </c>
      <c r="S61" s="524">
        <f t="shared" si="93"/>
        <v>13280.400000000001</v>
      </c>
      <c r="T61" s="522">
        <v>6</v>
      </c>
      <c r="U61" s="524">
        <v>11781</v>
      </c>
      <c r="V61" s="420">
        <v>5</v>
      </c>
      <c r="W61" s="524">
        <f t="shared" si="11"/>
        <v>10710</v>
      </c>
      <c r="X61" s="420">
        <v>5</v>
      </c>
      <c r="Y61" s="469">
        <f t="shared" si="92"/>
        <v>11067</v>
      </c>
      <c r="Z61" s="420"/>
      <c r="AA61" s="469"/>
      <c r="AB61" s="420"/>
      <c r="AC61" s="483"/>
      <c r="AD61" s="423">
        <f t="shared" si="0"/>
        <v>900</v>
      </c>
      <c r="AE61" s="404">
        <v>75</v>
      </c>
      <c r="AF61" s="385">
        <f t="shared" si="1"/>
        <v>900</v>
      </c>
      <c r="AG61" s="404">
        <v>75</v>
      </c>
      <c r="AH61" s="385">
        <f t="shared" si="2"/>
        <v>900</v>
      </c>
      <c r="AI61" s="404">
        <v>75</v>
      </c>
      <c r="AJ61" s="385">
        <f t="shared" si="24"/>
        <v>900</v>
      </c>
      <c r="AK61" s="385">
        <v>75</v>
      </c>
      <c r="AL61" s="385">
        <f>+AP61*12</f>
        <v>21120</v>
      </c>
      <c r="AM61" s="385">
        <f t="shared" si="39"/>
        <v>10560</v>
      </c>
      <c r="AN61" s="385">
        <f t="shared" si="103"/>
        <v>10560</v>
      </c>
      <c r="AO61" s="385">
        <f t="shared" si="104"/>
        <v>10560</v>
      </c>
      <c r="AP61" s="385">
        <v>1760</v>
      </c>
      <c r="AQ61" s="385">
        <v>0</v>
      </c>
      <c r="AR61" s="385">
        <v>0</v>
      </c>
      <c r="AS61" s="385">
        <v>0</v>
      </c>
      <c r="AT61" s="385">
        <v>0</v>
      </c>
      <c r="AU61" s="388">
        <f>+G61+I61+K61+M61+O61+Q61+S61+AN61+AI61+U61+W61+Y61+AA61+AC61+AE61+AG61+AM61+AO61+AQ61+AR61+AS61+AT61+AK61+AP61</f>
        <v>158118.80000000002</v>
      </c>
      <c r="AV61" s="408"/>
      <c r="AW61" s="497"/>
      <c r="AX61" s="497"/>
      <c r="AY61" s="408"/>
      <c r="AZ61" s="408"/>
    </row>
    <row r="62" spans="2:52" ht="15" customHeight="1" thickBot="1" x14ac:dyDescent="0.3">
      <c r="B62" s="506">
        <v>44</v>
      </c>
      <c r="C62" s="547"/>
      <c r="D62" s="530" t="s">
        <v>61</v>
      </c>
      <c r="E62" s="521">
        <v>75.64</v>
      </c>
      <c r="F62" s="522">
        <v>1</v>
      </c>
      <c r="G62" s="523">
        <f t="shared" si="68"/>
        <v>2344.84</v>
      </c>
      <c r="H62" s="522">
        <v>1</v>
      </c>
      <c r="I62" s="523">
        <f t="shared" si="69"/>
        <v>2117.92</v>
      </c>
      <c r="J62" s="522">
        <v>1</v>
      </c>
      <c r="K62" s="523">
        <f t="shared" si="70"/>
        <v>2344.84</v>
      </c>
      <c r="L62" s="522">
        <v>1</v>
      </c>
      <c r="M62" s="523">
        <f t="shared" si="71"/>
        <v>2269.1999999999998</v>
      </c>
      <c r="N62" s="522">
        <v>1</v>
      </c>
      <c r="O62" s="523">
        <f t="shared" si="72"/>
        <v>2344.84</v>
      </c>
      <c r="P62" s="522">
        <v>1</v>
      </c>
      <c r="Q62" s="524">
        <f t="shared" si="13"/>
        <v>2269.1999999999998</v>
      </c>
      <c r="R62" s="522">
        <v>1</v>
      </c>
      <c r="S62" s="524">
        <f t="shared" si="93"/>
        <v>2344.84</v>
      </c>
      <c r="T62" s="522">
        <v>1</v>
      </c>
      <c r="U62" s="524">
        <f t="shared" si="56"/>
        <v>2344.84</v>
      </c>
      <c r="V62" s="420">
        <v>1</v>
      </c>
      <c r="W62" s="524">
        <f t="shared" si="11"/>
        <v>2269.1999999999998</v>
      </c>
      <c r="X62" s="420">
        <v>1</v>
      </c>
      <c r="Y62" s="469">
        <f t="shared" si="92"/>
        <v>2344.84</v>
      </c>
      <c r="Z62" s="420"/>
      <c r="AA62" s="469"/>
      <c r="AB62" s="420"/>
      <c r="AC62" s="483"/>
      <c r="AD62" s="423">
        <f t="shared" si="0"/>
        <v>2400</v>
      </c>
      <c r="AE62" s="404">
        <v>200</v>
      </c>
      <c r="AF62" s="385">
        <f t="shared" si="1"/>
        <v>2400</v>
      </c>
      <c r="AG62" s="404">
        <v>200</v>
      </c>
      <c r="AH62" s="385">
        <f t="shared" si="2"/>
        <v>2400</v>
      </c>
      <c r="AI62" s="404">
        <v>200</v>
      </c>
      <c r="AJ62" s="385">
        <f t="shared" si="24"/>
        <v>2400</v>
      </c>
      <c r="AK62" s="385">
        <v>200</v>
      </c>
      <c r="AL62" s="385">
        <f>+AP62*12</f>
        <v>84480</v>
      </c>
      <c r="AM62" s="385">
        <f t="shared" si="39"/>
        <v>1760</v>
      </c>
      <c r="AN62" s="385">
        <f t="shared" si="103"/>
        <v>1760</v>
      </c>
      <c r="AO62" s="385">
        <f t="shared" si="104"/>
        <v>1760</v>
      </c>
      <c r="AP62" s="385">
        <v>7040</v>
      </c>
      <c r="AQ62" s="385">
        <v>0</v>
      </c>
      <c r="AR62" s="385">
        <v>0</v>
      </c>
      <c r="AS62" s="385">
        <v>0</v>
      </c>
      <c r="AT62" s="385">
        <v>0</v>
      </c>
      <c r="AU62" s="388">
        <f>+G62+I62+K62+M62+O62+Q62+S62+AN62+AI62+U62+W62+Y62+AA62+AC62+AE62+AG62+AM62+AO62+AQ62+AR62+AS62+AT62+AK62+AP62</f>
        <v>36114.559999999998</v>
      </c>
      <c r="AV62" s="408"/>
      <c r="AW62" s="497"/>
      <c r="AX62" s="497"/>
      <c r="AY62" s="408"/>
      <c r="AZ62" s="408"/>
    </row>
    <row r="63" spans="2:52" ht="15" customHeight="1" thickBot="1" x14ac:dyDescent="0.3">
      <c r="B63" s="506">
        <v>45</v>
      </c>
      <c r="C63" s="547"/>
      <c r="D63" s="520" t="s">
        <v>62</v>
      </c>
      <c r="E63" s="521">
        <v>80.86</v>
      </c>
      <c r="F63" s="522">
        <v>1</v>
      </c>
      <c r="G63" s="523">
        <f>+F63*E63*16</f>
        <v>1293.76</v>
      </c>
      <c r="H63" s="522">
        <v>1</v>
      </c>
      <c r="I63" s="523">
        <v>0</v>
      </c>
      <c r="J63" s="522">
        <v>1</v>
      </c>
      <c r="K63" s="523">
        <v>0</v>
      </c>
      <c r="L63" s="522">
        <v>1</v>
      </c>
      <c r="M63" s="523">
        <f>+L63*E63*30</f>
        <v>2425.8000000000002</v>
      </c>
      <c r="N63" s="522">
        <v>1</v>
      </c>
      <c r="O63" s="523">
        <f t="shared" si="72"/>
        <v>2506.66</v>
      </c>
      <c r="P63" s="522">
        <v>1</v>
      </c>
      <c r="Q63" s="524">
        <f t="shared" si="13"/>
        <v>2425.8000000000002</v>
      </c>
      <c r="R63" s="522">
        <v>1</v>
      </c>
      <c r="S63" s="524">
        <f t="shared" si="93"/>
        <v>2506.66</v>
      </c>
      <c r="T63" s="522">
        <v>1</v>
      </c>
      <c r="U63" s="524">
        <f t="shared" si="56"/>
        <v>2506.66</v>
      </c>
      <c r="V63" s="420">
        <v>1</v>
      </c>
      <c r="W63" s="524">
        <f t="shared" si="11"/>
        <v>2425.8000000000002</v>
      </c>
      <c r="X63" s="420">
        <v>1</v>
      </c>
      <c r="Y63" s="469">
        <f t="shared" si="92"/>
        <v>2506.66</v>
      </c>
      <c r="Z63" s="420"/>
      <c r="AA63" s="469"/>
      <c r="AB63" s="420"/>
      <c r="AC63" s="483"/>
      <c r="AD63" s="423"/>
      <c r="AE63" s="404"/>
      <c r="AF63" s="385"/>
      <c r="AG63" s="404"/>
      <c r="AH63" s="385"/>
      <c r="AI63" s="404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8"/>
      <c r="AV63" s="408"/>
      <c r="AW63" s="497"/>
      <c r="AX63" s="497"/>
      <c r="AY63" s="408"/>
      <c r="AZ63" s="408"/>
    </row>
    <row r="64" spans="2:52" ht="15" customHeight="1" thickBot="1" x14ac:dyDescent="0.3">
      <c r="B64" s="506">
        <v>46</v>
      </c>
      <c r="C64" s="547"/>
      <c r="D64" s="520" t="s">
        <v>63</v>
      </c>
      <c r="E64" s="521">
        <v>71.400000000000006</v>
      </c>
      <c r="F64" s="522">
        <v>1</v>
      </c>
      <c r="G64" s="523">
        <f t="shared" si="68"/>
        <v>2213.4</v>
      </c>
      <c r="H64" s="522">
        <v>1</v>
      </c>
      <c r="I64" s="523">
        <f t="shared" si="69"/>
        <v>1999.2000000000003</v>
      </c>
      <c r="J64" s="522">
        <v>1</v>
      </c>
      <c r="K64" s="523">
        <f t="shared" si="70"/>
        <v>2213.4</v>
      </c>
      <c r="L64" s="522">
        <v>1</v>
      </c>
      <c r="M64" s="523">
        <f>+L64*E64*30</f>
        <v>2142</v>
      </c>
      <c r="N64" s="522">
        <v>1</v>
      </c>
      <c r="O64" s="523">
        <f t="shared" si="72"/>
        <v>2213.4</v>
      </c>
      <c r="P64" s="522">
        <v>1</v>
      </c>
      <c r="Q64" s="524">
        <f t="shared" si="13"/>
        <v>2142</v>
      </c>
      <c r="R64" s="522">
        <v>1</v>
      </c>
      <c r="S64" s="524">
        <f t="shared" si="93"/>
        <v>2213.4</v>
      </c>
      <c r="T64" s="522">
        <v>1</v>
      </c>
      <c r="U64" s="524">
        <f t="shared" si="56"/>
        <v>2213.4</v>
      </c>
      <c r="V64" s="420">
        <v>1</v>
      </c>
      <c r="W64" s="524">
        <f t="shared" si="11"/>
        <v>2142</v>
      </c>
      <c r="X64" s="420">
        <v>1</v>
      </c>
      <c r="Y64" s="469">
        <f t="shared" si="92"/>
        <v>2213.4</v>
      </c>
      <c r="Z64" s="420"/>
      <c r="AA64" s="469"/>
      <c r="AB64" s="420"/>
      <c r="AC64" s="483"/>
      <c r="AD64" s="423"/>
      <c r="AE64" s="404"/>
      <c r="AF64" s="385"/>
      <c r="AG64" s="404"/>
      <c r="AH64" s="385"/>
      <c r="AI64" s="404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8"/>
      <c r="AV64" s="408"/>
      <c r="AW64" s="497"/>
      <c r="AX64" s="497"/>
      <c r="AY64" s="408"/>
      <c r="AZ64" s="408"/>
    </row>
    <row r="65" spans="2:52" ht="15" customHeight="1" thickBot="1" x14ac:dyDescent="0.3">
      <c r="B65" s="506">
        <v>47</v>
      </c>
      <c r="C65" s="547"/>
      <c r="D65" s="520" t="s">
        <v>38</v>
      </c>
      <c r="E65" s="521">
        <v>78.25</v>
      </c>
      <c r="F65" s="522">
        <v>38</v>
      </c>
      <c r="G65" s="523">
        <f t="shared" si="68"/>
        <v>92178.5</v>
      </c>
      <c r="H65" s="522">
        <v>38</v>
      </c>
      <c r="I65" s="523">
        <f t="shared" si="69"/>
        <v>83258</v>
      </c>
      <c r="J65" s="522">
        <v>38</v>
      </c>
      <c r="K65" s="523">
        <f t="shared" si="70"/>
        <v>92178.5</v>
      </c>
      <c r="L65" s="522">
        <v>38</v>
      </c>
      <c r="M65" s="523">
        <f t="shared" si="71"/>
        <v>89205</v>
      </c>
      <c r="N65" s="522">
        <v>38</v>
      </c>
      <c r="O65" s="523">
        <f t="shared" si="72"/>
        <v>92178.5</v>
      </c>
      <c r="P65" s="522">
        <v>38</v>
      </c>
      <c r="Q65" s="524">
        <f t="shared" si="13"/>
        <v>89205</v>
      </c>
      <c r="R65" s="522">
        <v>38</v>
      </c>
      <c r="S65" s="524">
        <f t="shared" si="93"/>
        <v>92178.5</v>
      </c>
      <c r="T65" s="522">
        <v>38</v>
      </c>
      <c r="U65" s="524">
        <v>91317.75</v>
      </c>
      <c r="V65" s="420">
        <v>37</v>
      </c>
      <c r="W65" s="524">
        <f t="shared" si="11"/>
        <v>86857.5</v>
      </c>
      <c r="X65" s="420">
        <v>37</v>
      </c>
      <c r="Y65" s="469">
        <f t="shared" si="92"/>
        <v>89752.75</v>
      </c>
      <c r="Z65" s="420"/>
      <c r="AA65" s="469"/>
      <c r="AB65" s="420"/>
      <c r="AC65" s="483"/>
      <c r="AD65" s="423">
        <f t="shared" si="0"/>
        <v>0</v>
      </c>
      <c r="AE65" s="404"/>
      <c r="AF65" s="385">
        <f t="shared" si="1"/>
        <v>0</v>
      </c>
      <c r="AG65" s="404"/>
      <c r="AH65" s="385">
        <f t="shared" si="2"/>
        <v>0</v>
      </c>
      <c r="AI65" s="404"/>
      <c r="AJ65" s="385">
        <f t="shared" si="24"/>
        <v>0</v>
      </c>
      <c r="AK65" s="385"/>
      <c r="AL65" s="385">
        <f>+AP65*12</f>
        <v>42240</v>
      </c>
      <c r="AM65" s="385">
        <f t="shared" si="39"/>
        <v>66880</v>
      </c>
      <c r="AN65" s="385">
        <f t="shared" si="103"/>
        <v>66880</v>
      </c>
      <c r="AO65" s="385">
        <f t="shared" si="104"/>
        <v>66880</v>
      </c>
      <c r="AP65" s="385">
        <v>3520</v>
      </c>
      <c r="AQ65" s="385">
        <v>0</v>
      </c>
      <c r="AR65" s="385">
        <v>0</v>
      </c>
      <c r="AS65" s="385">
        <v>0</v>
      </c>
      <c r="AT65" s="385">
        <v>0</v>
      </c>
      <c r="AU65" s="388">
        <f>+G65+I65+K65+M65+O65+Q65+S65+AN65+AI65+U65+W65+Y65+AA65+AC65+AE65+AG65+AM65+AO65+AQ65+AR65+AS65+AT65+AK65+AP65</f>
        <v>1102470</v>
      </c>
      <c r="AV65" s="497"/>
      <c r="AW65" s="408"/>
      <c r="AX65" s="408"/>
      <c r="AY65" s="408"/>
      <c r="AZ65" s="408"/>
    </row>
    <row r="66" spans="2:52" ht="15" customHeight="1" thickBot="1" x14ac:dyDescent="0.3">
      <c r="B66" s="506">
        <v>48</v>
      </c>
      <c r="C66" s="547"/>
      <c r="D66" s="520" t="s">
        <v>39</v>
      </c>
      <c r="E66" s="521">
        <v>73.59</v>
      </c>
      <c r="F66" s="522">
        <v>1</v>
      </c>
      <c r="G66" s="523">
        <f t="shared" si="68"/>
        <v>2281.29</v>
      </c>
      <c r="H66" s="522">
        <v>1</v>
      </c>
      <c r="I66" s="523">
        <f t="shared" si="69"/>
        <v>2060.52</v>
      </c>
      <c r="J66" s="522">
        <v>1</v>
      </c>
      <c r="K66" s="523">
        <f t="shared" si="70"/>
        <v>2281.29</v>
      </c>
      <c r="L66" s="522">
        <v>1</v>
      </c>
      <c r="M66" s="523">
        <f t="shared" si="71"/>
        <v>2207.7000000000003</v>
      </c>
      <c r="N66" s="522">
        <v>1</v>
      </c>
      <c r="O66" s="523">
        <f t="shared" si="72"/>
        <v>2281.29</v>
      </c>
      <c r="P66" s="522">
        <v>1</v>
      </c>
      <c r="Q66" s="524">
        <f t="shared" si="13"/>
        <v>2207.7000000000003</v>
      </c>
      <c r="R66" s="522">
        <v>1</v>
      </c>
      <c r="S66" s="524">
        <f t="shared" si="93"/>
        <v>2281.29</v>
      </c>
      <c r="T66" s="522">
        <v>1</v>
      </c>
      <c r="U66" s="524">
        <f t="shared" si="56"/>
        <v>2281.29</v>
      </c>
      <c r="V66" s="420">
        <v>1</v>
      </c>
      <c r="W66" s="524">
        <f t="shared" si="11"/>
        <v>2207.7000000000003</v>
      </c>
      <c r="X66" s="420">
        <v>1</v>
      </c>
      <c r="Y66" s="469">
        <f t="shared" si="92"/>
        <v>2281.29</v>
      </c>
      <c r="Z66" s="420"/>
      <c r="AA66" s="469"/>
      <c r="AB66" s="420"/>
      <c r="AC66" s="483"/>
      <c r="AD66" s="423">
        <f t="shared" si="0"/>
        <v>28620</v>
      </c>
      <c r="AE66" s="404">
        <v>2385</v>
      </c>
      <c r="AF66" s="385">
        <f t="shared" si="1"/>
        <v>28920</v>
      </c>
      <c r="AG66" s="404">
        <v>2410</v>
      </c>
      <c r="AH66" s="385">
        <f t="shared" si="2"/>
        <v>28920</v>
      </c>
      <c r="AI66" s="404">
        <v>2410</v>
      </c>
      <c r="AJ66" s="385">
        <f t="shared" si="24"/>
        <v>28920</v>
      </c>
      <c r="AK66" s="385">
        <v>2410</v>
      </c>
      <c r="AL66" s="385">
        <f>+AP66*12</f>
        <v>823680</v>
      </c>
      <c r="AM66" s="385">
        <f t="shared" si="39"/>
        <v>1760</v>
      </c>
      <c r="AN66" s="385">
        <f t="shared" si="103"/>
        <v>1760</v>
      </c>
      <c r="AO66" s="385">
        <f t="shared" si="104"/>
        <v>1760</v>
      </c>
      <c r="AP66" s="385">
        <v>68640</v>
      </c>
      <c r="AQ66" s="385">
        <v>0</v>
      </c>
      <c r="AR66" s="385">
        <v>0</v>
      </c>
      <c r="AS66" s="385">
        <v>0</v>
      </c>
      <c r="AT66" s="385">
        <v>0</v>
      </c>
      <c r="AU66" s="388">
        <f>+G66+I66+K66+M66+O66+Q66+S66+AN66+AI66+U66+W66+Y66+AA66+AC66+AE66+AG66+AM66+AO66+AQ66+AR66+AS66+AT66+AK66+AP66</f>
        <v>105906.36</v>
      </c>
      <c r="AV66" s="408"/>
      <c r="AW66" s="408"/>
      <c r="AX66" s="408"/>
      <c r="AY66" s="408"/>
      <c r="AZ66" s="408"/>
    </row>
    <row r="67" spans="2:52" ht="15" customHeight="1" thickBot="1" x14ac:dyDescent="0.3">
      <c r="B67" s="506">
        <v>49</v>
      </c>
      <c r="C67" s="547"/>
      <c r="D67" s="520" t="s">
        <v>77</v>
      </c>
      <c r="E67" s="521">
        <v>72.540000000000006</v>
      </c>
      <c r="F67" s="522">
        <v>2</v>
      </c>
      <c r="G67" s="523">
        <f t="shared" si="68"/>
        <v>4497.4800000000005</v>
      </c>
      <c r="H67" s="522">
        <v>2</v>
      </c>
      <c r="I67" s="523">
        <f t="shared" si="69"/>
        <v>4062.2400000000002</v>
      </c>
      <c r="J67" s="522">
        <v>2</v>
      </c>
      <c r="K67" s="523">
        <f t="shared" si="70"/>
        <v>4497.4800000000005</v>
      </c>
      <c r="L67" s="522">
        <v>2</v>
      </c>
      <c r="M67" s="523">
        <f t="shared" si="71"/>
        <v>4352.4000000000005</v>
      </c>
      <c r="N67" s="522">
        <v>2</v>
      </c>
      <c r="O67" s="523">
        <f t="shared" si="72"/>
        <v>4497.4800000000005</v>
      </c>
      <c r="P67" s="522">
        <v>2</v>
      </c>
      <c r="Q67" s="524">
        <f t="shared" si="13"/>
        <v>4352.4000000000005</v>
      </c>
      <c r="R67" s="522">
        <v>2</v>
      </c>
      <c r="S67" s="524">
        <f t="shared" si="93"/>
        <v>4497.4800000000005</v>
      </c>
      <c r="T67" s="522">
        <v>2</v>
      </c>
      <c r="U67" s="524">
        <f t="shared" si="56"/>
        <v>4497.4800000000005</v>
      </c>
      <c r="V67" s="420">
        <v>2</v>
      </c>
      <c r="W67" s="524">
        <f t="shared" si="11"/>
        <v>4352.4000000000005</v>
      </c>
      <c r="X67" s="420">
        <v>2</v>
      </c>
      <c r="Y67" s="469">
        <f t="shared" si="92"/>
        <v>4497.4800000000005</v>
      </c>
      <c r="Z67" s="420"/>
      <c r="AA67" s="469"/>
      <c r="AB67" s="420"/>
      <c r="AC67" s="483"/>
      <c r="AD67" s="423">
        <f t="shared" si="0"/>
        <v>1800</v>
      </c>
      <c r="AE67" s="404">
        <v>150</v>
      </c>
      <c r="AF67" s="385">
        <f t="shared" si="1"/>
        <v>1800</v>
      </c>
      <c r="AG67" s="404">
        <v>150</v>
      </c>
      <c r="AH67" s="385">
        <f t="shared" si="2"/>
        <v>1800</v>
      </c>
      <c r="AI67" s="404">
        <v>150</v>
      </c>
      <c r="AJ67" s="385">
        <f t="shared" si="24"/>
        <v>1800</v>
      </c>
      <c r="AK67" s="385">
        <v>150</v>
      </c>
      <c r="AL67" s="385">
        <f>+AP67*12</f>
        <v>42240</v>
      </c>
      <c r="AM67" s="385">
        <f t="shared" si="39"/>
        <v>3520</v>
      </c>
      <c r="AN67" s="385">
        <f t="shared" si="103"/>
        <v>3520</v>
      </c>
      <c r="AO67" s="385">
        <f t="shared" si="104"/>
        <v>3520</v>
      </c>
      <c r="AP67" s="385">
        <v>3520</v>
      </c>
      <c r="AQ67" s="385">
        <v>0</v>
      </c>
      <c r="AR67" s="385">
        <v>0</v>
      </c>
      <c r="AS67" s="385">
        <v>0</v>
      </c>
      <c r="AT67" s="385">
        <v>0</v>
      </c>
      <c r="AU67" s="388">
        <f>+G67+I67+K67+M67+O67+Q67+S67+AN67+AI67+U67+W67+Y67+AA67+AC67+AE67+AG67+AM67+AO67+AQ67+AR67+AS67+AT67+AK67+AP67</f>
        <v>58784.320000000014</v>
      </c>
      <c r="AV67" s="408"/>
      <c r="AW67" s="408"/>
      <c r="AX67" s="408"/>
      <c r="AY67" s="408"/>
      <c r="AZ67" s="408"/>
    </row>
    <row r="68" spans="2:52" ht="15" customHeight="1" thickBot="1" x14ac:dyDescent="0.3">
      <c r="B68" s="506">
        <v>50</v>
      </c>
      <c r="C68" s="547"/>
      <c r="D68" s="520" t="s">
        <v>152</v>
      </c>
      <c r="E68" s="521">
        <v>71.400000000000006</v>
      </c>
      <c r="F68" s="522">
        <v>84</v>
      </c>
      <c r="G68" s="523">
        <f t="shared" si="68"/>
        <v>185925.6</v>
      </c>
      <c r="H68" s="522">
        <v>84</v>
      </c>
      <c r="I68" s="523">
        <f t="shared" si="69"/>
        <v>167932.80000000002</v>
      </c>
      <c r="J68" s="522">
        <v>84</v>
      </c>
      <c r="K68" s="523">
        <f t="shared" si="70"/>
        <v>185925.6</v>
      </c>
      <c r="L68" s="522">
        <v>83</v>
      </c>
      <c r="M68" s="523">
        <f t="shared" si="71"/>
        <v>177786.00000000003</v>
      </c>
      <c r="N68" s="522">
        <v>83</v>
      </c>
      <c r="O68" s="523">
        <f t="shared" si="72"/>
        <v>183712.2</v>
      </c>
      <c r="P68" s="522">
        <v>84</v>
      </c>
      <c r="Q68" s="524">
        <f>E68*P68*30</f>
        <v>179928</v>
      </c>
      <c r="R68" s="522">
        <v>83</v>
      </c>
      <c r="S68" s="524">
        <f t="shared" si="93"/>
        <v>183712.2</v>
      </c>
      <c r="T68" s="522">
        <v>80</v>
      </c>
      <c r="U68" s="524">
        <f t="shared" si="56"/>
        <v>177072</v>
      </c>
      <c r="V68" s="420">
        <v>80</v>
      </c>
      <c r="W68" s="524">
        <f t="shared" si="11"/>
        <v>171360</v>
      </c>
      <c r="X68" s="420">
        <v>80</v>
      </c>
      <c r="Y68" s="469">
        <f t="shared" si="92"/>
        <v>177072</v>
      </c>
      <c r="Z68" s="420"/>
      <c r="AA68" s="469"/>
      <c r="AB68" s="420"/>
      <c r="AC68" s="483"/>
      <c r="AD68" s="423">
        <f t="shared" si="0"/>
        <v>61740</v>
      </c>
      <c r="AE68" s="404">
        <v>5145</v>
      </c>
      <c r="AF68" s="385">
        <f t="shared" si="1"/>
        <v>60000</v>
      </c>
      <c r="AG68" s="404">
        <v>5000</v>
      </c>
      <c r="AH68" s="385">
        <f t="shared" si="2"/>
        <v>60300</v>
      </c>
      <c r="AI68" s="404">
        <v>5025</v>
      </c>
      <c r="AJ68" s="385">
        <f t="shared" si="24"/>
        <v>61200</v>
      </c>
      <c r="AK68" s="385">
        <v>5100</v>
      </c>
      <c r="AL68" s="385">
        <f>+AP68*12</f>
        <v>1978060.6451612902</v>
      </c>
      <c r="AM68" s="385">
        <f>1760*92</f>
        <v>161920</v>
      </c>
      <c r="AN68" s="385">
        <f>1760*92+500</f>
        <v>162420</v>
      </c>
      <c r="AO68" s="385">
        <v>162170</v>
      </c>
      <c r="AP68" s="385">
        <v>164838.38709677418</v>
      </c>
      <c r="AQ68" s="385">
        <v>0</v>
      </c>
      <c r="AR68" s="385">
        <v>0</v>
      </c>
      <c r="AS68" s="385">
        <v>0</v>
      </c>
      <c r="AT68" s="385">
        <v>0</v>
      </c>
      <c r="AU68" s="388">
        <f>+G68+I68+K68+M68+O68+Q68+S68+AN68+AI68+U68+W68+Y68+AA68+AC68+AE68+AG68+AM68+AO68+AQ68+AR68+AS68+AT68+AK68+AP68</f>
        <v>2462044.7870967742</v>
      </c>
      <c r="AV68" s="408"/>
      <c r="AW68" s="408"/>
      <c r="AX68" s="408"/>
      <c r="AY68" s="408"/>
      <c r="AZ68" s="408"/>
    </row>
    <row r="69" spans="2:52" ht="15" customHeight="1" thickBot="1" x14ac:dyDescent="0.3">
      <c r="B69" s="506">
        <v>51</v>
      </c>
      <c r="C69" s="547"/>
      <c r="D69" s="520" t="s">
        <v>152</v>
      </c>
      <c r="E69" s="521">
        <v>71.400000000000006</v>
      </c>
      <c r="F69" s="522">
        <v>0</v>
      </c>
      <c r="G69" s="523">
        <f t="shared" ref="G69" si="106">+F69*E69*31</f>
        <v>0</v>
      </c>
      <c r="H69" s="522">
        <v>0</v>
      </c>
      <c r="I69" s="523">
        <f t="shared" ref="I69" si="107">+H69*E69*28</f>
        <v>0</v>
      </c>
      <c r="J69" s="522">
        <v>0</v>
      </c>
      <c r="K69" s="523">
        <f t="shared" ref="K69" si="108">+J69*E69*31</f>
        <v>0</v>
      </c>
      <c r="L69" s="522">
        <v>1</v>
      </c>
      <c r="M69" s="523">
        <v>0</v>
      </c>
      <c r="N69" s="522">
        <v>1</v>
      </c>
      <c r="O69" s="523">
        <v>0</v>
      </c>
      <c r="P69" s="522">
        <v>1</v>
      </c>
      <c r="Q69" s="524">
        <v>0</v>
      </c>
      <c r="R69" s="522">
        <v>1</v>
      </c>
      <c r="S69" s="524">
        <v>1142.4000000000001</v>
      </c>
      <c r="T69" s="522">
        <v>1</v>
      </c>
      <c r="U69" s="524">
        <v>0</v>
      </c>
      <c r="V69" s="420">
        <v>1</v>
      </c>
      <c r="W69" s="524">
        <v>0</v>
      </c>
      <c r="X69" s="420">
        <v>1</v>
      </c>
      <c r="Y69" s="469">
        <v>0</v>
      </c>
      <c r="Z69" s="420"/>
      <c r="AA69" s="469"/>
      <c r="AB69" s="420"/>
      <c r="AC69" s="483"/>
      <c r="AD69" s="423">
        <f t="shared" ref="AD69" si="109">+AE69*12</f>
        <v>61740</v>
      </c>
      <c r="AE69" s="404">
        <v>5145</v>
      </c>
      <c r="AF69" s="385">
        <f t="shared" ref="AF69" si="110">+AG69*12</f>
        <v>60000</v>
      </c>
      <c r="AG69" s="404">
        <v>5000</v>
      </c>
      <c r="AH69" s="385">
        <f t="shared" ref="AH69" si="111">+AI69*12</f>
        <v>60300</v>
      </c>
      <c r="AI69" s="404">
        <v>5025</v>
      </c>
      <c r="AJ69" s="385">
        <f t="shared" ref="AJ69" si="112">+AK69*12</f>
        <v>61200</v>
      </c>
      <c r="AK69" s="385">
        <v>5100</v>
      </c>
      <c r="AL69" s="385">
        <f>+AP69*12</f>
        <v>1978060.6451612902</v>
      </c>
      <c r="AM69" s="385">
        <f>1760*92</f>
        <v>161920</v>
      </c>
      <c r="AN69" s="385">
        <f>1760*92+500</f>
        <v>162420</v>
      </c>
      <c r="AO69" s="385">
        <v>162170</v>
      </c>
      <c r="AP69" s="385">
        <v>164838.38709677418</v>
      </c>
      <c r="AQ69" s="385">
        <v>0</v>
      </c>
      <c r="AR69" s="385">
        <v>0</v>
      </c>
      <c r="AS69" s="385">
        <v>0</v>
      </c>
      <c r="AT69" s="385">
        <v>0</v>
      </c>
      <c r="AU69" s="388">
        <f>+G69+I69+K69+M69+O69+Q69+S69+AN69+AI69+U69+W69+Y69+AA69+AC69+AE69+AG69+AM69+AO69+AQ69+AR69+AS69+AT69+AK69+AP69</f>
        <v>672760.78709677421</v>
      </c>
      <c r="AV69" s="408"/>
      <c r="AW69" s="408"/>
      <c r="AX69" s="408"/>
      <c r="AY69" s="408"/>
      <c r="AZ69" s="408"/>
    </row>
    <row r="70" spans="2:52" ht="15" customHeight="1" thickBot="1" x14ac:dyDescent="0.3">
      <c r="B70" s="506">
        <v>52</v>
      </c>
      <c r="C70" s="547"/>
      <c r="D70" s="520" t="s">
        <v>152</v>
      </c>
      <c r="E70" s="521">
        <v>71.400000000000006</v>
      </c>
      <c r="F70" s="522">
        <v>1</v>
      </c>
      <c r="G70" s="523">
        <f t="shared" ref="G70" si="113">+F70*E70*31</f>
        <v>2213.4</v>
      </c>
      <c r="H70" s="522">
        <v>1</v>
      </c>
      <c r="I70" s="523">
        <v>0</v>
      </c>
      <c r="J70" s="522">
        <v>1</v>
      </c>
      <c r="K70" s="523">
        <v>0</v>
      </c>
      <c r="L70" s="522">
        <v>1</v>
      </c>
      <c r="M70" s="523">
        <v>0</v>
      </c>
      <c r="N70" s="522">
        <v>1</v>
      </c>
      <c r="O70" s="523">
        <v>0</v>
      </c>
      <c r="P70" s="522">
        <v>1</v>
      </c>
      <c r="Q70" s="524">
        <v>0</v>
      </c>
      <c r="R70" s="522">
        <v>1</v>
      </c>
      <c r="S70" s="524">
        <v>0</v>
      </c>
      <c r="T70" s="522">
        <v>1</v>
      </c>
      <c r="U70" s="524">
        <v>0</v>
      </c>
      <c r="V70" s="420">
        <v>1</v>
      </c>
      <c r="W70" s="524">
        <v>0</v>
      </c>
      <c r="X70" s="420">
        <v>1</v>
      </c>
      <c r="Y70" s="469">
        <v>0</v>
      </c>
      <c r="Z70" s="420"/>
      <c r="AA70" s="469"/>
      <c r="AB70" s="420"/>
      <c r="AC70" s="483"/>
      <c r="AD70" s="423"/>
      <c r="AE70" s="404"/>
      <c r="AF70" s="385"/>
      <c r="AG70" s="404"/>
      <c r="AH70" s="385"/>
      <c r="AI70" s="404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  <c r="AU70" s="388"/>
      <c r="AV70" s="408"/>
      <c r="AW70" s="408"/>
      <c r="AX70" s="408"/>
      <c r="AY70" s="408"/>
      <c r="AZ70" s="408"/>
    </row>
    <row r="71" spans="2:52" ht="15" customHeight="1" thickBot="1" x14ac:dyDescent="0.3">
      <c r="B71" s="506">
        <v>53</v>
      </c>
      <c r="C71" s="547"/>
      <c r="D71" s="520" t="s">
        <v>152</v>
      </c>
      <c r="E71" s="521">
        <v>71.400000000000006</v>
      </c>
      <c r="F71" s="522">
        <v>1</v>
      </c>
      <c r="G71" s="523">
        <v>0</v>
      </c>
      <c r="H71" s="522">
        <v>1</v>
      </c>
      <c r="I71" s="523">
        <v>0</v>
      </c>
      <c r="J71" s="522">
        <v>1</v>
      </c>
      <c r="K71" s="523">
        <v>0</v>
      </c>
      <c r="L71" s="522">
        <v>1</v>
      </c>
      <c r="M71" s="523">
        <v>285.60000000000002</v>
      </c>
      <c r="N71" s="522">
        <v>1</v>
      </c>
      <c r="O71" s="523">
        <v>0</v>
      </c>
      <c r="P71" s="522">
        <v>0</v>
      </c>
      <c r="Q71" s="524">
        <v>0</v>
      </c>
      <c r="R71" s="522">
        <v>1</v>
      </c>
      <c r="S71" s="524">
        <f t="shared" ref="S71" si="114">E71*P71*31</f>
        <v>0</v>
      </c>
      <c r="T71" s="522">
        <v>1</v>
      </c>
      <c r="U71" s="524">
        <v>1999.2</v>
      </c>
      <c r="V71" s="420">
        <v>1</v>
      </c>
      <c r="W71" s="524">
        <f t="shared" si="11"/>
        <v>2142</v>
      </c>
      <c r="X71" s="420">
        <v>1</v>
      </c>
      <c r="Y71" s="469">
        <f>E71*X71*31</f>
        <v>2213.4</v>
      </c>
      <c r="Z71" s="420"/>
      <c r="AA71" s="469"/>
      <c r="AB71" s="420"/>
      <c r="AC71" s="483"/>
      <c r="AD71" s="423"/>
      <c r="AE71" s="404"/>
      <c r="AF71" s="385"/>
      <c r="AG71" s="404"/>
      <c r="AH71" s="385"/>
      <c r="AI71" s="404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  <c r="AU71" s="388"/>
      <c r="AV71" s="408"/>
      <c r="AW71" s="408"/>
      <c r="AX71" s="408"/>
      <c r="AY71" s="408"/>
      <c r="AZ71" s="408"/>
    </row>
    <row r="72" spans="2:52" ht="15" customHeight="1" thickBot="1" x14ac:dyDescent="0.3">
      <c r="B72" s="506">
        <v>54</v>
      </c>
      <c r="C72" s="547"/>
      <c r="D72" s="520" t="s">
        <v>53</v>
      </c>
      <c r="E72" s="521">
        <v>71.400000000000006</v>
      </c>
      <c r="F72" s="522">
        <v>168</v>
      </c>
      <c r="G72" s="523">
        <f t="shared" si="68"/>
        <v>371851.2</v>
      </c>
      <c r="H72" s="522">
        <v>168</v>
      </c>
      <c r="I72" s="523">
        <f t="shared" si="69"/>
        <v>335865.60000000003</v>
      </c>
      <c r="J72" s="522">
        <v>166</v>
      </c>
      <c r="K72" s="523">
        <f t="shared" si="70"/>
        <v>367424.4</v>
      </c>
      <c r="L72" s="522">
        <v>165</v>
      </c>
      <c r="M72" s="523">
        <f t="shared" si="71"/>
        <v>353430.00000000006</v>
      </c>
      <c r="N72" s="522">
        <v>165</v>
      </c>
      <c r="O72" s="523">
        <f>+N72*E72*31</f>
        <v>365211.00000000006</v>
      </c>
      <c r="P72" s="522">
        <v>165</v>
      </c>
      <c r="Q72" s="524">
        <f t="shared" si="13"/>
        <v>353430.00000000006</v>
      </c>
      <c r="R72" s="522">
        <v>165</v>
      </c>
      <c r="S72" s="524">
        <f>E72*R72*31</f>
        <v>365211.00000000006</v>
      </c>
      <c r="T72" s="522">
        <v>165</v>
      </c>
      <c r="U72" s="524">
        <f t="shared" si="56"/>
        <v>365211.00000000006</v>
      </c>
      <c r="V72" s="420">
        <v>165</v>
      </c>
      <c r="W72" s="524">
        <v>352716</v>
      </c>
      <c r="X72" s="420">
        <v>163</v>
      </c>
      <c r="Y72" s="469">
        <f>E72*X72*31</f>
        <v>360784.2</v>
      </c>
      <c r="Z72" s="420"/>
      <c r="AA72" s="469"/>
      <c r="AB72" s="420"/>
      <c r="AC72" s="483"/>
      <c r="AD72" s="423"/>
      <c r="AE72" s="404"/>
      <c r="AF72" s="385"/>
      <c r="AG72" s="404"/>
      <c r="AH72" s="385"/>
      <c r="AI72" s="404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  <c r="AU72" s="388"/>
      <c r="AV72" s="408"/>
      <c r="AW72" s="408"/>
      <c r="AX72" s="408"/>
      <c r="AY72" s="408"/>
      <c r="AZ72" s="408"/>
    </row>
    <row r="73" spans="2:52" ht="15" customHeight="1" thickBot="1" x14ac:dyDescent="0.3">
      <c r="B73" s="506">
        <v>55</v>
      </c>
      <c r="C73" s="547"/>
      <c r="D73" s="531" t="s">
        <v>53</v>
      </c>
      <c r="E73" s="521">
        <v>71.400000000000006</v>
      </c>
      <c r="F73" s="522">
        <v>0</v>
      </c>
      <c r="G73" s="523">
        <f t="shared" ref="G73" si="115">+F73*E73*31</f>
        <v>0</v>
      </c>
      <c r="H73" s="522">
        <v>0</v>
      </c>
      <c r="I73" s="523">
        <f t="shared" ref="I73" si="116">+H73*E73*28</f>
        <v>0</v>
      </c>
      <c r="J73" s="522">
        <v>2</v>
      </c>
      <c r="K73" s="523">
        <v>0</v>
      </c>
      <c r="L73" s="522">
        <v>3</v>
      </c>
      <c r="M73" s="523">
        <v>0</v>
      </c>
      <c r="N73" s="522">
        <v>1</v>
      </c>
      <c r="O73" s="523">
        <v>0</v>
      </c>
      <c r="P73" s="522">
        <v>1</v>
      </c>
      <c r="Q73" s="524">
        <v>71.400000000000006</v>
      </c>
      <c r="R73" s="522">
        <v>1</v>
      </c>
      <c r="S73" s="524">
        <v>0</v>
      </c>
      <c r="T73" s="522">
        <v>1</v>
      </c>
      <c r="U73" s="524">
        <v>0</v>
      </c>
      <c r="V73" s="420">
        <v>1</v>
      </c>
      <c r="W73" s="524">
        <v>0</v>
      </c>
      <c r="X73" s="420"/>
      <c r="Y73" s="469"/>
      <c r="Z73" s="420"/>
      <c r="AA73" s="469"/>
      <c r="AB73" s="420"/>
      <c r="AC73" s="483"/>
      <c r="AD73" s="423"/>
      <c r="AE73" s="404"/>
      <c r="AF73" s="385"/>
      <c r="AG73" s="404"/>
      <c r="AH73" s="385"/>
      <c r="AI73" s="404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8"/>
      <c r="AV73" s="408"/>
      <c r="AW73" s="408"/>
      <c r="AX73" s="408"/>
      <c r="AY73" s="408"/>
      <c r="AZ73" s="408"/>
    </row>
    <row r="74" spans="2:52" ht="15" customHeight="1" thickBot="1" x14ac:dyDescent="0.3">
      <c r="B74" s="506">
        <v>56</v>
      </c>
      <c r="C74" s="547"/>
      <c r="D74" s="531" t="s">
        <v>53</v>
      </c>
      <c r="E74" s="521">
        <v>71.400000000000006</v>
      </c>
      <c r="F74" s="522">
        <v>0</v>
      </c>
      <c r="G74" s="523">
        <f t="shared" ref="G74" si="117">+F74*E74*31</f>
        <v>0</v>
      </c>
      <c r="H74" s="522">
        <v>0</v>
      </c>
      <c r="I74" s="523">
        <f t="shared" ref="I74" si="118">+H74*E74*28</f>
        <v>0</v>
      </c>
      <c r="J74" s="522">
        <v>0</v>
      </c>
      <c r="K74" s="523">
        <v>0</v>
      </c>
      <c r="L74" s="522">
        <v>0</v>
      </c>
      <c r="M74" s="523">
        <v>0</v>
      </c>
      <c r="N74" s="522">
        <v>1</v>
      </c>
      <c r="O74" s="523">
        <v>1285.2</v>
      </c>
      <c r="P74" s="522">
        <v>1</v>
      </c>
      <c r="Q74" s="524">
        <v>0</v>
      </c>
      <c r="R74" s="522">
        <v>1</v>
      </c>
      <c r="S74" s="524">
        <v>0</v>
      </c>
      <c r="T74" s="522">
        <v>1</v>
      </c>
      <c r="U74" s="524">
        <v>0</v>
      </c>
      <c r="V74" s="420">
        <v>1</v>
      </c>
      <c r="W74" s="524">
        <v>0</v>
      </c>
      <c r="X74" s="420"/>
      <c r="Y74" s="469"/>
      <c r="Z74" s="420"/>
      <c r="AA74" s="469"/>
      <c r="AB74" s="420"/>
      <c r="AC74" s="483"/>
      <c r="AD74" s="423"/>
      <c r="AE74" s="404"/>
      <c r="AF74" s="385"/>
      <c r="AG74" s="404"/>
      <c r="AH74" s="385"/>
      <c r="AI74" s="404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  <c r="AU74" s="388"/>
      <c r="AV74" s="408"/>
      <c r="AW74" s="408"/>
      <c r="AX74" s="408"/>
      <c r="AY74" s="408"/>
      <c r="AZ74" s="408"/>
    </row>
    <row r="75" spans="2:52" ht="15" customHeight="1" thickBot="1" x14ac:dyDescent="0.3">
      <c r="B75" s="506">
        <v>57</v>
      </c>
      <c r="C75" s="547"/>
      <c r="D75" s="531" t="s">
        <v>53</v>
      </c>
      <c r="E75" s="521">
        <v>71.400000000000006</v>
      </c>
      <c r="F75" s="522">
        <v>0</v>
      </c>
      <c r="G75" s="523">
        <f t="shared" ref="G75" si="119">+F75*E75*31</f>
        <v>0</v>
      </c>
      <c r="H75" s="522">
        <v>0</v>
      </c>
      <c r="I75" s="523">
        <f t="shared" ref="I75" si="120">+H75*E75*28</f>
        <v>0</v>
      </c>
      <c r="J75" s="522">
        <v>0</v>
      </c>
      <c r="K75" s="523">
        <v>0</v>
      </c>
      <c r="L75" s="522">
        <v>0</v>
      </c>
      <c r="M75" s="523">
        <v>0</v>
      </c>
      <c r="N75" s="522">
        <v>1</v>
      </c>
      <c r="O75" s="523">
        <v>928.2</v>
      </c>
      <c r="P75" s="522">
        <v>1</v>
      </c>
      <c r="Q75" s="524">
        <v>0</v>
      </c>
      <c r="R75" s="522">
        <v>1</v>
      </c>
      <c r="S75" s="524">
        <v>0</v>
      </c>
      <c r="T75" s="522">
        <v>1</v>
      </c>
      <c r="U75" s="524">
        <v>0</v>
      </c>
      <c r="V75" s="420">
        <v>1</v>
      </c>
      <c r="W75" s="524">
        <v>0</v>
      </c>
      <c r="X75" s="420"/>
      <c r="Y75" s="469"/>
      <c r="Z75" s="420"/>
      <c r="AA75" s="469"/>
      <c r="AB75" s="420"/>
      <c r="AC75" s="483"/>
      <c r="AD75" s="423"/>
      <c r="AE75" s="404"/>
      <c r="AF75" s="385"/>
      <c r="AG75" s="404"/>
      <c r="AH75" s="385"/>
      <c r="AI75" s="404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8"/>
      <c r="AV75" s="408"/>
      <c r="AW75" s="408"/>
      <c r="AX75" s="408"/>
      <c r="AY75" s="408"/>
      <c r="AZ75" s="408"/>
    </row>
    <row r="76" spans="2:52" ht="15" customHeight="1" thickBot="1" x14ac:dyDescent="0.3">
      <c r="B76" s="506">
        <v>58</v>
      </c>
      <c r="C76" s="547"/>
      <c r="D76" s="520" t="s">
        <v>54</v>
      </c>
      <c r="E76" s="521">
        <v>72.540000000000006</v>
      </c>
      <c r="F76" s="522">
        <v>10</v>
      </c>
      <c r="G76" s="523">
        <f t="shared" si="68"/>
        <v>22487.4</v>
      </c>
      <c r="H76" s="522">
        <v>10</v>
      </c>
      <c r="I76" s="523">
        <f t="shared" si="69"/>
        <v>20311.200000000004</v>
      </c>
      <c r="J76" s="522">
        <v>10</v>
      </c>
      <c r="K76" s="523">
        <f t="shared" si="70"/>
        <v>22487.4</v>
      </c>
      <c r="L76" s="522">
        <v>10</v>
      </c>
      <c r="M76" s="523">
        <f t="shared" si="71"/>
        <v>21762.000000000004</v>
      </c>
      <c r="N76" s="522">
        <v>10</v>
      </c>
      <c r="O76" s="523">
        <f t="shared" si="72"/>
        <v>22487.4</v>
      </c>
      <c r="P76" s="522">
        <v>10</v>
      </c>
      <c r="Q76" s="524">
        <f t="shared" si="13"/>
        <v>21762.000000000004</v>
      </c>
      <c r="R76" s="522">
        <v>10</v>
      </c>
      <c r="S76" s="524">
        <f t="shared" ref="S76:S81" si="121">E76*R76*31</f>
        <v>22487.4</v>
      </c>
      <c r="T76" s="522">
        <v>10</v>
      </c>
      <c r="U76" s="524">
        <f t="shared" si="56"/>
        <v>22487.4</v>
      </c>
      <c r="V76" s="420">
        <v>9</v>
      </c>
      <c r="W76" s="524">
        <v>19585.8</v>
      </c>
      <c r="X76" s="420">
        <v>10</v>
      </c>
      <c r="Y76" s="469">
        <v>24083.279999999999</v>
      </c>
      <c r="Z76" s="420"/>
      <c r="AA76" s="469"/>
      <c r="AB76" s="420"/>
      <c r="AC76" s="483"/>
      <c r="AD76" s="423">
        <f t="shared" si="0"/>
        <v>6900</v>
      </c>
      <c r="AE76" s="404">
        <v>575</v>
      </c>
      <c r="AF76" s="385">
        <f t="shared" si="1"/>
        <v>6900</v>
      </c>
      <c r="AG76" s="404">
        <v>575</v>
      </c>
      <c r="AH76" s="385">
        <f t="shared" si="2"/>
        <v>7200</v>
      </c>
      <c r="AI76" s="404">
        <v>600</v>
      </c>
      <c r="AJ76" s="385">
        <f t="shared" si="24"/>
        <v>7200</v>
      </c>
      <c r="AK76" s="385">
        <v>600</v>
      </c>
      <c r="AL76" s="385">
        <f t="shared" ref="AL76:AL81" si="122">+AP76*12</f>
        <v>222100.6451612903</v>
      </c>
      <c r="AM76" s="385">
        <f t="shared" ref="AM76:AM112" si="123">1760*F76</f>
        <v>17600</v>
      </c>
      <c r="AN76" s="385">
        <f>1760*H76</f>
        <v>17600</v>
      </c>
      <c r="AO76" s="385">
        <f>1760*H76</f>
        <v>17600</v>
      </c>
      <c r="AP76" s="385">
        <v>18508.387096774193</v>
      </c>
      <c r="AQ76" s="385">
        <v>0</v>
      </c>
      <c r="AR76" s="385">
        <v>0</v>
      </c>
      <c r="AS76" s="385">
        <v>0</v>
      </c>
      <c r="AT76" s="385">
        <v>0</v>
      </c>
      <c r="AU76" s="388">
        <f t="shared" ref="AU76:AU81" si="124">+G76+I76+K76+M76+O76+Q76+S76+AN76+AI76+U76+W76+Y76+AA76+AC76+AE76+AG76+AM76+AO76+AQ76+AR76+AS76+AT76+AK76+AP76</f>
        <v>293599.66709677421</v>
      </c>
      <c r="AV76" s="408"/>
      <c r="AW76" s="408"/>
      <c r="AX76" s="408"/>
      <c r="AY76" s="408"/>
      <c r="AZ76" s="408"/>
    </row>
    <row r="77" spans="2:52" ht="15" customHeight="1" thickBot="1" x14ac:dyDescent="0.3">
      <c r="B77" s="506">
        <v>59</v>
      </c>
      <c r="C77" s="547"/>
      <c r="D77" s="520" t="s">
        <v>55</v>
      </c>
      <c r="E77" s="521">
        <v>71.400000000000006</v>
      </c>
      <c r="F77" s="522">
        <v>1</v>
      </c>
      <c r="G77" s="523">
        <f t="shared" si="68"/>
        <v>2213.4</v>
      </c>
      <c r="H77" s="522">
        <v>1</v>
      </c>
      <c r="I77" s="523">
        <f t="shared" si="69"/>
        <v>1999.2000000000003</v>
      </c>
      <c r="J77" s="522">
        <v>1</v>
      </c>
      <c r="K77" s="523">
        <f t="shared" si="70"/>
        <v>2213.4</v>
      </c>
      <c r="L77" s="522">
        <v>1</v>
      </c>
      <c r="M77" s="523">
        <f t="shared" si="71"/>
        <v>2142</v>
      </c>
      <c r="N77" s="522">
        <v>1</v>
      </c>
      <c r="O77" s="523">
        <f t="shared" si="72"/>
        <v>2213.4</v>
      </c>
      <c r="P77" s="522">
        <v>1</v>
      </c>
      <c r="Q77" s="524">
        <f t="shared" si="13"/>
        <v>2142</v>
      </c>
      <c r="R77" s="522">
        <v>1</v>
      </c>
      <c r="S77" s="524">
        <f t="shared" si="121"/>
        <v>2213.4</v>
      </c>
      <c r="T77" s="522">
        <v>1</v>
      </c>
      <c r="U77" s="524">
        <f t="shared" si="56"/>
        <v>2213.4</v>
      </c>
      <c r="V77" s="420">
        <v>1</v>
      </c>
      <c r="W77" s="524">
        <f t="shared" si="11"/>
        <v>2142</v>
      </c>
      <c r="X77" s="420">
        <v>1</v>
      </c>
      <c r="Y77" s="469">
        <f t="shared" ref="Y77:Y84" si="125">E77*X77*31</f>
        <v>2213.4</v>
      </c>
      <c r="Z77" s="420"/>
      <c r="AA77" s="469"/>
      <c r="AB77" s="420"/>
      <c r="AC77" s="483"/>
      <c r="AD77" s="423">
        <f t="shared" si="0"/>
        <v>600</v>
      </c>
      <c r="AE77" s="404">
        <v>50</v>
      </c>
      <c r="AF77" s="385">
        <f t="shared" si="1"/>
        <v>600</v>
      </c>
      <c r="AG77" s="404">
        <v>50</v>
      </c>
      <c r="AH77" s="385">
        <f t="shared" si="2"/>
        <v>600</v>
      </c>
      <c r="AI77" s="404">
        <v>50</v>
      </c>
      <c r="AJ77" s="385">
        <f t="shared" si="24"/>
        <v>480</v>
      </c>
      <c r="AK77" s="385">
        <v>40</v>
      </c>
      <c r="AL77" s="385">
        <f t="shared" si="122"/>
        <v>16896</v>
      </c>
      <c r="AM77" s="385">
        <f t="shared" si="123"/>
        <v>1760</v>
      </c>
      <c r="AN77" s="385">
        <f>1760*H77</f>
        <v>1760</v>
      </c>
      <c r="AO77" s="385">
        <f>1760*H77</f>
        <v>1760</v>
      </c>
      <c r="AP77" s="385">
        <v>1408</v>
      </c>
      <c r="AQ77" s="385">
        <v>0</v>
      </c>
      <c r="AR77" s="385">
        <v>0</v>
      </c>
      <c r="AS77" s="385">
        <v>0</v>
      </c>
      <c r="AT77" s="385">
        <v>0</v>
      </c>
      <c r="AU77" s="388">
        <f t="shared" si="124"/>
        <v>28583.600000000002</v>
      </c>
      <c r="AV77" s="408"/>
      <c r="AW77" s="408"/>
      <c r="AX77" s="408"/>
      <c r="AY77" s="408"/>
      <c r="AZ77" s="408"/>
    </row>
    <row r="78" spans="2:52" ht="15" customHeight="1" thickBot="1" x14ac:dyDescent="0.3">
      <c r="B78" s="506">
        <v>60</v>
      </c>
      <c r="C78" s="547"/>
      <c r="D78" s="520" t="s">
        <v>56</v>
      </c>
      <c r="E78" s="521">
        <v>74.63</v>
      </c>
      <c r="F78" s="522">
        <v>2</v>
      </c>
      <c r="G78" s="523">
        <f t="shared" si="68"/>
        <v>4627.0599999999995</v>
      </c>
      <c r="H78" s="522">
        <v>2</v>
      </c>
      <c r="I78" s="523">
        <f t="shared" si="69"/>
        <v>4179.28</v>
      </c>
      <c r="J78" s="522">
        <v>2</v>
      </c>
      <c r="K78" s="523">
        <f t="shared" si="70"/>
        <v>4627.0599999999995</v>
      </c>
      <c r="L78" s="522">
        <v>2</v>
      </c>
      <c r="M78" s="523">
        <f t="shared" si="71"/>
        <v>4477.7999999999993</v>
      </c>
      <c r="N78" s="522">
        <v>2</v>
      </c>
      <c r="O78" s="523">
        <f t="shared" si="72"/>
        <v>4627.0599999999995</v>
      </c>
      <c r="P78" s="522">
        <v>2</v>
      </c>
      <c r="Q78" s="524">
        <f t="shared" si="13"/>
        <v>4477.7999999999993</v>
      </c>
      <c r="R78" s="522">
        <v>2</v>
      </c>
      <c r="S78" s="524">
        <f t="shared" si="121"/>
        <v>4627.0599999999995</v>
      </c>
      <c r="T78" s="522">
        <v>2</v>
      </c>
      <c r="U78" s="524">
        <f t="shared" si="56"/>
        <v>4627.0599999999995</v>
      </c>
      <c r="V78" s="420">
        <v>2</v>
      </c>
      <c r="W78" s="524">
        <f t="shared" si="11"/>
        <v>4477.7999999999993</v>
      </c>
      <c r="X78" s="420">
        <v>2</v>
      </c>
      <c r="Y78" s="469">
        <f t="shared" si="125"/>
        <v>4627.0599999999995</v>
      </c>
      <c r="Z78" s="420"/>
      <c r="AA78" s="469"/>
      <c r="AB78" s="420"/>
      <c r="AC78" s="483"/>
      <c r="AD78" s="423">
        <f t="shared" si="0"/>
        <v>1800</v>
      </c>
      <c r="AE78" s="404">
        <v>150</v>
      </c>
      <c r="AF78" s="385">
        <f t="shared" si="1"/>
        <v>1800</v>
      </c>
      <c r="AG78" s="404">
        <v>150</v>
      </c>
      <c r="AH78" s="385">
        <f t="shared" si="2"/>
        <v>1800</v>
      </c>
      <c r="AI78" s="404">
        <v>150</v>
      </c>
      <c r="AJ78" s="385">
        <f t="shared" si="24"/>
        <v>1800</v>
      </c>
      <c r="AK78" s="385">
        <v>150</v>
      </c>
      <c r="AL78" s="385">
        <f t="shared" si="122"/>
        <v>42240</v>
      </c>
      <c r="AM78" s="385">
        <f t="shared" si="123"/>
        <v>3520</v>
      </c>
      <c r="AN78" s="385">
        <f>1760*H78</f>
        <v>3520</v>
      </c>
      <c r="AO78" s="385">
        <f>1760*H78</f>
        <v>3520</v>
      </c>
      <c r="AP78" s="385">
        <v>3520</v>
      </c>
      <c r="AQ78" s="385">
        <v>0</v>
      </c>
      <c r="AR78" s="385">
        <v>0</v>
      </c>
      <c r="AS78" s="385">
        <v>0</v>
      </c>
      <c r="AT78" s="385">
        <v>0</v>
      </c>
      <c r="AU78" s="388">
        <f t="shared" si="124"/>
        <v>60055.039999999994</v>
      </c>
      <c r="AV78" s="408"/>
      <c r="AW78" s="408"/>
      <c r="AX78" s="408"/>
      <c r="AY78" s="408"/>
      <c r="AZ78" s="408"/>
    </row>
    <row r="79" spans="2:52" ht="15" customHeight="1" thickBot="1" x14ac:dyDescent="0.3">
      <c r="B79" s="506">
        <v>61</v>
      </c>
      <c r="C79" s="547"/>
      <c r="D79" s="520" t="s">
        <v>147</v>
      </c>
      <c r="E79" s="521">
        <v>75.64</v>
      </c>
      <c r="F79" s="522">
        <v>3</v>
      </c>
      <c r="G79" s="523">
        <f t="shared" si="68"/>
        <v>7034.52</v>
      </c>
      <c r="H79" s="522">
        <v>3</v>
      </c>
      <c r="I79" s="523">
        <f t="shared" si="69"/>
        <v>6353.76</v>
      </c>
      <c r="J79" s="522">
        <v>3</v>
      </c>
      <c r="K79" s="523">
        <f t="shared" si="70"/>
        <v>7034.52</v>
      </c>
      <c r="L79" s="522">
        <v>3</v>
      </c>
      <c r="M79" s="523">
        <f t="shared" si="71"/>
        <v>6807.6</v>
      </c>
      <c r="N79" s="522">
        <v>3</v>
      </c>
      <c r="O79" s="523">
        <f t="shared" si="72"/>
        <v>7034.52</v>
      </c>
      <c r="P79" s="522">
        <v>3</v>
      </c>
      <c r="Q79" s="524">
        <f t="shared" si="13"/>
        <v>6807.6</v>
      </c>
      <c r="R79" s="522">
        <v>3</v>
      </c>
      <c r="S79" s="524">
        <f t="shared" si="121"/>
        <v>7034.52</v>
      </c>
      <c r="T79" s="522">
        <v>3</v>
      </c>
      <c r="U79" s="524">
        <f t="shared" si="56"/>
        <v>7034.52</v>
      </c>
      <c r="V79" s="420">
        <v>3</v>
      </c>
      <c r="W79" s="524">
        <f t="shared" si="11"/>
        <v>6807.6</v>
      </c>
      <c r="X79" s="420">
        <v>3</v>
      </c>
      <c r="Y79" s="469">
        <f t="shared" si="125"/>
        <v>7034.52</v>
      </c>
      <c r="Z79" s="420"/>
      <c r="AA79" s="469"/>
      <c r="AB79" s="420"/>
      <c r="AC79" s="483"/>
      <c r="AD79" s="423">
        <f t="shared" si="0"/>
        <v>900</v>
      </c>
      <c r="AE79" s="404">
        <v>75</v>
      </c>
      <c r="AF79" s="385">
        <f t="shared" si="1"/>
        <v>900</v>
      </c>
      <c r="AG79" s="404">
        <v>75</v>
      </c>
      <c r="AH79" s="385">
        <f t="shared" si="2"/>
        <v>900</v>
      </c>
      <c r="AI79" s="404">
        <v>75</v>
      </c>
      <c r="AJ79" s="385">
        <f t="shared" si="24"/>
        <v>900</v>
      </c>
      <c r="AK79" s="385">
        <v>75</v>
      </c>
      <c r="AL79" s="385">
        <f t="shared" si="122"/>
        <v>63360</v>
      </c>
      <c r="AM79" s="385">
        <f t="shared" si="123"/>
        <v>5280</v>
      </c>
      <c r="AN79" s="385">
        <f>1760*H79</f>
        <v>5280</v>
      </c>
      <c r="AO79" s="385">
        <f>1760*H79</f>
        <v>5280</v>
      </c>
      <c r="AP79" s="385">
        <v>5280</v>
      </c>
      <c r="AQ79" s="385">
        <v>0</v>
      </c>
      <c r="AR79" s="385">
        <v>0</v>
      </c>
      <c r="AS79" s="385">
        <v>0</v>
      </c>
      <c r="AT79" s="385">
        <v>0</v>
      </c>
      <c r="AU79" s="388">
        <f t="shared" si="124"/>
        <v>90403.680000000008</v>
      </c>
      <c r="AV79" s="408"/>
      <c r="AW79" s="408"/>
      <c r="AX79" s="408"/>
      <c r="AY79" s="408"/>
      <c r="AZ79" s="408"/>
    </row>
    <row r="80" spans="2:52" ht="15" customHeight="1" thickBot="1" x14ac:dyDescent="0.3">
      <c r="B80" s="507">
        <v>62</v>
      </c>
      <c r="C80" s="548"/>
      <c r="D80" s="533" t="s">
        <v>36</v>
      </c>
      <c r="E80" s="534">
        <v>80.86</v>
      </c>
      <c r="F80" s="535">
        <v>1</v>
      </c>
      <c r="G80" s="536">
        <f t="shared" si="68"/>
        <v>2506.66</v>
      </c>
      <c r="H80" s="535">
        <v>1</v>
      </c>
      <c r="I80" s="536">
        <f t="shared" si="69"/>
        <v>2264.08</v>
      </c>
      <c r="J80" s="535">
        <v>1</v>
      </c>
      <c r="K80" s="536">
        <f t="shared" si="70"/>
        <v>2506.66</v>
      </c>
      <c r="L80" s="535">
        <v>1</v>
      </c>
      <c r="M80" s="536">
        <f t="shared" si="71"/>
        <v>2425.8000000000002</v>
      </c>
      <c r="N80" s="535">
        <v>1</v>
      </c>
      <c r="O80" s="536">
        <f t="shared" si="72"/>
        <v>2506.66</v>
      </c>
      <c r="P80" s="535">
        <v>1</v>
      </c>
      <c r="Q80" s="536">
        <f t="shared" si="13"/>
        <v>2425.8000000000002</v>
      </c>
      <c r="R80" s="535">
        <v>1</v>
      </c>
      <c r="S80" s="537">
        <f t="shared" si="121"/>
        <v>2506.66</v>
      </c>
      <c r="T80" s="535">
        <v>2</v>
      </c>
      <c r="U80" s="537">
        <f t="shared" si="56"/>
        <v>5013.32</v>
      </c>
      <c r="V80" s="427">
        <v>2</v>
      </c>
      <c r="W80" s="537">
        <f t="shared" si="11"/>
        <v>4851.6000000000004</v>
      </c>
      <c r="X80" s="427">
        <v>2</v>
      </c>
      <c r="Y80" s="470">
        <f t="shared" si="125"/>
        <v>5013.32</v>
      </c>
      <c r="Z80" s="427"/>
      <c r="AA80" s="470"/>
      <c r="AB80" s="427"/>
      <c r="AC80" s="484"/>
      <c r="AD80" s="423">
        <f t="shared" si="0"/>
        <v>0</v>
      </c>
      <c r="AE80" s="404"/>
      <c r="AF80" s="385">
        <f t="shared" si="1"/>
        <v>0</v>
      </c>
      <c r="AG80" s="404"/>
      <c r="AH80" s="385">
        <f t="shared" si="2"/>
        <v>0</v>
      </c>
      <c r="AI80" s="404"/>
      <c r="AJ80" s="385">
        <f t="shared" si="24"/>
        <v>0</v>
      </c>
      <c r="AK80" s="385"/>
      <c r="AL80" s="385">
        <f t="shared" si="122"/>
        <v>21120</v>
      </c>
      <c r="AM80" s="385">
        <f t="shared" si="123"/>
        <v>1760</v>
      </c>
      <c r="AN80" s="385">
        <f>1760*1</f>
        <v>1760</v>
      </c>
      <c r="AO80" s="385">
        <f>1760+942.86</f>
        <v>2702.86</v>
      </c>
      <c r="AP80" s="385">
        <v>1760</v>
      </c>
      <c r="AQ80" s="385">
        <v>0</v>
      </c>
      <c r="AR80" s="385">
        <v>0</v>
      </c>
      <c r="AS80" s="385">
        <v>0</v>
      </c>
      <c r="AT80" s="385">
        <v>0</v>
      </c>
      <c r="AU80" s="388">
        <f t="shared" si="124"/>
        <v>40003.42</v>
      </c>
      <c r="AV80" s="408"/>
      <c r="AW80" s="408"/>
      <c r="AX80" s="408"/>
      <c r="AY80" s="408"/>
      <c r="AZ80" s="408"/>
    </row>
    <row r="81" spans="2:52" ht="15" customHeight="1" thickBot="1" x14ac:dyDescent="0.3">
      <c r="B81" s="505">
        <v>63</v>
      </c>
      <c r="C81" s="546" t="s">
        <v>57</v>
      </c>
      <c r="D81" s="424" t="s">
        <v>43</v>
      </c>
      <c r="E81" s="491">
        <v>72.540000000000006</v>
      </c>
      <c r="F81" s="425">
        <v>2</v>
      </c>
      <c r="G81" s="468">
        <f t="shared" si="38"/>
        <v>4497.4800000000005</v>
      </c>
      <c r="H81" s="425">
        <v>2</v>
      </c>
      <c r="I81" s="468">
        <f t="shared" si="69"/>
        <v>4062.2400000000002</v>
      </c>
      <c r="J81" s="425">
        <v>2</v>
      </c>
      <c r="K81" s="468">
        <f>+J81*E81*31</f>
        <v>4497.4800000000005</v>
      </c>
      <c r="L81" s="425">
        <v>2</v>
      </c>
      <c r="M81" s="468">
        <f>+L81*E81*30</f>
        <v>4352.4000000000005</v>
      </c>
      <c r="N81" s="425">
        <v>2</v>
      </c>
      <c r="O81" s="468">
        <f>+N81*E81*31</f>
        <v>4497.4800000000005</v>
      </c>
      <c r="P81" s="425">
        <v>5</v>
      </c>
      <c r="Q81" s="468">
        <f t="shared" si="13"/>
        <v>10881.000000000002</v>
      </c>
      <c r="R81" s="425">
        <v>5</v>
      </c>
      <c r="S81" s="468">
        <f t="shared" si="121"/>
        <v>11243.7</v>
      </c>
      <c r="T81" s="425">
        <v>5</v>
      </c>
      <c r="U81" s="468">
        <f t="shared" si="56"/>
        <v>11243.7</v>
      </c>
      <c r="V81" s="425">
        <v>5</v>
      </c>
      <c r="W81" s="468">
        <f t="shared" si="11"/>
        <v>10881.000000000002</v>
      </c>
      <c r="X81" s="425">
        <v>5</v>
      </c>
      <c r="Y81" s="468">
        <f t="shared" si="125"/>
        <v>11243.7</v>
      </c>
      <c r="Z81" s="425"/>
      <c r="AA81" s="468"/>
      <c r="AB81" s="425"/>
      <c r="AC81" s="482"/>
      <c r="AD81" s="423">
        <f t="shared" si="0"/>
        <v>2820</v>
      </c>
      <c r="AE81" s="404">
        <v>235</v>
      </c>
      <c r="AF81" s="385">
        <f t="shared" si="1"/>
        <v>2820</v>
      </c>
      <c r="AG81" s="404">
        <v>235</v>
      </c>
      <c r="AH81" s="385">
        <f t="shared" si="2"/>
        <v>2820</v>
      </c>
      <c r="AI81" s="404">
        <v>235</v>
      </c>
      <c r="AJ81" s="385">
        <f t="shared" si="24"/>
        <v>2820</v>
      </c>
      <c r="AK81" s="385">
        <v>235</v>
      </c>
      <c r="AL81" s="385">
        <f t="shared" si="122"/>
        <v>211200</v>
      </c>
      <c r="AM81" s="385">
        <f t="shared" si="123"/>
        <v>3520</v>
      </c>
      <c r="AN81" s="385">
        <f>1760*8</f>
        <v>14080</v>
      </c>
      <c r="AO81" s="385">
        <f>17600+1760</f>
        <v>19360</v>
      </c>
      <c r="AP81" s="385">
        <v>17600</v>
      </c>
      <c r="AQ81" s="385">
        <v>0</v>
      </c>
      <c r="AR81" s="385">
        <v>0</v>
      </c>
      <c r="AS81" s="385">
        <v>0</v>
      </c>
      <c r="AT81" s="385">
        <v>0</v>
      </c>
      <c r="AU81" s="388">
        <f t="shared" si="124"/>
        <v>132900.18</v>
      </c>
      <c r="AV81" s="408"/>
      <c r="AW81" s="408"/>
      <c r="AX81" s="408"/>
      <c r="AY81" s="408"/>
      <c r="AZ81" s="408"/>
    </row>
    <row r="82" spans="2:52" ht="15" customHeight="1" thickBot="1" x14ac:dyDescent="0.3">
      <c r="B82" s="506">
        <v>64</v>
      </c>
      <c r="C82" s="547"/>
      <c r="D82" s="418" t="s">
        <v>58</v>
      </c>
      <c r="E82" s="419">
        <v>77.59</v>
      </c>
      <c r="F82" s="420">
        <v>1</v>
      </c>
      <c r="G82" s="496">
        <f t="shared" si="68"/>
        <v>2405.29</v>
      </c>
      <c r="H82" s="420">
        <v>1</v>
      </c>
      <c r="I82" s="496">
        <f t="shared" si="69"/>
        <v>2172.52</v>
      </c>
      <c r="J82" s="420">
        <v>1</v>
      </c>
      <c r="K82" s="496">
        <f t="shared" ref="K82:K89" si="126">+J82*E82*31</f>
        <v>2405.29</v>
      </c>
      <c r="L82" s="420">
        <v>1</v>
      </c>
      <c r="M82" s="496">
        <f t="shared" ref="M82:M89" si="127">+L82*E82*30</f>
        <v>2327.7000000000003</v>
      </c>
      <c r="N82" s="420">
        <v>1</v>
      </c>
      <c r="O82" s="496">
        <f t="shared" ref="O82:O89" si="128">+N82*E82*31</f>
        <v>2405.29</v>
      </c>
      <c r="P82" s="420">
        <v>24</v>
      </c>
      <c r="Q82" s="469">
        <f t="shared" si="13"/>
        <v>55864.800000000003</v>
      </c>
      <c r="R82" s="420">
        <v>24</v>
      </c>
      <c r="S82" s="469">
        <f t="shared" ref="S82:S97" si="129">E82*R82*31</f>
        <v>57726.96</v>
      </c>
      <c r="T82" s="420">
        <v>23</v>
      </c>
      <c r="U82" s="469">
        <f t="shared" si="56"/>
        <v>55321.670000000006</v>
      </c>
      <c r="V82" s="420">
        <v>23</v>
      </c>
      <c r="W82" s="469">
        <v>51209.4</v>
      </c>
      <c r="X82" s="420">
        <v>22</v>
      </c>
      <c r="Y82" s="469">
        <f t="shared" si="125"/>
        <v>52916.38</v>
      </c>
      <c r="Z82" s="420"/>
      <c r="AA82" s="469"/>
      <c r="AB82" s="420"/>
      <c r="AC82" s="483"/>
      <c r="AD82" s="423"/>
      <c r="AE82" s="404"/>
      <c r="AF82" s="385"/>
      <c r="AG82" s="404"/>
      <c r="AH82" s="385"/>
      <c r="AI82" s="404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  <c r="AT82" s="385"/>
      <c r="AU82" s="388"/>
      <c r="AV82" s="408"/>
      <c r="AW82" s="408"/>
      <c r="AX82" s="408"/>
      <c r="AY82" s="408"/>
      <c r="AZ82" s="408"/>
    </row>
    <row r="83" spans="2:52" ht="15.75" thickBot="1" x14ac:dyDescent="0.3">
      <c r="B83" s="506">
        <v>65</v>
      </c>
      <c r="C83" s="547"/>
      <c r="D83" s="418" t="s">
        <v>47</v>
      </c>
      <c r="E83" s="419">
        <v>71.400000000000006</v>
      </c>
      <c r="F83" s="420">
        <v>1</v>
      </c>
      <c r="G83" s="496">
        <f t="shared" si="68"/>
        <v>2213.4</v>
      </c>
      <c r="H83" s="420">
        <v>1</v>
      </c>
      <c r="I83" s="496">
        <f t="shared" si="69"/>
        <v>1999.2000000000003</v>
      </c>
      <c r="J83" s="420">
        <v>1</v>
      </c>
      <c r="K83" s="496">
        <f t="shared" si="126"/>
        <v>2213.4</v>
      </c>
      <c r="L83" s="420">
        <v>1</v>
      </c>
      <c r="M83" s="496">
        <f t="shared" si="127"/>
        <v>2142</v>
      </c>
      <c r="N83" s="420">
        <v>1</v>
      </c>
      <c r="O83" s="496">
        <f t="shared" si="128"/>
        <v>2213.4</v>
      </c>
      <c r="P83" s="420">
        <v>1</v>
      </c>
      <c r="Q83" s="469">
        <f t="shared" si="13"/>
        <v>2142</v>
      </c>
      <c r="R83" s="420">
        <v>1</v>
      </c>
      <c r="S83" s="469">
        <f t="shared" si="129"/>
        <v>2213.4</v>
      </c>
      <c r="T83" s="420">
        <v>1</v>
      </c>
      <c r="U83" s="469">
        <f t="shared" si="56"/>
        <v>2213.4</v>
      </c>
      <c r="V83" s="420">
        <v>1</v>
      </c>
      <c r="W83" s="469">
        <f t="shared" si="11"/>
        <v>2142</v>
      </c>
      <c r="X83" s="420">
        <v>1</v>
      </c>
      <c r="Y83" s="469">
        <f t="shared" si="125"/>
        <v>2213.4</v>
      </c>
      <c r="Z83" s="420"/>
      <c r="AA83" s="469"/>
      <c r="AB83" s="420"/>
      <c r="AC83" s="483"/>
      <c r="AD83" s="423">
        <f t="shared" si="0"/>
        <v>600</v>
      </c>
      <c r="AE83" s="404">
        <v>50</v>
      </c>
      <c r="AF83" s="385">
        <f t="shared" si="1"/>
        <v>600</v>
      </c>
      <c r="AG83" s="404">
        <v>50</v>
      </c>
      <c r="AH83" s="385">
        <f t="shared" si="2"/>
        <v>600</v>
      </c>
      <c r="AI83" s="404">
        <v>50</v>
      </c>
      <c r="AJ83" s="385">
        <f t="shared" si="24"/>
        <v>600</v>
      </c>
      <c r="AK83" s="385">
        <v>50</v>
      </c>
      <c r="AL83" s="385">
        <f>+AP83*12</f>
        <v>21120</v>
      </c>
      <c r="AM83" s="385">
        <f t="shared" si="123"/>
        <v>1760</v>
      </c>
      <c r="AN83" s="385">
        <f t="shared" ref="AN83:AN113" si="130">1760*H83</f>
        <v>1760</v>
      </c>
      <c r="AO83" s="385">
        <f>1760*H83</f>
        <v>1760</v>
      </c>
      <c r="AP83" s="385">
        <v>1760</v>
      </c>
      <c r="AQ83" s="385">
        <v>0</v>
      </c>
      <c r="AR83" s="385">
        <v>0</v>
      </c>
      <c r="AS83" s="385">
        <v>0</v>
      </c>
      <c r="AT83" s="385">
        <v>0</v>
      </c>
      <c r="AU83" s="388">
        <f>+G83+I83+K83+M83+O83+Q83+S83+AN83+AI83+U83+W83+Y83+AA83+AC83+AE83+AG83+AM83+AO83+AQ83+AR83+AS83+AT83+AK83+AP83</f>
        <v>28945.600000000002</v>
      </c>
      <c r="AV83" s="408"/>
      <c r="AW83" s="408"/>
      <c r="AX83" s="408"/>
      <c r="AY83" s="408"/>
      <c r="AZ83" s="408"/>
    </row>
    <row r="84" spans="2:52" ht="15.75" thickBot="1" x14ac:dyDescent="0.3">
      <c r="B84" s="506">
        <v>66</v>
      </c>
      <c r="C84" s="547"/>
      <c r="D84" s="418" t="s">
        <v>129</v>
      </c>
      <c r="E84" s="419">
        <v>71.400000000000006</v>
      </c>
      <c r="F84" s="420">
        <v>11</v>
      </c>
      <c r="G84" s="496">
        <f t="shared" si="68"/>
        <v>24347.4</v>
      </c>
      <c r="H84" s="420">
        <v>11</v>
      </c>
      <c r="I84" s="496">
        <f t="shared" si="69"/>
        <v>21991.200000000004</v>
      </c>
      <c r="J84" s="420">
        <v>11</v>
      </c>
      <c r="K84" s="496">
        <f t="shared" si="126"/>
        <v>24347.4</v>
      </c>
      <c r="L84" s="420">
        <v>11</v>
      </c>
      <c r="M84" s="496">
        <f t="shared" si="127"/>
        <v>23562.000000000004</v>
      </c>
      <c r="N84" s="420">
        <v>10</v>
      </c>
      <c r="O84" s="496">
        <f t="shared" si="128"/>
        <v>22134</v>
      </c>
      <c r="P84" s="420">
        <v>22</v>
      </c>
      <c r="Q84" s="469">
        <f t="shared" si="13"/>
        <v>47124.000000000007</v>
      </c>
      <c r="R84" s="420">
        <v>22</v>
      </c>
      <c r="S84" s="469">
        <f t="shared" si="129"/>
        <v>48694.8</v>
      </c>
      <c r="T84" s="420">
        <v>21</v>
      </c>
      <c r="U84" s="469">
        <f t="shared" si="56"/>
        <v>46481.4</v>
      </c>
      <c r="V84" s="420">
        <v>18</v>
      </c>
      <c r="W84" s="469">
        <f t="shared" si="11"/>
        <v>38556</v>
      </c>
      <c r="X84" s="420">
        <v>18</v>
      </c>
      <c r="Y84" s="469">
        <f t="shared" si="125"/>
        <v>39841.200000000004</v>
      </c>
      <c r="Z84" s="420"/>
      <c r="AA84" s="469"/>
      <c r="AB84" s="420"/>
      <c r="AC84" s="483"/>
      <c r="AD84" s="423">
        <f t="shared" si="0"/>
        <v>900</v>
      </c>
      <c r="AE84" s="404">
        <v>75</v>
      </c>
      <c r="AF84" s="385">
        <f t="shared" si="1"/>
        <v>900</v>
      </c>
      <c r="AG84" s="404">
        <v>75</v>
      </c>
      <c r="AH84" s="385">
        <f t="shared" si="2"/>
        <v>900</v>
      </c>
      <c r="AI84" s="404">
        <v>75</v>
      </c>
      <c r="AJ84" s="385">
        <f t="shared" si="24"/>
        <v>900</v>
      </c>
      <c r="AK84" s="385">
        <v>75</v>
      </c>
      <c r="AL84" s="385">
        <f>+AP84*12</f>
        <v>21120</v>
      </c>
      <c r="AM84" s="385">
        <f t="shared" si="123"/>
        <v>19360</v>
      </c>
      <c r="AN84" s="385">
        <f t="shared" si="130"/>
        <v>19360</v>
      </c>
      <c r="AO84" s="385">
        <f>1760*H84</f>
        <v>19360</v>
      </c>
      <c r="AP84" s="385">
        <v>1760</v>
      </c>
      <c r="AQ84" s="385">
        <v>0</v>
      </c>
      <c r="AR84" s="385">
        <v>0</v>
      </c>
      <c r="AS84" s="385">
        <v>0</v>
      </c>
      <c r="AT84" s="385">
        <v>0</v>
      </c>
      <c r="AU84" s="388">
        <f>+G84+I84+K84+M84+O84+Q84+S84+AN84+AI84+U84+W84+Y84+AA84+AC84+AE84+AG84+AM84+AO84+AQ84+AR84+AS84+AT84+AK84+AP84</f>
        <v>397219.4</v>
      </c>
      <c r="AV84" s="408"/>
      <c r="AW84" s="408"/>
      <c r="AX84" s="408"/>
      <c r="AY84" s="408"/>
      <c r="AZ84" s="408"/>
    </row>
    <row r="85" spans="2:52" ht="15.75" thickBot="1" x14ac:dyDescent="0.3">
      <c r="B85" s="506">
        <v>67</v>
      </c>
      <c r="C85" s="547"/>
      <c r="D85" s="418" t="s">
        <v>129</v>
      </c>
      <c r="E85" s="419">
        <v>71.400000000000006</v>
      </c>
      <c r="F85" s="420">
        <v>0</v>
      </c>
      <c r="G85" s="496">
        <f t="shared" ref="G85" si="131">+F85*E85*31</f>
        <v>0</v>
      </c>
      <c r="H85" s="420">
        <v>0</v>
      </c>
      <c r="I85" s="496">
        <f t="shared" ref="I85" si="132">+H85*E85*28</f>
        <v>0</v>
      </c>
      <c r="J85" s="420">
        <v>0</v>
      </c>
      <c r="K85" s="496">
        <f t="shared" ref="K85" si="133">+J85*E85*31</f>
        <v>0</v>
      </c>
      <c r="L85" s="420">
        <v>0</v>
      </c>
      <c r="M85" s="496">
        <f t="shared" ref="M85" si="134">+L85*E85*30</f>
        <v>0</v>
      </c>
      <c r="N85" s="420">
        <v>1</v>
      </c>
      <c r="O85" s="496">
        <v>0</v>
      </c>
      <c r="P85" s="420">
        <v>1</v>
      </c>
      <c r="Q85" s="469">
        <v>0</v>
      </c>
      <c r="R85" s="420">
        <v>1</v>
      </c>
      <c r="S85" s="469">
        <f t="shared" si="129"/>
        <v>2213.4</v>
      </c>
      <c r="T85" s="420">
        <v>1</v>
      </c>
      <c r="U85" s="469">
        <v>0</v>
      </c>
      <c r="V85" s="420">
        <v>1</v>
      </c>
      <c r="W85" s="469">
        <v>0</v>
      </c>
      <c r="X85" s="420">
        <v>1</v>
      </c>
      <c r="Y85" s="469">
        <v>0</v>
      </c>
      <c r="Z85" s="420"/>
      <c r="AA85" s="469"/>
      <c r="AB85" s="420"/>
      <c r="AC85" s="483"/>
      <c r="AD85" s="423">
        <f t="shared" ref="AD85" si="135">+AE85*12</f>
        <v>900</v>
      </c>
      <c r="AE85" s="404">
        <v>75</v>
      </c>
      <c r="AF85" s="385">
        <f t="shared" ref="AF85" si="136">+AG85*12</f>
        <v>900</v>
      </c>
      <c r="AG85" s="404">
        <v>75</v>
      </c>
      <c r="AH85" s="385">
        <f t="shared" ref="AH85" si="137">+AI85*12</f>
        <v>900</v>
      </c>
      <c r="AI85" s="404">
        <v>75</v>
      </c>
      <c r="AJ85" s="385">
        <f t="shared" ref="AJ85" si="138">+AK85*12</f>
        <v>900</v>
      </c>
      <c r="AK85" s="385">
        <v>75</v>
      </c>
      <c r="AL85" s="385">
        <f>+AP85*12</f>
        <v>21120</v>
      </c>
      <c r="AM85" s="385">
        <f t="shared" ref="AM85" si="139">1760*F85</f>
        <v>0</v>
      </c>
      <c r="AN85" s="385">
        <f t="shared" ref="AN85" si="140">1760*H85</f>
        <v>0</v>
      </c>
      <c r="AO85" s="385">
        <f>1760*H85</f>
        <v>0</v>
      </c>
      <c r="AP85" s="385">
        <v>1760</v>
      </c>
      <c r="AQ85" s="385">
        <v>0</v>
      </c>
      <c r="AR85" s="385">
        <v>0</v>
      </c>
      <c r="AS85" s="385">
        <v>0</v>
      </c>
      <c r="AT85" s="385">
        <v>0</v>
      </c>
      <c r="AU85" s="388">
        <f>+G85+I85+K85+M85+O85+Q85+S85+AN85+AI85+U85+W85+Y85+AA85+AC85+AE85+AG85+AM85+AO85+AQ85+AR85+AS85+AT85+AK85+AP85</f>
        <v>4273.3999999999996</v>
      </c>
      <c r="AV85" s="408"/>
      <c r="AW85" s="408"/>
      <c r="AX85" s="408"/>
      <c r="AY85" s="408"/>
      <c r="AZ85" s="408"/>
    </row>
    <row r="86" spans="2:52" ht="15.75" thickBot="1" x14ac:dyDescent="0.3">
      <c r="B86" s="506">
        <v>68</v>
      </c>
      <c r="C86" s="547"/>
      <c r="D86" s="418" t="s">
        <v>129</v>
      </c>
      <c r="E86" s="419">
        <v>71.400000000000006</v>
      </c>
      <c r="F86" s="420">
        <v>0</v>
      </c>
      <c r="G86" s="496">
        <f t="shared" ref="G86" si="141">+F86*E86*31</f>
        <v>0</v>
      </c>
      <c r="H86" s="420">
        <v>0</v>
      </c>
      <c r="I86" s="496">
        <f t="shared" ref="I86" si="142">+H86*E86*28</f>
        <v>0</v>
      </c>
      <c r="J86" s="420">
        <v>0</v>
      </c>
      <c r="K86" s="496">
        <f t="shared" ref="K86" si="143">+J86*E86*31</f>
        <v>0</v>
      </c>
      <c r="L86" s="420">
        <v>0</v>
      </c>
      <c r="M86" s="496">
        <f t="shared" ref="M86" si="144">+L86*E86*30</f>
        <v>0</v>
      </c>
      <c r="N86" s="420">
        <v>0</v>
      </c>
      <c r="O86" s="496">
        <v>0</v>
      </c>
      <c r="P86" s="420">
        <v>0</v>
      </c>
      <c r="Q86" s="469">
        <v>0</v>
      </c>
      <c r="R86" s="420">
        <v>1</v>
      </c>
      <c r="S86" s="469">
        <v>0</v>
      </c>
      <c r="T86" s="420">
        <v>1</v>
      </c>
      <c r="U86" s="469">
        <v>0</v>
      </c>
      <c r="V86" s="420">
        <v>1</v>
      </c>
      <c r="W86" s="469">
        <v>0</v>
      </c>
      <c r="X86" s="420">
        <v>1</v>
      </c>
      <c r="Y86" s="469">
        <v>0</v>
      </c>
      <c r="Z86" s="420"/>
      <c r="AA86" s="469"/>
      <c r="AB86" s="420"/>
      <c r="AC86" s="483"/>
      <c r="AD86" s="423"/>
      <c r="AE86" s="404"/>
      <c r="AF86" s="385"/>
      <c r="AG86" s="404"/>
      <c r="AH86" s="385"/>
      <c r="AI86" s="404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8"/>
      <c r="AV86" s="408"/>
      <c r="AW86" s="408"/>
      <c r="AX86" s="408"/>
      <c r="AY86" s="408"/>
      <c r="AZ86" s="408"/>
    </row>
    <row r="87" spans="2:52" ht="15.75" thickBot="1" x14ac:dyDescent="0.3">
      <c r="B87" s="506">
        <v>69</v>
      </c>
      <c r="C87" s="547"/>
      <c r="D87" s="418" t="s">
        <v>37</v>
      </c>
      <c r="E87" s="419">
        <v>71.400000000000006</v>
      </c>
      <c r="F87" s="420">
        <v>9</v>
      </c>
      <c r="G87" s="496">
        <f t="shared" si="68"/>
        <v>19920.600000000002</v>
      </c>
      <c r="H87" s="420">
        <v>9</v>
      </c>
      <c r="I87" s="496">
        <f t="shared" si="69"/>
        <v>17992.8</v>
      </c>
      <c r="J87" s="420">
        <v>9</v>
      </c>
      <c r="K87" s="496">
        <f t="shared" si="126"/>
        <v>19920.600000000002</v>
      </c>
      <c r="L87" s="420">
        <v>9</v>
      </c>
      <c r="M87" s="496">
        <f t="shared" si="127"/>
        <v>19278</v>
      </c>
      <c r="N87" s="420">
        <v>9</v>
      </c>
      <c r="O87" s="496">
        <f t="shared" si="128"/>
        <v>19920.600000000002</v>
      </c>
      <c r="P87" s="420">
        <v>22</v>
      </c>
      <c r="Q87" s="469">
        <f t="shared" si="13"/>
        <v>47124.000000000007</v>
      </c>
      <c r="R87" s="420">
        <v>22</v>
      </c>
      <c r="S87" s="469">
        <f t="shared" si="129"/>
        <v>48694.8</v>
      </c>
      <c r="T87" s="420">
        <v>21</v>
      </c>
      <c r="U87" s="469">
        <f t="shared" si="56"/>
        <v>46481.4</v>
      </c>
      <c r="V87" s="420">
        <v>21</v>
      </c>
      <c r="W87" s="469">
        <f t="shared" ref="W87:W147" si="145">E87*V87*30</f>
        <v>44982</v>
      </c>
      <c r="X87" s="420">
        <v>21</v>
      </c>
      <c r="Y87" s="469">
        <v>46410</v>
      </c>
      <c r="Z87" s="420"/>
      <c r="AA87" s="469"/>
      <c r="AB87" s="420"/>
      <c r="AC87" s="483"/>
      <c r="AD87" s="423">
        <f t="shared" si="0"/>
        <v>0</v>
      </c>
      <c r="AE87" s="404">
        <v>0</v>
      </c>
      <c r="AF87" s="385">
        <f t="shared" si="1"/>
        <v>0</v>
      </c>
      <c r="AG87" s="404">
        <v>0</v>
      </c>
      <c r="AH87" s="385">
        <f t="shared" si="2"/>
        <v>0</v>
      </c>
      <c r="AI87" s="404">
        <v>0</v>
      </c>
      <c r="AJ87" s="385">
        <f t="shared" si="24"/>
        <v>0</v>
      </c>
      <c r="AK87" s="385">
        <v>0</v>
      </c>
      <c r="AL87" s="385">
        <f>+AP87*12</f>
        <v>147840</v>
      </c>
      <c r="AM87" s="385">
        <f t="shared" si="123"/>
        <v>15840</v>
      </c>
      <c r="AN87" s="385">
        <f t="shared" si="130"/>
        <v>15840</v>
      </c>
      <c r="AO87" s="385">
        <v>14080</v>
      </c>
      <c r="AP87" s="385">
        <v>12320</v>
      </c>
      <c r="AQ87" s="385">
        <v>0</v>
      </c>
      <c r="AR87" s="385">
        <v>0</v>
      </c>
      <c r="AS87" s="385">
        <v>0</v>
      </c>
      <c r="AT87" s="385">
        <v>0</v>
      </c>
      <c r="AU87" s="388">
        <f>+G87+I87+K87+M87+O87+Q87+S87+AN87+AI87+U87+W87+Y87+AA87+AC87+AE87+AG87+AM87+AO87+AQ87+AR87+AS87+AT87+AK87+AP87</f>
        <v>388804.80000000005</v>
      </c>
      <c r="AV87" s="408"/>
      <c r="AW87" s="408"/>
      <c r="AX87" s="408"/>
      <c r="AY87" s="408"/>
      <c r="AZ87" s="408"/>
    </row>
    <row r="88" spans="2:52" ht="15.75" thickBot="1" x14ac:dyDescent="0.3">
      <c r="B88" s="506">
        <v>70</v>
      </c>
      <c r="C88" s="547"/>
      <c r="D88" s="418" t="s">
        <v>63</v>
      </c>
      <c r="E88" s="419">
        <v>71.400000000000006</v>
      </c>
      <c r="F88" s="420">
        <v>4</v>
      </c>
      <c r="G88" s="496">
        <f t="shared" si="68"/>
        <v>8853.6</v>
      </c>
      <c r="H88" s="420">
        <v>4</v>
      </c>
      <c r="I88" s="496">
        <f t="shared" si="69"/>
        <v>7996.8000000000011</v>
      </c>
      <c r="J88" s="420">
        <v>4</v>
      </c>
      <c r="K88" s="496">
        <f t="shared" si="126"/>
        <v>8853.6</v>
      </c>
      <c r="L88" s="420">
        <v>4</v>
      </c>
      <c r="M88" s="496">
        <f t="shared" si="127"/>
        <v>8568</v>
      </c>
      <c r="N88" s="420">
        <v>4</v>
      </c>
      <c r="O88" s="496">
        <f t="shared" si="128"/>
        <v>8853.6</v>
      </c>
      <c r="P88" s="420">
        <v>6</v>
      </c>
      <c r="Q88" s="469">
        <f t="shared" si="13"/>
        <v>12852.000000000002</v>
      </c>
      <c r="R88" s="420">
        <v>6</v>
      </c>
      <c r="S88" s="469">
        <f t="shared" si="129"/>
        <v>13280.400000000001</v>
      </c>
      <c r="T88" s="420">
        <v>6</v>
      </c>
      <c r="U88" s="469">
        <f t="shared" si="56"/>
        <v>13280.400000000001</v>
      </c>
      <c r="V88" s="420">
        <v>6</v>
      </c>
      <c r="W88" s="469">
        <f t="shared" si="145"/>
        <v>12852.000000000002</v>
      </c>
      <c r="X88" s="420">
        <v>6</v>
      </c>
      <c r="Y88" s="469">
        <f t="shared" ref="Y88:Y226" si="146">E88*X88*31</f>
        <v>13280.400000000001</v>
      </c>
      <c r="Z88" s="420"/>
      <c r="AA88" s="469"/>
      <c r="AB88" s="420"/>
      <c r="AC88" s="483"/>
      <c r="AD88" s="423"/>
      <c r="AE88" s="404"/>
      <c r="AF88" s="385"/>
      <c r="AG88" s="404"/>
      <c r="AH88" s="385"/>
      <c r="AI88" s="404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8"/>
      <c r="AV88" s="408"/>
      <c r="AW88" s="408"/>
      <c r="AX88" s="408"/>
      <c r="AY88" s="408"/>
      <c r="AZ88" s="408"/>
    </row>
    <row r="89" spans="2:52" ht="15.75" thickBot="1" x14ac:dyDescent="0.3">
      <c r="B89" s="506">
        <v>71</v>
      </c>
      <c r="C89" s="547"/>
      <c r="D89" s="418" t="s">
        <v>153</v>
      </c>
      <c r="E89" s="419">
        <v>71.400000000000006</v>
      </c>
      <c r="F89" s="420">
        <v>3</v>
      </c>
      <c r="G89" s="496">
        <f t="shared" si="68"/>
        <v>6640.2000000000007</v>
      </c>
      <c r="H89" s="420">
        <v>3</v>
      </c>
      <c r="I89" s="496">
        <f t="shared" si="69"/>
        <v>5997.6</v>
      </c>
      <c r="J89" s="420">
        <v>3</v>
      </c>
      <c r="K89" s="496">
        <f t="shared" si="126"/>
        <v>6640.2000000000007</v>
      </c>
      <c r="L89" s="420">
        <v>3</v>
      </c>
      <c r="M89" s="496">
        <f t="shared" si="127"/>
        <v>6426.0000000000009</v>
      </c>
      <c r="N89" s="420">
        <v>3</v>
      </c>
      <c r="O89" s="496">
        <f t="shared" si="128"/>
        <v>6640.2000000000007</v>
      </c>
      <c r="P89" s="420">
        <v>3</v>
      </c>
      <c r="Q89" s="469">
        <f t="shared" si="13"/>
        <v>6426.0000000000009</v>
      </c>
      <c r="R89" s="420">
        <v>3</v>
      </c>
      <c r="S89" s="469">
        <f t="shared" si="129"/>
        <v>6640.2000000000007</v>
      </c>
      <c r="T89" s="420">
        <v>3</v>
      </c>
      <c r="U89" s="469">
        <f t="shared" si="56"/>
        <v>6640.2000000000007</v>
      </c>
      <c r="V89" s="420">
        <v>3</v>
      </c>
      <c r="W89" s="469">
        <f t="shared" si="145"/>
        <v>6426.0000000000009</v>
      </c>
      <c r="X89" s="420">
        <v>3</v>
      </c>
      <c r="Y89" s="469">
        <f t="shared" si="146"/>
        <v>6640.2000000000007</v>
      </c>
      <c r="Z89" s="420"/>
      <c r="AA89" s="469"/>
      <c r="AB89" s="420"/>
      <c r="AC89" s="483"/>
      <c r="AD89" s="423">
        <f t="shared" si="0"/>
        <v>1200</v>
      </c>
      <c r="AE89" s="404">
        <v>100</v>
      </c>
      <c r="AF89" s="385">
        <f t="shared" si="1"/>
        <v>1200</v>
      </c>
      <c r="AG89" s="404">
        <v>100</v>
      </c>
      <c r="AH89" s="385">
        <f t="shared" si="2"/>
        <v>1200</v>
      </c>
      <c r="AI89" s="404">
        <v>100</v>
      </c>
      <c r="AJ89" s="385">
        <f t="shared" si="24"/>
        <v>1200</v>
      </c>
      <c r="AK89" s="385">
        <v>100</v>
      </c>
      <c r="AL89" s="385">
        <f t="shared" ref="AL89:AL114" si="147">+AP89*12</f>
        <v>42240</v>
      </c>
      <c r="AM89" s="385">
        <f t="shared" si="123"/>
        <v>5280</v>
      </c>
      <c r="AN89" s="385">
        <f t="shared" si="130"/>
        <v>5280</v>
      </c>
      <c r="AO89" s="385">
        <v>3520</v>
      </c>
      <c r="AP89" s="385">
        <v>3520</v>
      </c>
      <c r="AQ89" s="385">
        <v>0</v>
      </c>
      <c r="AR89" s="385">
        <v>0</v>
      </c>
      <c r="AS89" s="385">
        <v>0</v>
      </c>
      <c r="AT89" s="385">
        <v>0</v>
      </c>
      <c r="AU89" s="388">
        <f t="shared" ref="AU89:AU114" si="148">+G89+I89+K89+M89+O89+Q89+S89+AN89+AI89+U89+W89+Y89+AA89+AC89+AE89+AG89+AM89+AO89+AQ89+AR89+AS89+AT89+AK89+AP89</f>
        <v>83116.800000000003</v>
      </c>
      <c r="AV89" s="408"/>
      <c r="AW89" s="408"/>
      <c r="AX89" s="408"/>
      <c r="AY89" s="408"/>
      <c r="AZ89" s="408"/>
    </row>
    <row r="90" spans="2:52" ht="15.75" thickBot="1" x14ac:dyDescent="0.3">
      <c r="B90" s="506">
        <v>72</v>
      </c>
      <c r="C90" s="547"/>
      <c r="D90" s="418" t="s">
        <v>54</v>
      </c>
      <c r="E90" s="419">
        <v>72.540000000000006</v>
      </c>
      <c r="F90" s="420">
        <v>1</v>
      </c>
      <c r="G90" s="496">
        <f t="shared" ref="G90" si="149">+E90*F90*31</f>
        <v>2248.7400000000002</v>
      </c>
      <c r="H90" s="420">
        <v>1</v>
      </c>
      <c r="I90" s="496">
        <f t="shared" ref="I90" si="150">+H90*E90*28</f>
        <v>2031.1200000000001</v>
      </c>
      <c r="J90" s="420">
        <v>1</v>
      </c>
      <c r="K90" s="496">
        <f t="shared" ref="K90" si="151">+J90*E90*31</f>
        <v>2248.7400000000002</v>
      </c>
      <c r="L90" s="420">
        <v>1</v>
      </c>
      <c r="M90" s="496">
        <f t="shared" ref="M90" si="152">+L90*E90*30</f>
        <v>2176.2000000000003</v>
      </c>
      <c r="N90" s="420">
        <v>1</v>
      </c>
      <c r="O90" s="496">
        <f t="shared" ref="O90" si="153">+N90*E90*31</f>
        <v>2248.7400000000002</v>
      </c>
      <c r="P90" s="420">
        <v>1</v>
      </c>
      <c r="Q90" s="469">
        <f t="shared" ref="Q90:Q97" si="154">E90*P90*30</f>
        <v>2176.2000000000003</v>
      </c>
      <c r="R90" s="420">
        <v>1</v>
      </c>
      <c r="S90" s="469">
        <f t="shared" si="129"/>
        <v>2248.7400000000002</v>
      </c>
      <c r="T90" s="420">
        <v>1</v>
      </c>
      <c r="U90" s="469">
        <f t="shared" si="56"/>
        <v>2248.7400000000002</v>
      </c>
      <c r="V90" s="420">
        <v>1</v>
      </c>
      <c r="W90" s="469">
        <f t="shared" si="145"/>
        <v>2176.2000000000003</v>
      </c>
      <c r="X90" s="420">
        <v>1</v>
      </c>
      <c r="Y90" s="469">
        <f t="shared" si="146"/>
        <v>2248.7400000000002</v>
      </c>
      <c r="Z90" s="420"/>
      <c r="AA90" s="469"/>
      <c r="AB90" s="420"/>
      <c r="AC90" s="483"/>
      <c r="AD90" s="423"/>
      <c r="AE90" s="404"/>
      <c r="AF90" s="385"/>
      <c r="AG90" s="404"/>
      <c r="AH90" s="385"/>
      <c r="AI90" s="404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8"/>
      <c r="AW90" s="408"/>
      <c r="AX90" s="408"/>
      <c r="AY90" s="408"/>
      <c r="AZ90" s="408"/>
    </row>
    <row r="91" spans="2:52" ht="15.75" thickBot="1" x14ac:dyDescent="0.3">
      <c r="B91" s="506">
        <v>73</v>
      </c>
      <c r="C91" s="547"/>
      <c r="D91" s="418" t="s">
        <v>151</v>
      </c>
      <c r="E91" s="419">
        <v>77.59</v>
      </c>
      <c r="F91" s="420"/>
      <c r="G91" s="496"/>
      <c r="H91" s="420"/>
      <c r="I91" s="496"/>
      <c r="J91" s="420"/>
      <c r="K91" s="496"/>
      <c r="L91" s="420"/>
      <c r="M91" s="496"/>
      <c r="N91" s="420"/>
      <c r="O91" s="496"/>
      <c r="P91" s="420">
        <v>10</v>
      </c>
      <c r="Q91" s="469">
        <f t="shared" si="154"/>
        <v>23277.000000000004</v>
      </c>
      <c r="R91" s="420">
        <v>10</v>
      </c>
      <c r="S91" s="469">
        <f t="shared" si="129"/>
        <v>24052.9</v>
      </c>
      <c r="T91" s="420">
        <v>10</v>
      </c>
      <c r="U91" s="469">
        <f t="shared" si="56"/>
        <v>24052.9</v>
      </c>
      <c r="V91" s="420">
        <v>10</v>
      </c>
      <c r="W91" s="469">
        <f t="shared" si="145"/>
        <v>23277.000000000004</v>
      </c>
      <c r="X91" s="420">
        <v>10</v>
      </c>
      <c r="Y91" s="469">
        <f t="shared" si="146"/>
        <v>24052.9</v>
      </c>
      <c r="Z91" s="420"/>
      <c r="AA91" s="469"/>
      <c r="AB91" s="420"/>
      <c r="AC91" s="483"/>
      <c r="AD91" s="423"/>
      <c r="AE91" s="404"/>
      <c r="AF91" s="385"/>
      <c r="AG91" s="404"/>
      <c r="AH91" s="385"/>
      <c r="AI91" s="404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8"/>
      <c r="AV91" s="408"/>
      <c r="AW91" s="408"/>
      <c r="AX91" s="408"/>
      <c r="AY91" s="408"/>
      <c r="AZ91" s="408"/>
    </row>
    <row r="92" spans="2:52" ht="15.75" thickBot="1" x14ac:dyDescent="0.3">
      <c r="B92" s="506">
        <v>74</v>
      </c>
      <c r="C92" s="547"/>
      <c r="D92" s="418" t="s">
        <v>38</v>
      </c>
      <c r="E92" s="419">
        <v>78.25</v>
      </c>
      <c r="F92" s="420"/>
      <c r="G92" s="496"/>
      <c r="H92" s="420"/>
      <c r="I92" s="496"/>
      <c r="J92" s="420"/>
      <c r="K92" s="496"/>
      <c r="L92" s="420"/>
      <c r="M92" s="496"/>
      <c r="N92" s="420"/>
      <c r="O92" s="496"/>
      <c r="P92" s="420">
        <v>1</v>
      </c>
      <c r="Q92" s="469">
        <f t="shared" si="154"/>
        <v>2347.5</v>
      </c>
      <c r="R92" s="420">
        <v>1</v>
      </c>
      <c r="S92" s="469">
        <f t="shared" si="129"/>
        <v>2425.75</v>
      </c>
      <c r="T92" s="420">
        <v>1</v>
      </c>
      <c r="U92" s="469">
        <f t="shared" si="56"/>
        <v>2425.75</v>
      </c>
      <c r="V92" s="420">
        <v>1</v>
      </c>
      <c r="W92" s="469">
        <f t="shared" si="145"/>
        <v>2347.5</v>
      </c>
      <c r="X92" s="420">
        <v>1</v>
      </c>
      <c r="Y92" s="469">
        <f t="shared" si="146"/>
        <v>2425.75</v>
      </c>
      <c r="Z92" s="420"/>
      <c r="AA92" s="469"/>
      <c r="AB92" s="420"/>
      <c r="AC92" s="483"/>
      <c r="AD92" s="423"/>
      <c r="AE92" s="404"/>
      <c r="AF92" s="385"/>
      <c r="AG92" s="404"/>
      <c r="AH92" s="385"/>
      <c r="AI92" s="404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8"/>
      <c r="AV92" s="408"/>
      <c r="AW92" s="408"/>
      <c r="AX92" s="408"/>
      <c r="AY92" s="408"/>
      <c r="AZ92" s="408"/>
    </row>
    <row r="93" spans="2:52" ht="15.75" thickBot="1" x14ac:dyDescent="0.3">
      <c r="B93" s="506">
        <v>75</v>
      </c>
      <c r="C93" s="547"/>
      <c r="D93" s="418" t="s">
        <v>51</v>
      </c>
      <c r="E93" s="419">
        <v>72.540000000000006</v>
      </c>
      <c r="F93" s="420"/>
      <c r="G93" s="496"/>
      <c r="H93" s="420"/>
      <c r="I93" s="496"/>
      <c r="J93" s="420"/>
      <c r="K93" s="496"/>
      <c r="L93" s="420"/>
      <c r="M93" s="496"/>
      <c r="N93" s="420"/>
      <c r="O93" s="496"/>
      <c r="P93" s="420">
        <v>2</v>
      </c>
      <c r="Q93" s="469">
        <f t="shared" si="154"/>
        <v>4352.4000000000005</v>
      </c>
      <c r="R93" s="420">
        <v>2</v>
      </c>
      <c r="S93" s="469">
        <f t="shared" si="129"/>
        <v>4497.4800000000005</v>
      </c>
      <c r="T93" s="420">
        <v>2</v>
      </c>
      <c r="U93" s="469">
        <f t="shared" si="56"/>
        <v>4497.4800000000005</v>
      </c>
      <c r="V93" s="420">
        <v>2</v>
      </c>
      <c r="W93" s="469">
        <f t="shared" si="145"/>
        <v>4352.4000000000005</v>
      </c>
      <c r="X93" s="420">
        <v>2</v>
      </c>
      <c r="Y93" s="469">
        <f t="shared" si="146"/>
        <v>4497.4800000000005</v>
      </c>
      <c r="Z93" s="420"/>
      <c r="AA93" s="469"/>
      <c r="AB93" s="420"/>
      <c r="AC93" s="483"/>
      <c r="AD93" s="423"/>
      <c r="AE93" s="404"/>
      <c r="AF93" s="385"/>
      <c r="AG93" s="404"/>
      <c r="AH93" s="385"/>
      <c r="AI93" s="404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8"/>
      <c r="AV93" s="408"/>
      <c r="AW93" s="408"/>
      <c r="AX93" s="408"/>
      <c r="AY93" s="408"/>
      <c r="AZ93" s="408"/>
    </row>
    <row r="94" spans="2:52" ht="15.75" thickBot="1" x14ac:dyDescent="0.3">
      <c r="B94" s="506">
        <v>76</v>
      </c>
      <c r="C94" s="547"/>
      <c r="D94" s="418" t="s">
        <v>61</v>
      </c>
      <c r="E94" s="419">
        <v>75.64</v>
      </c>
      <c r="F94" s="420"/>
      <c r="G94" s="496"/>
      <c r="H94" s="420"/>
      <c r="I94" s="496"/>
      <c r="J94" s="420"/>
      <c r="K94" s="496"/>
      <c r="L94" s="420"/>
      <c r="M94" s="496"/>
      <c r="N94" s="420"/>
      <c r="O94" s="496"/>
      <c r="P94" s="420">
        <v>2</v>
      </c>
      <c r="Q94" s="469">
        <f t="shared" si="154"/>
        <v>4538.3999999999996</v>
      </c>
      <c r="R94" s="420">
        <v>2</v>
      </c>
      <c r="S94" s="469">
        <f t="shared" si="129"/>
        <v>4689.68</v>
      </c>
      <c r="T94" s="420">
        <v>2</v>
      </c>
      <c r="U94" s="469">
        <f t="shared" si="56"/>
        <v>4689.68</v>
      </c>
      <c r="V94" s="420">
        <v>2</v>
      </c>
      <c r="W94" s="469">
        <f t="shared" si="145"/>
        <v>4538.3999999999996</v>
      </c>
      <c r="X94" s="420">
        <v>2</v>
      </c>
      <c r="Y94" s="469">
        <f t="shared" si="146"/>
        <v>4689.68</v>
      </c>
      <c r="Z94" s="420"/>
      <c r="AA94" s="469"/>
      <c r="AB94" s="420"/>
      <c r="AC94" s="483"/>
      <c r="AD94" s="423"/>
      <c r="AE94" s="404"/>
      <c r="AF94" s="385"/>
      <c r="AG94" s="404"/>
      <c r="AH94" s="385"/>
      <c r="AI94" s="404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8"/>
      <c r="AW94" s="408"/>
      <c r="AX94" s="408"/>
      <c r="AY94" s="408"/>
      <c r="AZ94" s="408"/>
    </row>
    <row r="95" spans="2:52" ht="15.75" thickBot="1" x14ac:dyDescent="0.3">
      <c r="B95" s="506">
        <v>77</v>
      </c>
      <c r="C95" s="547"/>
      <c r="D95" s="418" t="s">
        <v>134</v>
      </c>
      <c r="E95" s="419">
        <v>75.64</v>
      </c>
      <c r="F95" s="420"/>
      <c r="G95" s="496"/>
      <c r="H95" s="420"/>
      <c r="I95" s="496"/>
      <c r="J95" s="420"/>
      <c r="K95" s="496"/>
      <c r="L95" s="420"/>
      <c r="M95" s="496"/>
      <c r="N95" s="420"/>
      <c r="O95" s="496"/>
      <c r="P95" s="420">
        <v>1</v>
      </c>
      <c r="Q95" s="469">
        <f t="shared" si="154"/>
        <v>2269.1999999999998</v>
      </c>
      <c r="R95" s="420">
        <v>1</v>
      </c>
      <c r="S95" s="469">
        <f t="shared" si="129"/>
        <v>2344.84</v>
      </c>
      <c r="T95" s="420">
        <v>1</v>
      </c>
      <c r="U95" s="469">
        <f t="shared" si="56"/>
        <v>2344.84</v>
      </c>
      <c r="V95" s="420">
        <v>1</v>
      </c>
      <c r="W95" s="469">
        <f t="shared" si="145"/>
        <v>2269.1999999999998</v>
      </c>
      <c r="X95" s="420">
        <v>1</v>
      </c>
      <c r="Y95" s="469">
        <f t="shared" si="146"/>
        <v>2344.84</v>
      </c>
      <c r="Z95" s="420"/>
      <c r="AA95" s="469"/>
      <c r="AB95" s="420"/>
      <c r="AC95" s="483"/>
      <c r="AD95" s="423"/>
      <c r="AE95" s="404"/>
      <c r="AF95" s="385"/>
      <c r="AG95" s="404"/>
      <c r="AH95" s="385"/>
      <c r="AI95" s="404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8"/>
      <c r="AV95" s="408"/>
      <c r="AW95" s="408"/>
      <c r="AX95" s="408"/>
      <c r="AY95" s="408"/>
      <c r="AZ95" s="408"/>
    </row>
    <row r="96" spans="2:52" ht="15.75" thickBot="1" x14ac:dyDescent="0.3">
      <c r="B96" s="506">
        <v>78</v>
      </c>
      <c r="C96" s="547"/>
      <c r="D96" s="418" t="s">
        <v>135</v>
      </c>
      <c r="E96" s="419">
        <v>75.64</v>
      </c>
      <c r="F96" s="420"/>
      <c r="G96" s="496"/>
      <c r="H96" s="420"/>
      <c r="I96" s="496"/>
      <c r="J96" s="420"/>
      <c r="K96" s="496"/>
      <c r="L96" s="420"/>
      <c r="M96" s="496"/>
      <c r="N96" s="420"/>
      <c r="O96" s="496"/>
      <c r="P96" s="420">
        <v>1</v>
      </c>
      <c r="Q96" s="469">
        <f t="shared" si="154"/>
        <v>2269.1999999999998</v>
      </c>
      <c r="R96" s="420">
        <v>1</v>
      </c>
      <c r="S96" s="469">
        <f t="shared" si="129"/>
        <v>2344.84</v>
      </c>
      <c r="T96" s="420">
        <v>1</v>
      </c>
      <c r="U96" s="469">
        <f t="shared" si="56"/>
        <v>2344.84</v>
      </c>
      <c r="V96" s="420">
        <v>1</v>
      </c>
      <c r="W96" s="469">
        <f t="shared" si="145"/>
        <v>2269.1999999999998</v>
      </c>
      <c r="X96" s="420">
        <v>1</v>
      </c>
      <c r="Y96" s="469">
        <f t="shared" si="146"/>
        <v>2344.84</v>
      </c>
      <c r="Z96" s="420"/>
      <c r="AA96" s="469"/>
      <c r="AB96" s="420"/>
      <c r="AC96" s="483"/>
      <c r="AD96" s="423"/>
      <c r="AE96" s="404"/>
      <c r="AF96" s="385"/>
      <c r="AG96" s="404"/>
      <c r="AH96" s="385"/>
      <c r="AI96" s="404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8"/>
      <c r="AV96" s="408"/>
      <c r="AW96" s="408"/>
      <c r="AX96" s="408"/>
      <c r="AY96" s="408"/>
      <c r="AZ96" s="408"/>
    </row>
    <row r="97" spans="2:52" ht="15.75" thickBot="1" x14ac:dyDescent="0.3">
      <c r="B97" s="507">
        <v>79</v>
      </c>
      <c r="C97" s="548"/>
      <c r="D97" s="426" t="s">
        <v>74</v>
      </c>
      <c r="E97" s="493">
        <v>73.59</v>
      </c>
      <c r="F97" s="427"/>
      <c r="G97" s="470"/>
      <c r="H97" s="427"/>
      <c r="I97" s="470"/>
      <c r="J97" s="427"/>
      <c r="K97" s="470"/>
      <c r="L97" s="427"/>
      <c r="M97" s="470"/>
      <c r="N97" s="427"/>
      <c r="O97" s="470"/>
      <c r="P97" s="427">
        <v>1</v>
      </c>
      <c r="Q97" s="470">
        <f t="shared" si="154"/>
        <v>2207.7000000000003</v>
      </c>
      <c r="R97" s="427">
        <v>1</v>
      </c>
      <c r="S97" s="470">
        <f t="shared" si="129"/>
        <v>2281.29</v>
      </c>
      <c r="T97" s="427">
        <v>1</v>
      </c>
      <c r="U97" s="470">
        <f t="shared" si="56"/>
        <v>2281.29</v>
      </c>
      <c r="V97" s="427">
        <v>1</v>
      </c>
      <c r="W97" s="470">
        <f t="shared" si="145"/>
        <v>2207.7000000000003</v>
      </c>
      <c r="X97" s="427">
        <v>1</v>
      </c>
      <c r="Y97" s="470">
        <f t="shared" si="146"/>
        <v>2281.29</v>
      </c>
      <c r="Z97" s="427"/>
      <c r="AA97" s="470"/>
      <c r="AB97" s="427"/>
      <c r="AC97" s="484"/>
      <c r="AD97" s="423">
        <f t="shared" si="0"/>
        <v>1800</v>
      </c>
      <c r="AE97" s="404">
        <v>150</v>
      </c>
      <c r="AF97" s="385">
        <f t="shared" si="1"/>
        <v>1800</v>
      </c>
      <c r="AG97" s="404">
        <v>150</v>
      </c>
      <c r="AH97" s="385">
        <f t="shared" si="2"/>
        <v>1712.88</v>
      </c>
      <c r="AI97" s="404">
        <v>142.74</v>
      </c>
      <c r="AJ97" s="385">
        <f t="shared" si="24"/>
        <v>900</v>
      </c>
      <c r="AK97" s="385">
        <v>75</v>
      </c>
      <c r="AL97" s="385">
        <f t="shared" si="147"/>
        <v>24410.322580645163</v>
      </c>
      <c r="AM97" s="385">
        <f t="shared" si="123"/>
        <v>0</v>
      </c>
      <c r="AN97" s="385">
        <f t="shared" si="130"/>
        <v>0</v>
      </c>
      <c r="AO97" s="385">
        <v>3349.68</v>
      </c>
      <c r="AP97" s="385">
        <v>2034.1935483870968</v>
      </c>
      <c r="AQ97" s="385">
        <v>0</v>
      </c>
      <c r="AR97" s="385">
        <v>0</v>
      </c>
      <c r="AS97" s="385">
        <v>0</v>
      </c>
      <c r="AT97" s="385">
        <v>0</v>
      </c>
      <c r="AU97" s="388">
        <f t="shared" si="148"/>
        <v>17160.883548387097</v>
      </c>
      <c r="AV97" s="408"/>
      <c r="AW97" s="408"/>
      <c r="AX97" s="408"/>
      <c r="AY97" s="408"/>
      <c r="AZ97" s="408"/>
    </row>
    <row r="98" spans="2:52" ht="15" customHeight="1" thickBot="1" x14ac:dyDescent="0.3">
      <c r="B98" s="505">
        <v>80</v>
      </c>
      <c r="C98" s="546" t="s">
        <v>65</v>
      </c>
      <c r="D98" s="424" t="s">
        <v>129</v>
      </c>
      <c r="E98" s="491">
        <v>71.400000000000006</v>
      </c>
      <c r="F98" s="425">
        <v>15</v>
      </c>
      <c r="G98" s="468">
        <f t="shared" ref="G98" si="155">+E98*F98*31</f>
        <v>33201</v>
      </c>
      <c r="H98" s="425">
        <v>15</v>
      </c>
      <c r="I98" s="468">
        <f t="shared" si="69"/>
        <v>29988</v>
      </c>
      <c r="J98" s="425">
        <v>15</v>
      </c>
      <c r="K98" s="468">
        <f>+J98*E98*31</f>
        <v>33201</v>
      </c>
      <c r="L98" s="425">
        <v>15</v>
      </c>
      <c r="M98" s="468">
        <f>+L98*E98*30</f>
        <v>32130</v>
      </c>
      <c r="N98" s="425">
        <v>15</v>
      </c>
      <c r="O98" s="468">
        <f>+N98*E98*31</f>
        <v>33201</v>
      </c>
      <c r="P98" s="425">
        <v>15</v>
      </c>
      <c r="Q98" s="468">
        <f t="shared" si="13"/>
        <v>32130</v>
      </c>
      <c r="R98" s="425">
        <v>15</v>
      </c>
      <c r="S98" s="468">
        <f>E98*R98*31</f>
        <v>33201</v>
      </c>
      <c r="T98" s="425">
        <v>15</v>
      </c>
      <c r="U98" s="468">
        <f t="shared" si="56"/>
        <v>33201</v>
      </c>
      <c r="V98" s="425">
        <v>15</v>
      </c>
      <c r="W98" s="468">
        <f t="shared" si="145"/>
        <v>32130</v>
      </c>
      <c r="X98" s="425">
        <v>15</v>
      </c>
      <c r="Y98" s="468">
        <f t="shared" si="146"/>
        <v>33201</v>
      </c>
      <c r="Z98" s="425"/>
      <c r="AA98" s="468"/>
      <c r="AB98" s="425"/>
      <c r="AC98" s="482"/>
      <c r="AD98" s="423">
        <f t="shared" ref="AD98" si="156">+AE98*12</f>
        <v>2820</v>
      </c>
      <c r="AE98" s="404">
        <v>235</v>
      </c>
      <c r="AF98" s="385">
        <f t="shared" ref="AF98" si="157">+AG98*12</f>
        <v>2820</v>
      </c>
      <c r="AG98" s="404">
        <v>235</v>
      </c>
      <c r="AH98" s="385">
        <f t="shared" ref="AH98" si="158">+AI98*12</f>
        <v>2820</v>
      </c>
      <c r="AI98" s="404">
        <v>235</v>
      </c>
      <c r="AJ98" s="385">
        <f t="shared" ref="AJ98" si="159">+AK98*12</f>
        <v>2820</v>
      </c>
      <c r="AK98" s="385">
        <v>235</v>
      </c>
      <c r="AL98" s="385">
        <f t="shared" si="147"/>
        <v>211200</v>
      </c>
      <c r="AM98" s="385">
        <f t="shared" ref="AM98" si="160">1760*F98</f>
        <v>26400</v>
      </c>
      <c r="AN98" s="385">
        <f>1760*8</f>
        <v>14080</v>
      </c>
      <c r="AO98" s="385">
        <f>17600+1760</f>
        <v>19360</v>
      </c>
      <c r="AP98" s="385">
        <v>17600</v>
      </c>
      <c r="AQ98" s="385">
        <v>0</v>
      </c>
      <c r="AR98" s="385">
        <v>0</v>
      </c>
      <c r="AS98" s="385">
        <v>0</v>
      </c>
      <c r="AT98" s="385">
        <v>0</v>
      </c>
      <c r="AU98" s="388">
        <f t="shared" si="148"/>
        <v>403964</v>
      </c>
      <c r="AV98" s="408"/>
      <c r="AW98" s="408"/>
      <c r="AX98" s="408"/>
      <c r="AY98" s="408"/>
      <c r="AZ98" s="408"/>
    </row>
    <row r="99" spans="2:52" ht="15" customHeight="1" thickBot="1" x14ac:dyDescent="0.3">
      <c r="B99" s="506">
        <v>81</v>
      </c>
      <c r="C99" s="547"/>
      <c r="D99" s="418" t="s">
        <v>66</v>
      </c>
      <c r="E99" s="419">
        <v>73.59</v>
      </c>
      <c r="F99" s="420">
        <v>1</v>
      </c>
      <c r="G99" s="496">
        <f t="shared" ref="G99:G198" si="161">+F99*E99*31</f>
        <v>2281.29</v>
      </c>
      <c r="H99" s="420">
        <v>1</v>
      </c>
      <c r="I99" s="496">
        <f t="shared" si="69"/>
        <v>2060.52</v>
      </c>
      <c r="J99" s="420">
        <v>1</v>
      </c>
      <c r="K99" s="496">
        <f t="shared" ref="K99:K106" si="162">+J99*E99*31</f>
        <v>2281.29</v>
      </c>
      <c r="L99" s="420">
        <v>1</v>
      </c>
      <c r="M99" s="496">
        <f t="shared" ref="M99:M106" si="163">+L99*E99*30</f>
        <v>2207.7000000000003</v>
      </c>
      <c r="N99" s="420">
        <v>1</v>
      </c>
      <c r="O99" s="496">
        <f t="shared" ref="O99:O106" si="164">+N99*E99*31</f>
        <v>2281.29</v>
      </c>
      <c r="P99" s="420">
        <v>1</v>
      </c>
      <c r="Q99" s="469">
        <f t="shared" ref="Q99:Q182" si="165">E99*P99*30</f>
        <v>2207.7000000000003</v>
      </c>
      <c r="R99" s="420">
        <v>1</v>
      </c>
      <c r="S99" s="469">
        <f t="shared" ref="S99:S131" si="166">E99*R99*31</f>
        <v>2281.29</v>
      </c>
      <c r="T99" s="420">
        <v>1</v>
      </c>
      <c r="U99" s="469">
        <f t="shared" si="56"/>
        <v>2281.29</v>
      </c>
      <c r="V99" s="420">
        <v>1</v>
      </c>
      <c r="W99" s="469">
        <f t="shared" si="145"/>
        <v>2207.7000000000003</v>
      </c>
      <c r="X99" s="420">
        <v>1</v>
      </c>
      <c r="Y99" s="469">
        <f t="shared" si="146"/>
        <v>2281.29</v>
      </c>
      <c r="Z99" s="420"/>
      <c r="AA99" s="469"/>
      <c r="AB99" s="420"/>
      <c r="AC99" s="483"/>
      <c r="AD99" s="423"/>
      <c r="AE99" s="404"/>
      <c r="AF99" s="385"/>
      <c r="AG99" s="404"/>
      <c r="AH99" s="385"/>
      <c r="AI99" s="404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8"/>
      <c r="AV99" s="408"/>
      <c r="AW99" s="408"/>
      <c r="AX99" s="408"/>
      <c r="AY99" s="408"/>
      <c r="AZ99" s="408"/>
    </row>
    <row r="100" spans="2:52" ht="15.75" thickBot="1" x14ac:dyDescent="0.3">
      <c r="B100" s="506">
        <v>82</v>
      </c>
      <c r="C100" s="547"/>
      <c r="D100" s="418" t="s">
        <v>49</v>
      </c>
      <c r="E100" s="419">
        <v>74.63</v>
      </c>
      <c r="F100" s="420">
        <v>1</v>
      </c>
      <c r="G100" s="496">
        <f t="shared" si="161"/>
        <v>2313.5299999999997</v>
      </c>
      <c r="H100" s="420">
        <v>1</v>
      </c>
      <c r="I100" s="496">
        <f t="shared" si="69"/>
        <v>2089.64</v>
      </c>
      <c r="J100" s="420">
        <v>1</v>
      </c>
      <c r="K100" s="496">
        <f t="shared" si="162"/>
        <v>2313.5299999999997</v>
      </c>
      <c r="L100" s="420">
        <v>1</v>
      </c>
      <c r="M100" s="496">
        <f t="shared" si="163"/>
        <v>2238.8999999999996</v>
      </c>
      <c r="N100" s="420">
        <v>1</v>
      </c>
      <c r="O100" s="496">
        <f t="shared" si="164"/>
        <v>2313.5299999999997</v>
      </c>
      <c r="P100" s="420">
        <v>1</v>
      </c>
      <c r="Q100" s="469">
        <f t="shared" si="165"/>
        <v>2238.8999999999996</v>
      </c>
      <c r="R100" s="420">
        <v>1</v>
      </c>
      <c r="S100" s="469">
        <f t="shared" si="166"/>
        <v>2313.5299999999997</v>
      </c>
      <c r="T100" s="420">
        <v>1</v>
      </c>
      <c r="U100" s="469">
        <f t="shared" si="56"/>
        <v>2313.5299999999997</v>
      </c>
      <c r="V100" s="420">
        <v>1</v>
      </c>
      <c r="W100" s="469">
        <f t="shared" si="145"/>
        <v>2238.8999999999996</v>
      </c>
      <c r="X100" s="420">
        <v>1</v>
      </c>
      <c r="Y100" s="469">
        <f t="shared" si="146"/>
        <v>2313.5299999999997</v>
      </c>
      <c r="Z100" s="420"/>
      <c r="AA100" s="469"/>
      <c r="AB100" s="420"/>
      <c r="AC100" s="483"/>
      <c r="AD100" s="423">
        <f t="shared" ref="AD100:AD102" si="167">+AE100*12</f>
        <v>600</v>
      </c>
      <c r="AE100" s="404">
        <v>50</v>
      </c>
      <c r="AF100" s="385">
        <f t="shared" ref="AF100:AF102" si="168">+AG100*12</f>
        <v>600</v>
      </c>
      <c r="AG100" s="404">
        <v>50</v>
      </c>
      <c r="AH100" s="385">
        <f t="shared" ref="AH100:AH102" si="169">+AI100*12</f>
        <v>600</v>
      </c>
      <c r="AI100" s="404">
        <v>50</v>
      </c>
      <c r="AJ100" s="385">
        <f t="shared" ref="AJ100:AJ102" si="170">+AK100*12</f>
        <v>600</v>
      </c>
      <c r="AK100" s="385">
        <v>50</v>
      </c>
      <c r="AL100" s="385">
        <f>+AP100*12</f>
        <v>21120</v>
      </c>
      <c r="AM100" s="385">
        <f t="shared" ref="AM100:AM102" si="171">1760*F100</f>
        <v>1760</v>
      </c>
      <c r="AN100" s="385">
        <f t="shared" ref="AN100:AN102" si="172">1760*H100</f>
        <v>1760</v>
      </c>
      <c r="AO100" s="385">
        <f>1760*H100</f>
        <v>1760</v>
      </c>
      <c r="AP100" s="385">
        <v>1760</v>
      </c>
      <c r="AQ100" s="385">
        <v>0</v>
      </c>
      <c r="AR100" s="385">
        <v>0</v>
      </c>
      <c r="AS100" s="385">
        <v>0</v>
      </c>
      <c r="AT100" s="385">
        <v>0</v>
      </c>
      <c r="AU100" s="388">
        <f>+G100+I100+K100+M100+O100+Q100+S100+AN100+AI100+U100+W100+Y100+AA100+AC100+AE100+AG100+AM100+AO100+AQ100+AR100+AS100+AT100+AK100+AP100</f>
        <v>29927.519999999997</v>
      </c>
      <c r="AV100" s="408"/>
      <c r="AW100" s="408"/>
      <c r="AX100" s="408"/>
      <c r="AY100" s="408"/>
      <c r="AZ100" s="408"/>
    </row>
    <row r="101" spans="2:52" ht="15.75" thickBot="1" x14ac:dyDescent="0.3">
      <c r="B101" s="506">
        <v>83</v>
      </c>
      <c r="C101" s="547"/>
      <c r="D101" s="418" t="s">
        <v>37</v>
      </c>
      <c r="E101" s="419">
        <v>71.400000000000006</v>
      </c>
      <c r="F101" s="420">
        <v>7</v>
      </c>
      <c r="G101" s="496">
        <f t="shared" si="161"/>
        <v>15493.800000000003</v>
      </c>
      <c r="H101" s="420">
        <v>7</v>
      </c>
      <c r="I101" s="496">
        <f t="shared" si="69"/>
        <v>13994.400000000001</v>
      </c>
      <c r="J101" s="420">
        <v>7</v>
      </c>
      <c r="K101" s="496">
        <f t="shared" si="162"/>
        <v>15493.800000000003</v>
      </c>
      <c r="L101" s="420">
        <v>7</v>
      </c>
      <c r="M101" s="496">
        <f t="shared" si="163"/>
        <v>14994.000000000002</v>
      </c>
      <c r="N101" s="420">
        <v>7</v>
      </c>
      <c r="O101" s="496">
        <f t="shared" si="164"/>
        <v>15493.800000000003</v>
      </c>
      <c r="P101" s="420">
        <v>7</v>
      </c>
      <c r="Q101" s="469">
        <f t="shared" si="165"/>
        <v>14994.000000000002</v>
      </c>
      <c r="R101" s="420">
        <v>7</v>
      </c>
      <c r="S101" s="469">
        <f t="shared" si="166"/>
        <v>15493.800000000003</v>
      </c>
      <c r="T101" s="420">
        <v>7</v>
      </c>
      <c r="U101" s="469">
        <f t="shared" si="56"/>
        <v>15493.800000000003</v>
      </c>
      <c r="V101" s="420">
        <v>7</v>
      </c>
      <c r="W101" s="469">
        <f t="shared" si="145"/>
        <v>14994.000000000002</v>
      </c>
      <c r="X101" s="420">
        <v>7</v>
      </c>
      <c r="Y101" s="469">
        <f t="shared" si="146"/>
        <v>15493.800000000003</v>
      </c>
      <c r="Z101" s="420"/>
      <c r="AA101" s="469"/>
      <c r="AB101" s="420"/>
      <c r="AC101" s="483"/>
      <c r="AD101" s="423">
        <f t="shared" si="167"/>
        <v>900</v>
      </c>
      <c r="AE101" s="404">
        <v>75</v>
      </c>
      <c r="AF101" s="385">
        <f t="shared" si="168"/>
        <v>900</v>
      </c>
      <c r="AG101" s="404">
        <v>75</v>
      </c>
      <c r="AH101" s="385">
        <f t="shared" si="169"/>
        <v>900</v>
      </c>
      <c r="AI101" s="404">
        <v>75</v>
      </c>
      <c r="AJ101" s="385">
        <f t="shared" si="170"/>
        <v>900</v>
      </c>
      <c r="AK101" s="385">
        <v>75</v>
      </c>
      <c r="AL101" s="385">
        <f>+AP101*12</f>
        <v>21120</v>
      </c>
      <c r="AM101" s="385">
        <f t="shared" si="171"/>
        <v>12320</v>
      </c>
      <c r="AN101" s="385">
        <f t="shared" si="172"/>
        <v>12320</v>
      </c>
      <c r="AO101" s="385">
        <f>1760*H101</f>
        <v>12320</v>
      </c>
      <c r="AP101" s="385">
        <v>1760</v>
      </c>
      <c r="AQ101" s="385">
        <v>0</v>
      </c>
      <c r="AR101" s="385">
        <v>0</v>
      </c>
      <c r="AS101" s="385">
        <v>0</v>
      </c>
      <c r="AT101" s="385">
        <v>0</v>
      </c>
      <c r="AU101" s="388">
        <f>+G101+I101+K101+M101+O101+Q101+S101+AN101+AI101+U101+W101+Y101+AA101+AC101+AE101+AG101+AM101+AO101+AQ101+AR101+AS101+AT101+AK101+AP101</f>
        <v>190959.2</v>
      </c>
      <c r="AV101" s="408"/>
      <c r="AW101" s="408"/>
      <c r="AX101" s="408"/>
      <c r="AY101" s="408"/>
      <c r="AZ101" s="408"/>
    </row>
    <row r="102" spans="2:52" ht="15.75" thickBot="1" x14ac:dyDescent="0.3">
      <c r="B102" s="506">
        <v>84</v>
      </c>
      <c r="C102" s="547"/>
      <c r="D102" s="418" t="s">
        <v>67</v>
      </c>
      <c r="E102" s="419">
        <v>72.540000000000006</v>
      </c>
      <c r="F102" s="420">
        <v>2</v>
      </c>
      <c r="G102" s="496">
        <f t="shared" si="161"/>
        <v>4497.4800000000005</v>
      </c>
      <c r="H102" s="420">
        <v>2</v>
      </c>
      <c r="I102" s="496">
        <f t="shared" si="69"/>
        <v>4062.2400000000002</v>
      </c>
      <c r="J102" s="420">
        <v>2</v>
      </c>
      <c r="K102" s="496">
        <f t="shared" si="162"/>
        <v>4497.4800000000005</v>
      </c>
      <c r="L102" s="420">
        <v>2</v>
      </c>
      <c r="M102" s="496">
        <f t="shared" si="163"/>
        <v>4352.4000000000005</v>
      </c>
      <c r="N102" s="420">
        <v>2</v>
      </c>
      <c r="O102" s="496">
        <f t="shared" si="164"/>
        <v>4497.4800000000005</v>
      </c>
      <c r="P102" s="420">
        <v>2</v>
      </c>
      <c r="Q102" s="469">
        <f t="shared" si="165"/>
        <v>4352.4000000000005</v>
      </c>
      <c r="R102" s="420">
        <v>2</v>
      </c>
      <c r="S102" s="469">
        <f t="shared" si="166"/>
        <v>4497.4800000000005</v>
      </c>
      <c r="T102" s="420">
        <v>2</v>
      </c>
      <c r="U102" s="469">
        <f t="shared" si="56"/>
        <v>4497.4800000000005</v>
      </c>
      <c r="V102" s="420">
        <v>2</v>
      </c>
      <c r="W102" s="469">
        <f t="shared" si="145"/>
        <v>4352.4000000000005</v>
      </c>
      <c r="X102" s="420">
        <v>2</v>
      </c>
      <c r="Y102" s="469">
        <f t="shared" si="146"/>
        <v>4497.4800000000005</v>
      </c>
      <c r="Z102" s="420"/>
      <c r="AA102" s="469"/>
      <c r="AB102" s="420"/>
      <c r="AC102" s="483"/>
      <c r="AD102" s="423">
        <f t="shared" si="167"/>
        <v>0</v>
      </c>
      <c r="AE102" s="404">
        <v>0</v>
      </c>
      <c r="AF102" s="385">
        <f t="shared" si="168"/>
        <v>0</v>
      </c>
      <c r="AG102" s="404">
        <v>0</v>
      </c>
      <c r="AH102" s="385">
        <f t="shared" si="169"/>
        <v>0</v>
      </c>
      <c r="AI102" s="404">
        <v>0</v>
      </c>
      <c r="AJ102" s="385">
        <f t="shared" si="170"/>
        <v>0</v>
      </c>
      <c r="AK102" s="385">
        <v>0</v>
      </c>
      <c r="AL102" s="385">
        <f>+AP102*12</f>
        <v>147840</v>
      </c>
      <c r="AM102" s="385">
        <f t="shared" si="171"/>
        <v>3520</v>
      </c>
      <c r="AN102" s="385">
        <f t="shared" si="172"/>
        <v>3520</v>
      </c>
      <c r="AO102" s="385">
        <v>14080</v>
      </c>
      <c r="AP102" s="385">
        <v>12320</v>
      </c>
      <c r="AQ102" s="385">
        <v>0</v>
      </c>
      <c r="AR102" s="385">
        <v>0</v>
      </c>
      <c r="AS102" s="385">
        <v>0</v>
      </c>
      <c r="AT102" s="385">
        <v>0</v>
      </c>
      <c r="AU102" s="388">
        <f>+G102+I102+K102+M102+O102+Q102+S102+AN102+AI102+U102+W102+Y102+AA102+AC102+AE102+AG102+AM102+AO102+AQ102+AR102+AS102+AT102+AK102+AP102</f>
        <v>77544.320000000007</v>
      </c>
      <c r="AV102" s="408"/>
      <c r="AW102" s="408"/>
      <c r="AX102" s="408"/>
      <c r="AY102" s="408"/>
      <c r="AZ102" s="408"/>
    </row>
    <row r="103" spans="2:52" ht="15.75" thickBot="1" x14ac:dyDescent="0.3">
      <c r="B103" s="506">
        <v>85</v>
      </c>
      <c r="C103" s="547"/>
      <c r="D103" s="418" t="s">
        <v>38</v>
      </c>
      <c r="E103" s="419">
        <v>78.25</v>
      </c>
      <c r="F103" s="420">
        <v>1</v>
      </c>
      <c r="G103" s="496">
        <f t="shared" si="161"/>
        <v>2425.75</v>
      </c>
      <c r="H103" s="420">
        <v>1</v>
      </c>
      <c r="I103" s="496">
        <f t="shared" si="69"/>
        <v>2191</v>
      </c>
      <c r="J103" s="420">
        <v>1</v>
      </c>
      <c r="K103" s="496">
        <f t="shared" si="162"/>
        <v>2425.75</v>
      </c>
      <c r="L103" s="420">
        <v>1</v>
      </c>
      <c r="M103" s="496">
        <f t="shared" si="163"/>
        <v>2347.5</v>
      </c>
      <c r="N103" s="420">
        <v>1</v>
      </c>
      <c r="O103" s="496">
        <f t="shared" si="164"/>
        <v>2425.75</v>
      </c>
      <c r="P103" s="420">
        <v>1</v>
      </c>
      <c r="Q103" s="469">
        <f t="shared" si="165"/>
        <v>2347.5</v>
      </c>
      <c r="R103" s="420">
        <v>1</v>
      </c>
      <c r="S103" s="469">
        <f t="shared" si="166"/>
        <v>2425.75</v>
      </c>
      <c r="T103" s="420">
        <v>1</v>
      </c>
      <c r="U103" s="469">
        <v>0</v>
      </c>
      <c r="V103" s="420">
        <v>1</v>
      </c>
      <c r="W103" s="469">
        <v>0</v>
      </c>
      <c r="X103" s="420">
        <v>1</v>
      </c>
      <c r="Y103" s="469">
        <v>0</v>
      </c>
      <c r="Z103" s="420"/>
      <c r="AA103" s="469"/>
      <c r="AB103" s="420"/>
      <c r="AC103" s="483"/>
      <c r="AD103" s="423"/>
      <c r="AE103" s="404"/>
      <c r="AF103" s="385"/>
      <c r="AG103" s="404"/>
      <c r="AH103" s="385"/>
      <c r="AI103" s="404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8"/>
      <c r="AV103" s="408"/>
      <c r="AW103" s="408"/>
      <c r="AX103" s="408"/>
      <c r="AY103" s="408"/>
      <c r="AZ103" s="408"/>
    </row>
    <row r="104" spans="2:52" ht="15.75" thickBot="1" x14ac:dyDescent="0.3">
      <c r="B104" s="506">
        <v>86</v>
      </c>
      <c r="C104" s="547"/>
      <c r="D104" s="418" t="s">
        <v>30</v>
      </c>
      <c r="E104" s="419">
        <v>72.540000000000006</v>
      </c>
      <c r="F104" s="420">
        <v>3</v>
      </c>
      <c r="G104" s="496">
        <f t="shared" si="161"/>
        <v>6746.22</v>
      </c>
      <c r="H104" s="420">
        <v>3</v>
      </c>
      <c r="I104" s="496">
        <f t="shared" si="69"/>
        <v>6093.3600000000006</v>
      </c>
      <c r="J104" s="420">
        <v>3</v>
      </c>
      <c r="K104" s="496">
        <f t="shared" si="162"/>
        <v>6746.22</v>
      </c>
      <c r="L104" s="420">
        <v>3</v>
      </c>
      <c r="M104" s="496">
        <f t="shared" si="163"/>
        <v>6528.6</v>
      </c>
      <c r="N104" s="420">
        <v>3</v>
      </c>
      <c r="O104" s="496">
        <f t="shared" si="164"/>
        <v>6746.22</v>
      </c>
      <c r="P104" s="420">
        <v>3</v>
      </c>
      <c r="Q104" s="469">
        <f t="shared" si="165"/>
        <v>6528.6</v>
      </c>
      <c r="R104" s="420">
        <v>3</v>
      </c>
      <c r="S104" s="469">
        <f t="shared" si="166"/>
        <v>6746.22</v>
      </c>
      <c r="T104" s="420">
        <v>3</v>
      </c>
      <c r="U104" s="469">
        <f t="shared" si="56"/>
        <v>6746.22</v>
      </c>
      <c r="V104" s="420">
        <v>3</v>
      </c>
      <c r="W104" s="469">
        <f t="shared" si="145"/>
        <v>6528.6</v>
      </c>
      <c r="X104" s="420">
        <v>3</v>
      </c>
      <c r="Y104" s="469">
        <f t="shared" si="146"/>
        <v>6746.22</v>
      </c>
      <c r="Z104" s="420"/>
      <c r="AA104" s="469"/>
      <c r="AB104" s="420"/>
      <c r="AC104" s="483"/>
      <c r="AD104" s="423"/>
      <c r="AE104" s="404"/>
      <c r="AF104" s="385"/>
      <c r="AG104" s="404"/>
      <c r="AH104" s="385"/>
      <c r="AI104" s="404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8"/>
      <c r="AV104" s="408"/>
      <c r="AW104" s="408"/>
      <c r="AX104" s="408"/>
      <c r="AY104" s="408"/>
      <c r="AZ104" s="408"/>
    </row>
    <row r="105" spans="2:52" ht="15.75" thickBot="1" x14ac:dyDescent="0.3">
      <c r="B105" s="506">
        <v>87</v>
      </c>
      <c r="C105" s="547"/>
      <c r="D105" s="418" t="s">
        <v>68</v>
      </c>
      <c r="E105" s="419">
        <v>71.400000000000006</v>
      </c>
      <c r="F105" s="420">
        <v>4</v>
      </c>
      <c r="G105" s="496">
        <f t="shared" si="161"/>
        <v>8853.6</v>
      </c>
      <c r="H105" s="420">
        <v>4</v>
      </c>
      <c r="I105" s="496">
        <f t="shared" si="69"/>
        <v>7996.8000000000011</v>
      </c>
      <c r="J105" s="420">
        <v>4</v>
      </c>
      <c r="K105" s="496">
        <f t="shared" si="162"/>
        <v>8853.6</v>
      </c>
      <c r="L105" s="420">
        <v>4</v>
      </c>
      <c r="M105" s="496">
        <f t="shared" si="163"/>
        <v>8568</v>
      </c>
      <c r="N105" s="420">
        <v>4</v>
      </c>
      <c r="O105" s="496">
        <f t="shared" si="164"/>
        <v>8853.6</v>
      </c>
      <c r="P105" s="420">
        <v>4</v>
      </c>
      <c r="Q105" s="469">
        <f t="shared" si="165"/>
        <v>8568</v>
      </c>
      <c r="R105" s="420">
        <v>4</v>
      </c>
      <c r="S105" s="469">
        <f t="shared" si="166"/>
        <v>8853.6</v>
      </c>
      <c r="T105" s="420">
        <v>4</v>
      </c>
      <c r="U105" s="469">
        <f t="shared" si="56"/>
        <v>8853.6</v>
      </c>
      <c r="V105" s="420">
        <v>4</v>
      </c>
      <c r="W105" s="469">
        <f t="shared" si="145"/>
        <v>8568</v>
      </c>
      <c r="X105" s="420">
        <v>4</v>
      </c>
      <c r="Y105" s="469">
        <f t="shared" si="146"/>
        <v>8853.6</v>
      </c>
      <c r="Z105" s="420"/>
      <c r="AA105" s="469"/>
      <c r="AB105" s="420"/>
      <c r="AC105" s="483"/>
      <c r="AD105" s="423">
        <f t="shared" ref="AD105:AD106" si="173">+AE105*12</f>
        <v>1200</v>
      </c>
      <c r="AE105" s="404">
        <v>100</v>
      </c>
      <c r="AF105" s="385">
        <f t="shared" ref="AF105:AF106" si="174">+AG105*12</f>
        <v>1200</v>
      </c>
      <c r="AG105" s="404">
        <v>100</v>
      </c>
      <c r="AH105" s="385">
        <f t="shared" ref="AH105:AH106" si="175">+AI105*12</f>
        <v>1200</v>
      </c>
      <c r="AI105" s="404">
        <v>100</v>
      </c>
      <c r="AJ105" s="385">
        <f t="shared" ref="AJ105:AJ106" si="176">+AK105*12</f>
        <v>1200</v>
      </c>
      <c r="AK105" s="385">
        <v>100</v>
      </c>
      <c r="AL105" s="385">
        <f t="shared" ref="AL105:AL106" si="177">+AP105*12</f>
        <v>42240</v>
      </c>
      <c r="AM105" s="385">
        <f t="shared" ref="AM105:AM106" si="178">1760*F105</f>
        <v>7040</v>
      </c>
      <c r="AN105" s="385">
        <f t="shared" ref="AN105:AN106" si="179">1760*H105</f>
        <v>7040</v>
      </c>
      <c r="AO105" s="385">
        <v>3520</v>
      </c>
      <c r="AP105" s="385">
        <v>3520</v>
      </c>
      <c r="AQ105" s="385">
        <v>0</v>
      </c>
      <c r="AR105" s="385">
        <v>0</v>
      </c>
      <c r="AS105" s="385">
        <v>0</v>
      </c>
      <c r="AT105" s="385">
        <v>0</v>
      </c>
      <c r="AU105" s="388">
        <f t="shared" ref="AU105:AU106" si="180">+G105+I105+K105+M105+O105+Q105+S105+AN105+AI105+U105+W105+Y105+AA105+AC105+AE105+AG105+AM105+AO105+AQ105+AR105+AS105+AT105+AK105+AP105</f>
        <v>108342.40000000001</v>
      </c>
      <c r="AV105" s="408"/>
      <c r="AW105" s="408"/>
      <c r="AX105" s="408"/>
      <c r="AY105" s="408"/>
      <c r="AZ105" s="408"/>
    </row>
    <row r="106" spans="2:52" ht="15.75" thickBot="1" x14ac:dyDescent="0.3">
      <c r="B106" s="508">
        <v>88</v>
      </c>
      <c r="C106" s="548"/>
      <c r="D106" s="426" t="s">
        <v>36</v>
      </c>
      <c r="E106" s="493">
        <v>80.86</v>
      </c>
      <c r="F106" s="427">
        <v>5</v>
      </c>
      <c r="G106" s="470">
        <f t="shared" ref="G106" si="181">+E106*F106*31</f>
        <v>12533.300000000001</v>
      </c>
      <c r="H106" s="427">
        <v>5</v>
      </c>
      <c r="I106" s="470">
        <f t="shared" si="69"/>
        <v>11320.4</v>
      </c>
      <c r="J106" s="427">
        <v>5</v>
      </c>
      <c r="K106" s="470">
        <f t="shared" si="162"/>
        <v>12533.300000000001</v>
      </c>
      <c r="L106" s="427">
        <v>5</v>
      </c>
      <c r="M106" s="470">
        <f t="shared" si="163"/>
        <v>12129</v>
      </c>
      <c r="N106" s="427">
        <v>5</v>
      </c>
      <c r="O106" s="470">
        <f t="shared" si="164"/>
        <v>12533.300000000001</v>
      </c>
      <c r="P106" s="427">
        <v>5</v>
      </c>
      <c r="Q106" s="470">
        <f t="shared" si="165"/>
        <v>12129</v>
      </c>
      <c r="R106" s="427">
        <v>5</v>
      </c>
      <c r="S106" s="470">
        <f t="shared" si="166"/>
        <v>12533.300000000001</v>
      </c>
      <c r="T106" s="427">
        <v>5</v>
      </c>
      <c r="U106" s="470">
        <f t="shared" si="56"/>
        <v>12533.300000000001</v>
      </c>
      <c r="V106" s="427">
        <v>5</v>
      </c>
      <c r="W106" s="470">
        <f t="shared" si="145"/>
        <v>12129</v>
      </c>
      <c r="X106" s="427">
        <v>5</v>
      </c>
      <c r="Y106" s="470">
        <f t="shared" si="146"/>
        <v>12533.300000000001</v>
      </c>
      <c r="Z106" s="427"/>
      <c r="AA106" s="470"/>
      <c r="AB106" s="427"/>
      <c r="AC106" s="484"/>
      <c r="AD106" s="423">
        <f t="shared" si="173"/>
        <v>1800</v>
      </c>
      <c r="AE106" s="404">
        <v>150</v>
      </c>
      <c r="AF106" s="385">
        <f t="shared" si="174"/>
        <v>1800</v>
      </c>
      <c r="AG106" s="404">
        <v>150</v>
      </c>
      <c r="AH106" s="385">
        <f t="shared" si="175"/>
        <v>1712.88</v>
      </c>
      <c r="AI106" s="404">
        <v>142.74</v>
      </c>
      <c r="AJ106" s="385">
        <f t="shared" si="176"/>
        <v>900</v>
      </c>
      <c r="AK106" s="385">
        <v>75</v>
      </c>
      <c r="AL106" s="385">
        <f t="shared" si="177"/>
        <v>24410.322580645163</v>
      </c>
      <c r="AM106" s="385">
        <f t="shared" si="178"/>
        <v>8800</v>
      </c>
      <c r="AN106" s="385">
        <f t="shared" si="179"/>
        <v>8800</v>
      </c>
      <c r="AO106" s="385">
        <v>3349.68</v>
      </c>
      <c r="AP106" s="385">
        <v>2034.1935483870968</v>
      </c>
      <c r="AQ106" s="385">
        <v>0</v>
      </c>
      <c r="AR106" s="385">
        <v>0</v>
      </c>
      <c r="AS106" s="385">
        <v>0</v>
      </c>
      <c r="AT106" s="385">
        <v>0</v>
      </c>
      <c r="AU106" s="388">
        <f t="shared" si="180"/>
        <v>146408.81354838709</v>
      </c>
      <c r="AV106" s="408"/>
      <c r="AW106" s="408"/>
      <c r="AX106" s="408"/>
      <c r="AY106" s="408"/>
      <c r="AZ106" s="408"/>
    </row>
    <row r="107" spans="2:52" ht="15" customHeight="1" thickBot="1" x14ac:dyDescent="0.3">
      <c r="B107" s="505">
        <v>89</v>
      </c>
      <c r="C107" s="546" t="s">
        <v>80</v>
      </c>
      <c r="D107" s="489" t="s">
        <v>31</v>
      </c>
      <c r="E107" s="452">
        <v>71.400000000000006</v>
      </c>
      <c r="F107" s="396">
        <v>128</v>
      </c>
      <c r="G107" s="495">
        <f t="shared" si="161"/>
        <v>283315.20000000001</v>
      </c>
      <c r="H107" s="396">
        <v>128</v>
      </c>
      <c r="I107" s="495">
        <f t="shared" si="69"/>
        <v>255897.60000000003</v>
      </c>
      <c r="J107" s="396">
        <v>128</v>
      </c>
      <c r="K107" s="495">
        <f>+J107*E107*31</f>
        <v>283315.20000000001</v>
      </c>
      <c r="L107" s="396">
        <v>128</v>
      </c>
      <c r="M107" s="495">
        <f>+L107*E107*30</f>
        <v>274176</v>
      </c>
      <c r="N107" s="396">
        <v>128</v>
      </c>
      <c r="O107" s="495">
        <f>+N107*E107*31</f>
        <v>283315.20000000001</v>
      </c>
      <c r="P107" s="396">
        <v>128</v>
      </c>
      <c r="Q107" s="468">
        <f t="shared" si="165"/>
        <v>274176</v>
      </c>
      <c r="R107" s="396">
        <v>128</v>
      </c>
      <c r="S107" s="468">
        <f t="shared" si="166"/>
        <v>283315.20000000001</v>
      </c>
      <c r="T107" s="396">
        <v>128</v>
      </c>
      <c r="U107" s="468">
        <f t="shared" si="56"/>
        <v>283315.20000000001</v>
      </c>
      <c r="V107" s="396">
        <v>128</v>
      </c>
      <c r="W107" s="468">
        <f t="shared" si="145"/>
        <v>274176</v>
      </c>
      <c r="X107" s="396">
        <v>128</v>
      </c>
      <c r="Y107" s="468">
        <f t="shared" si="146"/>
        <v>283315.20000000001</v>
      </c>
      <c r="Z107" s="398"/>
      <c r="AA107" s="468"/>
      <c r="AB107" s="398"/>
      <c r="AC107" s="482"/>
      <c r="AD107" s="423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8"/>
      <c r="AV107" s="408"/>
      <c r="AW107" s="499"/>
      <c r="AX107" s="408"/>
      <c r="AY107" s="408"/>
      <c r="AZ107" s="408"/>
    </row>
    <row r="108" spans="2:52" ht="15" customHeight="1" thickBot="1" x14ac:dyDescent="0.3">
      <c r="B108" s="506">
        <v>90</v>
      </c>
      <c r="C108" s="547"/>
      <c r="D108" s="400" t="s">
        <v>31</v>
      </c>
      <c r="E108" s="403">
        <v>71.400000000000006</v>
      </c>
      <c r="F108" s="401">
        <v>0</v>
      </c>
      <c r="G108" s="496">
        <f t="shared" ref="G108" si="182">+F108*E108*31</f>
        <v>0</v>
      </c>
      <c r="H108" s="401">
        <v>0</v>
      </c>
      <c r="I108" s="496">
        <f t="shared" ref="I108" si="183">+H108*E108*28</f>
        <v>0</v>
      </c>
      <c r="J108" s="401">
        <v>1</v>
      </c>
      <c r="K108" s="496">
        <f>+J108*E108*43</f>
        <v>3070.2000000000003</v>
      </c>
      <c r="L108" s="401">
        <v>1</v>
      </c>
      <c r="M108" s="496">
        <f t="shared" ref="M108:M109" si="184">+L108*E108*30</f>
        <v>2142</v>
      </c>
      <c r="N108" s="401">
        <v>1</v>
      </c>
      <c r="O108" s="496">
        <f t="shared" ref="O108:O109" si="185">+N108*E108*31</f>
        <v>2213.4</v>
      </c>
      <c r="P108" s="401">
        <v>1</v>
      </c>
      <c r="Q108" s="469">
        <f t="shared" si="165"/>
        <v>2142</v>
      </c>
      <c r="R108" s="401">
        <v>1</v>
      </c>
      <c r="S108" s="469">
        <f t="shared" si="166"/>
        <v>2213.4</v>
      </c>
      <c r="T108" s="401">
        <v>1</v>
      </c>
      <c r="U108" s="469">
        <f t="shared" si="56"/>
        <v>2213.4</v>
      </c>
      <c r="V108" s="401">
        <v>1</v>
      </c>
      <c r="W108" s="469">
        <f t="shared" si="145"/>
        <v>2142</v>
      </c>
      <c r="X108" s="401">
        <v>1</v>
      </c>
      <c r="Y108" s="469">
        <f t="shared" si="146"/>
        <v>2213.4</v>
      </c>
      <c r="Z108" s="386"/>
      <c r="AA108" s="469"/>
      <c r="AB108" s="386"/>
      <c r="AC108" s="483"/>
      <c r="AD108" s="423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8"/>
      <c r="AV108" s="408"/>
      <c r="AW108" s="499"/>
      <c r="AX108" s="408"/>
      <c r="AY108" s="408"/>
      <c r="AZ108" s="408"/>
    </row>
    <row r="109" spans="2:52" ht="15" customHeight="1" thickBot="1" x14ac:dyDescent="0.3">
      <c r="B109" s="507">
        <v>91</v>
      </c>
      <c r="C109" s="548"/>
      <c r="D109" s="431" t="s">
        <v>31</v>
      </c>
      <c r="E109" s="453">
        <v>71.400000000000006</v>
      </c>
      <c r="F109" s="429">
        <v>1</v>
      </c>
      <c r="G109" s="498">
        <v>0</v>
      </c>
      <c r="H109" s="429">
        <v>1</v>
      </c>
      <c r="I109" s="498">
        <f t="shared" si="69"/>
        <v>1999.2000000000003</v>
      </c>
      <c r="J109" s="429">
        <v>1</v>
      </c>
      <c r="K109" s="498">
        <f>+J109*E109*53</f>
        <v>3784.2000000000003</v>
      </c>
      <c r="L109" s="429">
        <v>1</v>
      </c>
      <c r="M109" s="498">
        <f t="shared" si="184"/>
        <v>2142</v>
      </c>
      <c r="N109" s="429">
        <v>1</v>
      </c>
      <c r="O109" s="498">
        <f t="shared" si="185"/>
        <v>2213.4</v>
      </c>
      <c r="P109" s="429">
        <v>1</v>
      </c>
      <c r="Q109" s="498">
        <v>1642.2</v>
      </c>
      <c r="R109" s="429">
        <v>1</v>
      </c>
      <c r="S109" s="470">
        <f t="shared" si="166"/>
        <v>2213.4</v>
      </c>
      <c r="T109" s="429">
        <v>1</v>
      </c>
      <c r="U109" s="470">
        <v>0</v>
      </c>
      <c r="V109" s="429">
        <v>1</v>
      </c>
      <c r="W109" s="470">
        <v>0</v>
      </c>
      <c r="X109" s="429">
        <v>1</v>
      </c>
      <c r="Y109" s="470">
        <v>0</v>
      </c>
      <c r="Z109" s="428"/>
      <c r="AA109" s="470"/>
      <c r="AB109" s="428"/>
      <c r="AC109" s="484"/>
      <c r="AD109" s="423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8"/>
      <c r="AV109" s="408"/>
      <c r="AW109" s="499"/>
      <c r="AX109" s="408"/>
      <c r="AY109" s="408"/>
      <c r="AZ109" s="408"/>
    </row>
    <row r="110" spans="2:52" ht="15" customHeight="1" thickBot="1" x14ac:dyDescent="0.3">
      <c r="B110" s="505">
        <v>92</v>
      </c>
      <c r="C110" s="546" t="s">
        <v>69</v>
      </c>
      <c r="D110" s="489" t="s">
        <v>136</v>
      </c>
      <c r="E110" s="452">
        <v>72.540000000000006</v>
      </c>
      <c r="F110" s="396">
        <v>28</v>
      </c>
      <c r="G110" s="495">
        <f t="shared" si="161"/>
        <v>62964.72</v>
      </c>
      <c r="H110" s="396">
        <v>28</v>
      </c>
      <c r="I110" s="495">
        <f t="shared" si="69"/>
        <v>56871.360000000001</v>
      </c>
      <c r="J110" s="396">
        <v>28</v>
      </c>
      <c r="K110" s="495">
        <f>+J110*E110*31</f>
        <v>62964.72</v>
      </c>
      <c r="L110" s="396">
        <v>28</v>
      </c>
      <c r="M110" s="495">
        <f>+L110*E110*30</f>
        <v>60933.600000000006</v>
      </c>
      <c r="N110" s="396">
        <v>28</v>
      </c>
      <c r="O110" s="495">
        <f>+N110*E110*31</f>
        <v>62964.72</v>
      </c>
      <c r="P110" s="396">
        <v>28</v>
      </c>
      <c r="Q110" s="468">
        <f t="shared" si="165"/>
        <v>60933.600000000006</v>
      </c>
      <c r="R110" s="396">
        <v>28</v>
      </c>
      <c r="S110" s="468">
        <f t="shared" si="166"/>
        <v>62964.72</v>
      </c>
      <c r="T110" s="396">
        <v>27</v>
      </c>
      <c r="U110" s="468">
        <f t="shared" si="56"/>
        <v>60715.98</v>
      </c>
      <c r="V110" s="396">
        <v>27</v>
      </c>
      <c r="W110" s="468">
        <f t="shared" si="145"/>
        <v>58757.4</v>
      </c>
      <c r="X110" s="396">
        <v>26</v>
      </c>
      <c r="Y110" s="468">
        <f t="shared" si="146"/>
        <v>58467.240000000005</v>
      </c>
      <c r="Z110" s="398"/>
      <c r="AA110" s="468"/>
      <c r="AB110" s="398"/>
      <c r="AC110" s="482"/>
      <c r="AD110" s="423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8"/>
      <c r="AV110" s="408"/>
      <c r="AW110" s="499"/>
      <c r="AX110" s="408"/>
      <c r="AY110" s="408"/>
      <c r="AZ110" s="408"/>
    </row>
    <row r="111" spans="2:52" ht="15" customHeight="1" thickBot="1" x14ac:dyDescent="0.3">
      <c r="B111" s="506">
        <v>93</v>
      </c>
      <c r="C111" s="547"/>
      <c r="D111" s="400" t="s">
        <v>136</v>
      </c>
      <c r="E111" s="403">
        <v>72.540000000000006</v>
      </c>
      <c r="F111" s="401">
        <v>1</v>
      </c>
      <c r="G111" s="496">
        <v>0</v>
      </c>
      <c r="H111" s="401">
        <v>1</v>
      </c>
      <c r="I111" s="496">
        <f>+H111*E111*25</f>
        <v>1813.5000000000002</v>
      </c>
      <c r="J111" s="401">
        <v>1</v>
      </c>
      <c r="K111" s="496">
        <f t="shared" ref="K111:K131" si="186">+J111*E111*31</f>
        <v>2248.7400000000002</v>
      </c>
      <c r="L111" s="401">
        <v>1</v>
      </c>
      <c r="M111" s="496">
        <f t="shared" ref="M111:M131" si="187">+L111*E111*30</f>
        <v>2176.2000000000003</v>
      </c>
      <c r="N111" s="401">
        <v>1</v>
      </c>
      <c r="O111" s="496">
        <f t="shared" ref="O111:O131" si="188">+N111*E111*31</f>
        <v>2248.7400000000002</v>
      </c>
      <c r="P111" s="401">
        <v>1</v>
      </c>
      <c r="Q111" s="469">
        <f t="shared" si="165"/>
        <v>2176.2000000000003</v>
      </c>
      <c r="R111" s="401">
        <v>1</v>
      </c>
      <c r="S111" s="469">
        <v>0</v>
      </c>
      <c r="T111" s="401">
        <v>1</v>
      </c>
      <c r="U111" s="469">
        <v>0</v>
      </c>
      <c r="V111" s="401">
        <v>1</v>
      </c>
      <c r="W111" s="469">
        <v>0</v>
      </c>
      <c r="X111" s="401">
        <v>1</v>
      </c>
      <c r="Y111" s="469">
        <v>0</v>
      </c>
      <c r="Z111" s="386"/>
      <c r="AA111" s="469"/>
      <c r="AB111" s="386"/>
      <c r="AC111" s="483"/>
      <c r="AD111" s="423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8"/>
      <c r="AV111" s="408"/>
      <c r="AW111" s="499"/>
      <c r="AX111" s="408"/>
      <c r="AY111" s="408"/>
      <c r="AZ111" s="408"/>
    </row>
    <row r="112" spans="2:52" ht="15.75" thickBot="1" x14ac:dyDescent="0.3">
      <c r="B112" s="506">
        <v>94</v>
      </c>
      <c r="C112" s="547"/>
      <c r="D112" s="400" t="s">
        <v>70</v>
      </c>
      <c r="E112" s="403">
        <v>73.59</v>
      </c>
      <c r="F112" s="401">
        <v>1</v>
      </c>
      <c r="G112" s="496">
        <f t="shared" si="161"/>
        <v>2281.29</v>
      </c>
      <c r="H112" s="401">
        <v>1</v>
      </c>
      <c r="I112" s="496">
        <f t="shared" si="69"/>
        <v>2060.52</v>
      </c>
      <c r="J112" s="401">
        <v>1</v>
      </c>
      <c r="K112" s="496">
        <f t="shared" si="186"/>
        <v>2281.29</v>
      </c>
      <c r="L112" s="401">
        <v>1</v>
      </c>
      <c r="M112" s="496">
        <f t="shared" si="187"/>
        <v>2207.7000000000003</v>
      </c>
      <c r="N112" s="401">
        <v>1</v>
      </c>
      <c r="O112" s="496">
        <f t="shared" si="188"/>
        <v>2281.29</v>
      </c>
      <c r="P112" s="401">
        <v>1</v>
      </c>
      <c r="Q112" s="469">
        <f t="shared" si="165"/>
        <v>2207.7000000000003</v>
      </c>
      <c r="R112" s="401">
        <v>1</v>
      </c>
      <c r="S112" s="469">
        <f t="shared" si="166"/>
        <v>2281.29</v>
      </c>
      <c r="T112" s="401">
        <v>1</v>
      </c>
      <c r="U112" s="469">
        <v>0</v>
      </c>
      <c r="V112" s="401">
        <v>1</v>
      </c>
      <c r="W112" s="469">
        <v>0</v>
      </c>
      <c r="X112" s="401">
        <v>1</v>
      </c>
      <c r="Y112" s="469">
        <v>0</v>
      </c>
      <c r="Z112" s="386"/>
      <c r="AA112" s="469"/>
      <c r="AB112" s="386"/>
      <c r="AC112" s="483"/>
      <c r="AD112" s="423">
        <f t="shared" si="0"/>
        <v>2400</v>
      </c>
      <c r="AE112" s="385">
        <v>200</v>
      </c>
      <c r="AF112" s="385">
        <f t="shared" si="1"/>
        <v>2400</v>
      </c>
      <c r="AG112" s="385">
        <v>200</v>
      </c>
      <c r="AH112" s="385">
        <f t="shared" si="2"/>
        <v>2400</v>
      </c>
      <c r="AI112" s="385">
        <v>200</v>
      </c>
      <c r="AJ112" s="385">
        <f t="shared" si="24"/>
        <v>0</v>
      </c>
      <c r="AK112" s="385"/>
      <c r="AL112" s="385">
        <f t="shared" si="147"/>
        <v>0</v>
      </c>
      <c r="AM112" s="385">
        <f t="shared" si="123"/>
        <v>1760</v>
      </c>
      <c r="AN112" s="385">
        <f t="shared" si="130"/>
        <v>1760</v>
      </c>
      <c r="AO112" s="385">
        <f>1760*H112</f>
        <v>1760</v>
      </c>
      <c r="AP112" s="385"/>
      <c r="AQ112" s="385">
        <v>0</v>
      </c>
      <c r="AR112" s="385">
        <v>0</v>
      </c>
      <c r="AS112" s="385">
        <v>0</v>
      </c>
      <c r="AT112" s="385">
        <v>0</v>
      </c>
      <c r="AU112" s="388">
        <f t="shared" si="148"/>
        <v>21481.08</v>
      </c>
      <c r="AV112" s="408"/>
      <c r="AW112" s="499"/>
      <c r="AX112" s="408"/>
      <c r="AY112" s="408"/>
      <c r="AZ112" s="408"/>
    </row>
    <row r="113" spans="2:52" ht="15.75" thickBot="1" x14ac:dyDescent="0.3">
      <c r="B113" s="506">
        <v>95</v>
      </c>
      <c r="C113" s="547"/>
      <c r="D113" s="400" t="s">
        <v>58</v>
      </c>
      <c r="E113" s="403">
        <v>77.59</v>
      </c>
      <c r="F113" s="401">
        <v>13</v>
      </c>
      <c r="G113" s="496">
        <f t="shared" si="161"/>
        <v>31268.770000000004</v>
      </c>
      <c r="H113" s="401">
        <v>13</v>
      </c>
      <c r="I113" s="496">
        <f t="shared" si="69"/>
        <v>28242.760000000002</v>
      </c>
      <c r="J113" s="401">
        <v>13</v>
      </c>
      <c r="K113" s="496">
        <f t="shared" si="186"/>
        <v>31268.770000000004</v>
      </c>
      <c r="L113" s="401">
        <v>13</v>
      </c>
      <c r="M113" s="496">
        <f t="shared" si="187"/>
        <v>30260.100000000002</v>
      </c>
      <c r="N113" s="401">
        <v>13</v>
      </c>
      <c r="O113" s="496">
        <f t="shared" si="188"/>
        <v>31268.770000000004</v>
      </c>
      <c r="P113" s="401">
        <v>13</v>
      </c>
      <c r="Q113" s="469">
        <f t="shared" si="165"/>
        <v>30260.100000000002</v>
      </c>
      <c r="R113" s="401">
        <v>13</v>
      </c>
      <c r="S113" s="469">
        <f t="shared" si="166"/>
        <v>31268.770000000004</v>
      </c>
      <c r="T113" s="401">
        <v>13</v>
      </c>
      <c r="U113" s="469">
        <f t="shared" si="56"/>
        <v>31268.770000000004</v>
      </c>
      <c r="V113" s="401">
        <v>13</v>
      </c>
      <c r="W113" s="469">
        <f t="shared" si="145"/>
        <v>30260.100000000002</v>
      </c>
      <c r="X113" s="401">
        <v>13</v>
      </c>
      <c r="Y113" s="469">
        <f t="shared" si="146"/>
        <v>31268.770000000004</v>
      </c>
      <c r="Z113" s="386"/>
      <c r="AA113" s="469"/>
      <c r="AB113" s="386"/>
      <c r="AC113" s="483"/>
      <c r="AD113" s="423">
        <f t="shared" si="0"/>
        <v>900</v>
      </c>
      <c r="AE113" s="385">
        <v>75</v>
      </c>
      <c r="AF113" s="385">
        <f t="shared" si="1"/>
        <v>900</v>
      </c>
      <c r="AG113" s="385">
        <v>75</v>
      </c>
      <c r="AH113" s="385">
        <f t="shared" si="2"/>
        <v>900</v>
      </c>
      <c r="AI113" s="385">
        <v>75</v>
      </c>
      <c r="AJ113" s="385">
        <f t="shared" si="24"/>
        <v>900</v>
      </c>
      <c r="AK113" s="385">
        <v>75</v>
      </c>
      <c r="AL113" s="385">
        <f t="shared" si="147"/>
        <v>21120</v>
      </c>
      <c r="AM113" s="385">
        <f>1760*1</f>
        <v>1760</v>
      </c>
      <c r="AN113" s="385">
        <f t="shared" si="130"/>
        <v>22880</v>
      </c>
      <c r="AO113" s="385">
        <f>1760*1</f>
        <v>1760</v>
      </c>
      <c r="AP113" s="385">
        <v>1760</v>
      </c>
      <c r="AQ113" s="385">
        <v>0</v>
      </c>
      <c r="AR113" s="385">
        <v>0</v>
      </c>
      <c r="AS113" s="385">
        <v>0</v>
      </c>
      <c r="AT113" s="385">
        <v>0</v>
      </c>
      <c r="AU113" s="388">
        <f t="shared" si="148"/>
        <v>335095.68000000005</v>
      </c>
      <c r="AV113" s="408"/>
      <c r="AW113" s="499"/>
      <c r="AX113" s="408"/>
      <c r="AY113" s="408"/>
      <c r="AZ113" s="408"/>
    </row>
    <row r="114" spans="2:52" ht="15.75" thickBot="1" x14ac:dyDescent="0.3">
      <c r="B114" s="506">
        <v>96</v>
      </c>
      <c r="C114" s="547"/>
      <c r="D114" s="400" t="s">
        <v>71</v>
      </c>
      <c r="E114" s="403">
        <v>71.400000000000006</v>
      </c>
      <c r="F114" s="401">
        <v>22</v>
      </c>
      <c r="G114" s="496">
        <f t="shared" si="161"/>
        <v>48694.8</v>
      </c>
      <c r="H114" s="401">
        <v>22</v>
      </c>
      <c r="I114" s="496">
        <f t="shared" si="69"/>
        <v>43982.400000000009</v>
      </c>
      <c r="J114" s="401">
        <v>22</v>
      </c>
      <c r="K114" s="496">
        <f t="shared" si="186"/>
        <v>48694.8</v>
      </c>
      <c r="L114" s="401">
        <v>22</v>
      </c>
      <c r="M114" s="496">
        <f t="shared" si="187"/>
        <v>47124.000000000007</v>
      </c>
      <c r="N114" s="401">
        <v>22</v>
      </c>
      <c r="O114" s="496">
        <f t="shared" si="188"/>
        <v>48694.8</v>
      </c>
      <c r="P114" s="401">
        <v>22</v>
      </c>
      <c r="Q114" s="469">
        <f t="shared" si="165"/>
        <v>47124.000000000007</v>
      </c>
      <c r="R114" s="401">
        <v>22</v>
      </c>
      <c r="S114" s="469">
        <f t="shared" si="166"/>
        <v>48694.8</v>
      </c>
      <c r="T114" s="401">
        <v>22</v>
      </c>
      <c r="U114" s="469">
        <f t="shared" si="56"/>
        <v>48694.8</v>
      </c>
      <c r="V114" s="401">
        <v>22</v>
      </c>
      <c r="W114" s="469">
        <f t="shared" si="145"/>
        <v>47124.000000000007</v>
      </c>
      <c r="X114" s="401">
        <v>22</v>
      </c>
      <c r="Y114" s="469">
        <f t="shared" si="146"/>
        <v>48694.8</v>
      </c>
      <c r="Z114" s="386"/>
      <c r="AA114" s="469"/>
      <c r="AB114" s="386"/>
      <c r="AC114" s="483"/>
      <c r="AD114" s="423"/>
      <c r="AE114" s="385"/>
      <c r="AF114" s="385"/>
      <c r="AG114" s="385"/>
      <c r="AH114" s="385"/>
      <c r="AI114" s="385"/>
      <c r="AJ114" s="385"/>
      <c r="AK114" s="385"/>
      <c r="AL114" s="385">
        <f t="shared" si="147"/>
        <v>126720</v>
      </c>
      <c r="AM114" s="385"/>
      <c r="AN114" s="385"/>
      <c r="AO114" s="385">
        <v>15462.84</v>
      </c>
      <c r="AP114" s="385">
        <v>10560</v>
      </c>
      <c r="AQ114" s="385"/>
      <c r="AR114" s="385"/>
      <c r="AS114" s="385"/>
      <c r="AT114" s="385"/>
      <c r="AU114" s="388">
        <f t="shared" si="148"/>
        <v>503546.04</v>
      </c>
      <c r="AV114" s="408"/>
      <c r="AW114" s="499"/>
      <c r="AX114" s="408"/>
      <c r="AY114" s="408"/>
      <c r="AZ114" s="408"/>
    </row>
    <row r="115" spans="2:52" ht="15.75" thickBot="1" x14ac:dyDescent="0.3">
      <c r="B115" s="506">
        <v>97</v>
      </c>
      <c r="C115" s="547"/>
      <c r="D115" s="400" t="s">
        <v>47</v>
      </c>
      <c r="E115" s="403">
        <v>71.400000000000006</v>
      </c>
      <c r="F115" s="401">
        <v>1</v>
      </c>
      <c r="G115" s="496">
        <f t="shared" si="161"/>
        <v>2213.4</v>
      </c>
      <c r="H115" s="401">
        <v>1</v>
      </c>
      <c r="I115" s="496">
        <f t="shared" si="69"/>
        <v>1999.2000000000003</v>
      </c>
      <c r="J115" s="401">
        <v>1</v>
      </c>
      <c r="K115" s="496">
        <f t="shared" si="186"/>
        <v>2213.4</v>
      </c>
      <c r="L115" s="401">
        <v>1</v>
      </c>
      <c r="M115" s="496">
        <f t="shared" si="187"/>
        <v>2142</v>
      </c>
      <c r="N115" s="401">
        <v>1</v>
      </c>
      <c r="O115" s="496">
        <f t="shared" si="188"/>
        <v>2213.4</v>
      </c>
      <c r="P115" s="401">
        <v>1</v>
      </c>
      <c r="Q115" s="469">
        <f t="shared" si="165"/>
        <v>2142</v>
      </c>
      <c r="R115" s="401">
        <v>1</v>
      </c>
      <c r="S115" s="469">
        <f t="shared" si="166"/>
        <v>2213.4</v>
      </c>
      <c r="T115" s="401">
        <v>1</v>
      </c>
      <c r="U115" s="469">
        <f t="shared" si="56"/>
        <v>2213.4</v>
      </c>
      <c r="V115" s="401">
        <v>1</v>
      </c>
      <c r="W115" s="469">
        <f t="shared" si="145"/>
        <v>2142</v>
      </c>
      <c r="X115" s="401">
        <v>1</v>
      </c>
      <c r="Y115" s="469">
        <f t="shared" si="146"/>
        <v>2213.4</v>
      </c>
      <c r="Z115" s="386"/>
      <c r="AA115" s="469"/>
      <c r="AB115" s="386"/>
      <c r="AC115" s="483"/>
      <c r="AD115" s="423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8"/>
      <c r="AV115" s="408"/>
      <c r="AW115" s="499"/>
      <c r="AX115" s="408"/>
      <c r="AY115" s="408"/>
      <c r="AZ115" s="408"/>
    </row>
    <row r="116" spans="2:52" ht="15.75" thickBot="1" x14ac:dyDescent="0.3">
      <c r="B116" s="506">
        <v>98</v>
      </c>
      <c r="C116" s="547"/>
      <c r="D116" s="400" t="s">
        <v>72</v>
      </c>
      <c r="E116" s="403">
        <v>71.400000000000006</v>
      </c>
      <c r="F116" s="401">
        <v>1</v>
      </c>
      <c r="G116" s="496">
        <f t="shared" si="161"/>
        <v>2213.4</v>
      </c>
      <c r="H116" s="401">
        <v>1</v>
      </c>
      <c r="I116" s="496">
        <f t="shared" si="69"/>
        <v>1999.2000000000003</v>
      </c>
      <c r="J116" s="401">
        <v>1</v>
      </c>
      <c r="K116" s="496">
        <f t="shared" si="186"/>
        <v>2213.4</v>
      </c>
      <c r="L116" s="401">
        <v>1</v>
      </c>
      <c r="M116" s="496">
        <f t="shared" si="187"/>
        <v>2142</v>
      </c>
      <c r="N116" s="401">
        <v>1</v>
      </c>
      <c r="O116" s="496">
        <f t="shared" si="188"/>
        <v>2213.4</v>
      </c>
      <c r="P116" s="401">
        <v>1</v>
      </c>
      <c r="Q116" s="469">
        <f t="shared" si="165"/>
        <v>2142</v>
      </c>
      <c r="R116" s="401">
        <v>1</v>
      </c>
      <c r="S116" s="469">
        <f t="shared" si="166"/>
        <v>2213.4</v>
      </c>
      <c r="T116" s="401">
        <v>1</v>
      </c>
      <c r="U116" s="469">
        <f t="shared" si="56"/>
        <v>2213.4</v>
      </c>
      <c r="V116" s="401">
        <v>1</v>
      </c>
      <c r="W116" s="469">
        <f t="shared" si="145"/>
        <v>2142</v>
      </c>
      <c r="X116" s="401">
        <v>1</v>
      </c>
      <c r="Y116" s="469">
        <f t="shared" si="146"/>
        <v>2213.4</v>
      </c>
      <c r="Z116" s="386"/>
      <c r="AA116" s="469"/>
      <c r="AB116" s="386"/>
      <c r="AC116" s="483"/>
      <c r="AD116" s="423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8"/>
      <c r="AV116" s="408"/>
      <c r="AW116" s="499"/>
      <c r="AX116" s="408"/>
      <c r="AY116" s="408"/>
      <c r="AZ116" s="408"/>
    </row>
    <row r="117" spans="2:52" ht="15.75" thickBot="1" x14ac:dyDescent="0.3">
      <c r="B117" s="506">
        <v>99</v>
      </c>
      <c r="C117" s="547"/>
      <c r="D117" s="400" t="s">
        <v>73</v>
      </c>
      <c r="E117" s="403">
        <v>71.400000000000006</v>
      </c>
      <c r="F117" s="401">
        <v>1</v>
      </c>
      <c r="G117" s="496">
        <f t="shared" si="161"/>
        <v>2213.4</v>
      </c>
      <c r="H117" s="401">
        <v>1</v>
      </c>
      <c r="I117" s="496">
        <f t="shared" si="69"/>
        <v>1999.2000000000003</v>
      </c>
      <c r="J117" s="401">
        <v>1</v>
      </c>
      <c r="K117" s="496">
        <f t="shared" si="186"/>
        <v>2213.4</v>
      </c>
      <c r="L117" s="401">
        <v>1</v>
      </c>
      <c r="M117" s="496">
        <f t="shared" si="187"/>
        <v>2142</v>
      </c>
      <c r="N117" s="401">
        <v>1</v>
      </c>
      <c r="O117" s="496">
        <f t="shared" si="188"/>
        <v>2213.4</v>
      </c>
      <c r="P117" s="401">
        <v>1</v>
      </c>
      <c r="Q117" s="469">
        <f t="shared" si="165"/>
        <v>2142</v>
      </c>
      <c r="R117" s="401">
        <v>1</v>
      </c>
      <c r="S117" s="469">
        <f t="shared" si="166"/>
        <v>2213.4</v>
      </c>
      <c r="T117" s="401">
        <v>1</v>
      </c>
      <c r="U117" s="469">
        <f t="shared" si="56"/>
        <v>2213.4</v>
      </c>
      <c r="V117" s="401">
        <v>1</v>
      </c>
      <c r="W117" s="469">
        <f t="shared" si="145"/>
        <v>2142</v>
      </c>
      <c r="X117" s="401">
        <v>1</v>
      </c>
      <c r="Y117" s="469">
        <f t="shared" si="146"/>
        <v>2213.4</v>
      </c>
      <c r="Z117" s="386"/>
      <c r="AA117" s="469"/>
      <c r="AB117" s="386"/>
      <c r="AC117" s="483"/>
      <c r="AD117" s="423">
        <f t="shared" si="0"/>
        <v>19200</v>
      </c>
      <c r="AE117" s="385">
        <v>1600</v>
      </c>
      <c r="AF117" s="385">
        <f t="shared" si="1"/>
        <v>19200</v>
      </c>
      <c r="AG117" s="385">
        <v>1600</v>
      </c>
      <c r="AH117" s="385">
        <f t="shared" si="2"/>
        <v>19200</v>
      </c>
      <c r="AI117" s="385">
        <v>1600</v>
      </c>
      <c r="AJ117" s="385">
        <f t="shared" ref="AJ117:AJ130" si="189">+AK117*12</f>
        <v>22161.290322580644</v>
      </c>
      <c r="AK117" s="385">
        <v>1846.7741935483871</v>
      </c>
      <c r="AL117" s="385">
        <f>+AP117*12</f>
        <v>617740.64516129042</v>
      </c>
      <c r="AM117" s="385">
        <f>1760*26</f>
        <v>45760</v>
      </c>
      <c r="AN117" s="385">
        <f>1760*26+500</f>
        <v>46260</v>
      </c>
      <c r="AO117" s="385">
        <f>1760*26+250</f>
        <v>46010</v>
      </c>
      <c r="AP117" s="385">
        <v>51478.387096774197</v>
      </c>
      <c r="AQ117" s="385">
        <v>0</v>
      </c>
      <c r="AR117" s="385">
        <v>0</v>
      </c>
      <c r="AS117" s="385">
        <v>0</v>
      </c>
      <c r="AT117" s="385">
        <v>0</v>
      </c>
      <c r="AU117" s="388">
        <f>+G117+I117+K117+M117+O117+Q117+S117+AN117+AI117+U117+W117+Y117+AA117+AC117+AE117+AG117+AM117+AO117+AQ117+AR117+AS117+AT117+AK117+AP117</f>
        <v>217860.76129032258</v>
      </c>
      <c r="AV117" s="408"/>
      <c r="AW117" s="499"/>
      <c r="AX117" s="408"/>
      <c r="AY117" s="408"/>
      <c r="AZ117" s="408"/>
    </row>
    <row r="118" spans="2:52" ht="15.75" thickBot="1" x14ac:dyDescent="0.3">
      <c r="B118" s="506">
        <v>100</v>
      </c>
      <c r="C118" s="547"/>
      <c r="D118" s="400" t="s">
        <v>34</v>
      </c>
      <c r="E118" s="403">
        <v>71.400000000000006</v>
      </c>
      <c r="F118" s="401">
        <v>5</v>
      </c>
      <c r="G118" s="496">
        <f t="shared" si="161"/>
        <v>11067</v>
      </c>
      <c r="H118" s="401">
        <v>5</v>
      </c>
      <c r="I118" s="496">
        <f t="shared" si="69"/>
        <v>9996</v>
      </c>
      <c r="J118" s="401">
        <v>5</v>
      </c>
      <c r="K118" s="496">
        <f t="shared" si="186"/>
        <v>11067</v>
      </c>
      <c r="L118" s="401">
        <v>5</v>
      </c>
      <c r="M118" s="496">
        <f t="shared" si="187"/>
        <v>10710</v>
      </c>
      <c r="N118" s="401">
        <v>4</v>
      </c>
      <c r="O118" s="496">
        <f t="shared" si="188"/>
        <v>8853.6</v>
      </c>
      <c r="P118" s="401">
        <v>4</v>
      </c>
      <c r="Q118" s="469">
        <f t="shared" si="165"/>
        <v>8568</v>
      </c>
      <c r="R118" s="401">
        <v>4</v>
      </c>
      <c r="S118" s="469">
        <f t="shared" si="166"/>
        <v>8853.6</v>
      </c>
      <c r="T118" s="401">
        <v>4</v>
      </c>
      <c r="U118" s="469">
        <f t="shared" si="56"/>
        <v>8853.6</v>
      </c>
      <c r="V118" s="401">
        <v>4</v>
      </c>
      <c r="W118" s="469">
        <f t="shared" si="145"/>
        <v>8568</v>
      </c>
      <c r="X118" s="401">
        <v>4</v>
      </c>
      <c r="Y118" s="469">
        <f t="shared" si="146"/>
        <v>8853.6</v>
      </c>
      <c r="Z118" s="386"/>
      <c r="AA118" s="469"/>
      <c r="AB118" s="386"/>
      <c r="AC118" s="483"/>
      <c r="AD118" s="423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8"/>
      <c r="AV118" s="408"/>
      <c r="AW118" s="499"/>
      <c r="AX118" s="408"/>
      <c r="AY118" s="408"/>
      <c r="AZ118" s="408"/>
    </row>
    <row r="119" spans="2:52" ht="15.75" thickBot="1" x14ac:dyDescent="0.3">
      <c r="B119" s="506">
        <v>101</v>
      </c>
      <c r="C119" s="547"/>
      <c r="D119" s="400" t="s">
        <v>34</v>
      </c>
      <c r="E119" s="403">
        <v>71.400000000000006</v>
      </c>
      <c r="F119" s="401">
        <v>0</v>
      </c>
      <c r="G119" s="496">
        <f t="shared" ref="G119" si="190">+F119*E119*31</f>
        <v>0</v>
      </c>
      <c r="H119" s="401">
        <v>0</v>
      </c>
      <c r="I119" s="496">
        <f t="shared" ref="I119" si="191">+H119*E119*28</f>
        <v>0</v>
      </c>
      <c r="J119" s="401">
        <v>0</v>
      </c>
      <c r="K119" s="496">
        <f t="shared" ref="K119" si="192">+J119*E119*31</f>
        <v>0</v>
      </c>
      <c r="L119" s="401">
        <v>0</v>
      </c>
      <c r="M119" s="496">
        <f t="shared" ref="M119" si="193">+L119*E119*30</f>
        <v>0</v>
      </c>
      <c r="N119" s="401">
        <v>1</v>
      </c>
      <c r="O119" s="496">
        <v>1071</v>
      </c>
      <c r="P119" s="401">
        <v>1</v>
      </c>
      <c r="Q119" s="469">
        <f t="shared" si="165"/>
        <v>2142</v>
      </c>
      <c r="R119" s="401">
        <v>1</v>
      </c>
      <c r="S119" s="469">
        <f t="shared" si="166"/>
        <v>2213.4</v>
      </c>
      <c r="T119" s="401">
        <v>1</v>
      </c>
      <c r="U119" s="469">
        <f t="shared" si="56"/>
        <v>2213.4</v>
      </c>
      <c r="V119" s="401">
        <v>1</v>
      </c>
      <c r="W119" s="469">
        <f t="shared" si="145"/>
        <v>2142</v>
      </c>
      <c r="X119" s="401">
        <v>1</v>
      </c>
      <c r="Y119" s="469">
        <f t="shared" si="146"/>
        <v>2213.4</v>
      </c>
      <c r="Z119" s="386"/>
      <c r="AA119" s="469"/>
      <c r="AB119" s="386"/>
      <c r="AC119" s="483"/>
      <c r="AD119" s="423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8"/>
      <c r="AV119" s="408"/>
      <c r="AW119" s="499"/>
      <c r="AX119" s="408"/>
      <c r="AY119" s="408"/>
      <c r="AZ119" s="408"/>
    </row>
    <row r="120" spans="2:52" ht="15.75" thickBot="1" x14ac:dyDescent="0.3">
      <c r="B120" s="506">
        <v>102</v>
      </c>
      <c r="C120" s="547"/>
      <c r="D120" s="400" t="s">
        <v>34</v>
      </c>
      <c r="E120" s="403">
        <v>71.400000000000006</v>
      </c>
      <c r="F120" s="401">
        <v>0</v>
      </c>
      <c r="G120" s="496">
        <f t="shared" ref="G120" si="194">+F120*E120*31</f>
        <v>0</v>
      </c>
      <c r="H120" s="401">
        <v>0</v>
      </c>
      <c r="I120" s="496">
        <f t="shared" ref="I120" si="195">+H120*E120*28</f>
        <v>0</v>
      </c>
      <c r="J120" s="401">
        <v>0</v>
      </c>
      <c r="K120" s="496">
        <f t="shared" ref="K120" si="196">+J120*E120*31</f>
        <v>0</v>
      </c>
      <c r="L120" s="401">
        <v>0</v>
      </c>
      <c r="M120" s="496">
        <f t="shared" ref="M120" si="197">+L120*E120*30</f>
        <v>0</v>
      </c>
      <c r="N120" s="401">
        <v>0</v>
      </c>
      <c r="O120" s="496">
        <f t="shared" si="188"/>
        <v>0</v>
      </c>
      <c r="P120" s="401">
        <v>1</v>
      </c>
      <c r="Q120" s="469">
        <v>571.20000000000005</v>
      </c>
      <c r="R120" s="401">
        <v>1</v>
      </c>
      <c r="S120" s="469">
        <v>0</v>
      </c>
      <c r="T120" s="401">
        <v>1</v>
      </c>
      <c r="U120" s="469">
        <v>0</v>
      </c>
      <c r="V120" s="401">
        <v>1</v>
      </c>
      <c r="W120" s="469">
        <v>0</v>
      </c>
      <c r="X120" s="401">
        <v>1</v>
      </c>
      <c r="Y120" s="469">
        <v>0</v>
      </c>
      <c r="Z120" s="386"/>
      <c r="AA120" s="469"/>
      <c r="AB120" s="386"/>
      <c r="AC120" s="483"/>
      <c r="AD120" s="423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8"/>
      <c r="AV120" s="408"/>
      <c r="AW120" s="499"/>
      <c r="AX120" s="408"/>
      <c r="AY120" s="408"/>
      <c r="AZ120" s="408"/>
    </row>
    <row r="121" spans="2:52" ht="15.75" thickBot="1" x14ac:dyDescent="0.3">
      <c r="B121" s="506">
        <v>103</v>
      </c>
      <c r="C121" s="547"/>
      <c r="D121" s="400" t="s">
        <v>148</v>
      </c>
      <c r="E121" s="403">
        <v>72.540000000000006</v>
      </c>
      <c r="F121" s="401">
        <v>3</v>
      </c>
      <c r="G121" s="496">
        <f t="shared" si="161"/>
        <v>6746.22</v>
      </c>
      <c r="H121" s="401">
        <v>3</v>
      </c>
      <c r="I121" s="496">
        <f t="shared" si="69"/>
        <v>6093.3600000000006</v>
      </c>
      <c r="J121" s="401">
        <v>3</v>
      </c>
      <c r="K121" s="496">
        <f t="shared" si="186"/>
        <v>6746.22</v>
      </c>
      <c r="L121" s="401">
        <v>3</v>
      </c>
      <c r="M121" s="496">
        <f t="shared" si="187"/>
        <v>6528.6</v>
      </c>
      <c r="N121" s="401">
        <v>3</v>
      </c>
      <c r="O121" s="496">
        <f t="shared" si="188"/>
        <v>6746.22</v>
      </c>
      <c r="P121" s="401">
        <v>3</v>
      </c>
      <c r="Q121" s="469">
        <f t="shared" si="165"/>
        <v>6528.6</v>
      </c>
      <c r="R121" s="401">
        <v>3</v>
      </c>
      <c r="S121" s="469">
        <f t="shared" si="166"/>
        <v>6746.22</v>
      </c>
      <c r="T121" s="401">
        <v>3</v>
      </c>
      <c r="U121" s="469">
        <f t="shared" si="56"/>
        <v>6746.22</v>
      </c>
      <c r="V121" s="401">
        <v>3</v>
      </c>
      <c r="W121" s="469">
        <f t="shared" si="145"/>
        <v>6528.6</v>
      </c>
      <c r="X121" s="401">
        <v>3</v>
      </c>
      <c r="Y121" s="469">
        <f t="shared" si="146"/>
        <v>6746.22</v>
      </c>
      <c r="Z121" s="386"/>
      <c r="AA121" s="469"/>
      <c r="AB121" s="386"/>
      <c r="AC121" s="483"/>
      <c r="AD121" s="423">
        <f t="shared" si="0"/>
        <v>0</v>
      </c>
      <c r="AE121" s="385"/>
      <c r="AF121" s="385">
        <f t="shared" si="1"/>
        <v>0</v>
      </c>
      <c r="AG121" s="385"/>
      <c r="AH121" s="385">
        <f t="shared" si="2"/>
        <v>0</v>
      </c>
      <c r="AI121" s="385"/>
      <c r="AJ121" s="385">
        <f t="shared" si="189"/>
        <v>0</v>
      </c>
      <c r="AK121" s="385"/>
      <c r="AL121" s="385">
        <f>+AP121*12</f>
        <v>21120</v>
      </c>
      <c r="AM121" s="385">
        <f t="shared" ref="AM121:AM130" si="198">1760*F121</f>
        <v>5280</v>
      </c>
      <c r="AN121" s="385">
        <f t="shared" ref="AN121:AN130" si="199">1760*H121</f>
        <v>5280</v>
      </c>
      <c r="AO121" s="385">
        <f t="shared" ref="AO121:AO130" si="200">1760*H121</f>
        <v>5280</v>
      </c>
      <c r="AP121" s="385">
        <v>1760</v>
      </c>
      <c r="AQ121" s="385">
        <v>0</v>
      </c>
      <c r="AR121" s="385">
        <v>0</v>
      </c>
      <c r="AS121" s="385">
        <v>0</v>
      </c>
      <c r="AT121" s="385">
        <v>0</v>
      </c>
      <c r="AU121" s="388">
        <f>+G121+I121+K121+M121+O121+Q121+S121+AN121+AI121+U121+W121+Y121+AA121+AC121+AE121+AG121+AM121+AO121+AQ121+AR121+AS121+AT121+AK121+AP121</f>
        <v>83756.479999999996</v>
      </c>
      <c r="AV121" s="408"/>
      <c r="AW121" s="499"/>
      <c r="AX121" s="408"/>
      <c r="AY121" s="408"/>
      <c r="AZ121" s="408"/>
    </row>
    <row r="122" spans="2:52" ht="15.75" thickBot="1" x14ac:dyDescent="0.3">
      <c r="B122" s="506">
        <v>104</v>
      </c>
      <c r="C122" s="547"/>
      <c r="D122" s="400" t="s">
        <v>60</v>
      </c>
      <c r="E122" s="403">
        <v>77.59</v>
      </c>
      <c r="F122" s="401">
        <v>1</v>
      </c>
      <c r="G122" s="496">
        <f t="shared" si="161"/>
        <v>2405.29</v>
      </c>
      <c r="H122" s="401">
        <v>1</v>
      </c>
      <c r="I122" s="496">
        <f t="shared" si="69"/>
        <v>2172.52</v>
      </c>
      <c r="J122" s="401">
        <v>1</v>
      </c>
      <c r="K122" s="496">
        <f t="shared" si="186"/>
        <v>2405.29</v>
      </c>
      <c r="L122" s="401">
        <v>1</v>
      </c>
      <c r="M122" s="496">
        <f t="shared" si="187"/>
        <v>2327.7000000000003</v>
      </c>
      <c r="N122" s="401">
        <v>1</v>
      </c>
      <c r="O122" s="496">
        <f t="shared" si="188"/>
        <v>2405.29</v>
      </c>
      <c r="P122" s="401">
        <v>1</v>
      </c>
      <c r="Q122" s="469">
        <f t="shared" si="165"/>
        <v>2327.7000000000003</v>
      </c>
      <c r="R122" s="401">
        <v>1</v>
      </c>
      <c r="S122" s="469">
        <f t="shared" si="166"/>
        <v>2405.29</v>
      </c>
      <c r="T122" s="401">
        <v>1</v>
      </c>
      <c r="U122" s="469">
        <f t="shared" si="56"/>
        <v>2405.29</v>
      </c>
      <c r="V122" s="401">
        <v>1</v>
      </c>
      <c r="W122" s="469">
        <f t="shared" si="145"/>
        <v>2327.7000000000003</v>
      </c>
      <c r="X122" s="401">
        <v>1</v>
      </c>
      <c r="Y122" s="469">
        <f t="shared" si="146"/>
        <v>2405.29</v>
      </c>
      <c r="Z122" s="386"/>
      <c r="AA122" s="469"/>
      <c r="AB122" s="386"/>
      <c r="AC122" s="483"/>
      <c r="AD122" s="423">
        <f t="shared" si="0"/>
        <v>900</v>
      </c>
      <c r="AE122" s="385">
        <v>75</v>
      </c>
      <c r="AF122" s="385">
        <f t="shared" si="1"/>
        <v>900</v>
      </c>
      <c r="AG122" s="385">
        <v>75</v>
      </c>
      <c r="AH122" s="385">
        <f t="shared" si="2"/>
        <v>900</v>
      </c>
      <c r="AI122" s="385">
        <v>75</v>
      </c>
      <c r="AJ122" s="385">
        <f t="shared" si="189"/>
        <v>900</v>
      </c>
      <c r="AK122" s="385">
        <v>75</v>
      </c>
      <c r="AL122" s="385">
        <f>+AP122*12</f>
        <v>21120</v>
      </c>
      <c r="AM122" s="385">
        <f t="shared" si="198"/>
        <v>1760</v>
      </c>
      <c r="AN122" s="385">
        <f t="shared" si="199"/>
        <v>1760</v>
      </c>
      <c r="AO122" s="385">
        <f t="shared" si="200"/>
        <v>1760</v>
      </c>
      <c r="AP122" s="385">
        <v>1760</v>
      </c>
      <c r="AQ122" s="385">
        <v>0</v>
      </c>
      <c r="AR122" s="385">
        <v>0</v>
      </c>
      <c r="AS122" s="385">
        <v>0</v>
      </c>
      <c r="AT122" s="385">
        <v>0</v>
      </c>
      <c r="AU122" s="388">
        <f>+G122+I122+K122+M122+O122+Q122+S122+AN122+AI122+U122+W122+Y122+AA122+AC122+AE122+AG122+AM122+AO122+AQ122+AR122+AS122+AT122+AK122+AP122</f>
        <v>30927.360000000004</v>
      </c>
      <c r="AV122" s="408"/>
      <c r="AW122" s="499"/>
      <c r="AX122" s="408"/>
      <c r="AY122" s="408"/>
      <c r="AZ122" s="408"/>
    </row>
    <row r="123" spans="2:52" ht="15.75" thickBot="1" x14ac:dyDescent="0.3">
      <c r="B123" s="506">
        <v>105</v>
      </c>
      <c r="C123" s="547"/>
      <c r="D123" s="400" t="s">
        <v>37</v>
      </c>
      <c r="E123" s="403">
        <v>71.400000000000006</v>
      </c>
      <c r="F123" s="401">
        <v>7</v>
      </c>
      <c r="G123" s="496">
        <f t="shared" si="161"/>
        <v>15493.800000000003</v>
      </c>
      <c r="H123" s="401">
        <v>7</v>
      </c>
      <c r="I123" s="496">
        <f t="shared" si="69"/>
        <v>13994.400000000001</v>
      </c>
      <c r="J123" s="401">
        <v>7</v>
      </c>
      <c r="K123" s="496">
        <f t="shared" si="186"/>
        <v>15493.800000000003</v>
      </c>
      <c r="L123" s="401">
        <v>7</v>
      </c>
      <c r="M123" s="496">
        <f t="shared" si="187"/>
        <v>14994.000000000002</v>
      </c>
      <c r="N123" s="401">
        <v>7</v>
      </c>
      <c r="O123" s="496">
        <f t="shared" si="188"/>
        <v>15493.800000000003</v>
      </c>
      <c r="P123" s="401">
        <v>7</v>
      </c>
      <c r="Q123" s="469">
        <f t="shared" si="165"/>
        <v>14994.000000000002</v>
      </c>
      <c r="R123" s="401">
        <v>7</v>
      </c>
      <c r="S123" s="469">
        <f t="shared" si="166"/>
        <v>15493.800000000003</v>
      </c>
      <c r="T123" s="401">
        <v>7</v>
      </c>
      <c r="U123" s="469">
        <f t="shared" si="56"/>
        <v>15493.800000000003</v>
      </c>
      <c r="V123" s="401">
        <v>7</v>
      </c>
      <c r="W123" s="469">
        <f t="shared" si="145"/>
        <v>14994.000000000002</v>
      </c>
      <c r="X123" s="401">
        <v>7</v>
      </c>
      <c r="Y123" s="469">
        <f t="shared" si="146"/>
        <v>15493.800000000003</v>
      </c>
      <c r="Z123" s="386"/>
      <c r="AA123" s="469"/>
      <c r="AB123" s="386"/>
      <c r="AC123" s="483"/>
      <c r="AD123" s="423">
        <f t="shared" si="0"/>
        <v>420</v>
      </c>
      <c r="AE123" s="385">
        <v>35</v>
      </c>
      <c r="AF123" s="385">
        <f t="shared" si="1"/>
        <v>420</v>
      </c>
      <c r="AG123" s="385">
        <v>35</v>
      </c>
      <c r="AH123" s="385">
        <f t="shared" si="2"/>
        <v>420</v>
      </c>
      <c r="AI123" s="385">
        <v>35</v>
      </c>
      <c r="AJ123" s="385">
        <f t="shared" si="189"/>
        <v>420</v>
      </c>
      <c r="AK123" s="385">
        <v>35</v>
      </c>
      <c r="AL123" s="385">
        <f>+AP123*12</f>
        <v>21120</v>
      </c>
      <c r="AM123" s="385">
        <f t="shared" si="198"/>
        <v>12320</v>
      </c>
      <c r="AN123" s="385">
        <f t="shared" si="199"/>
        <v>12320</v>
      </c>
      <c r="AO123" s="385">
        <f t="shared" si="200"/>
        <v>12320</v>
      </c>
      <c r="AP123" s="385">
        <v>1760</v>
      </c>
      <c r="AQ123" s="385">
        <v>0</v>
      </c>
      <c r="AR123" s="385">
        <v>0</v>
      </c>
      <c r="AS123" s="385">
        <v>0</v>
      </c>
      <c r="AT123" s="385">
        <v>0</v>
      </c>
      <c r="AU123" s="388">
        <f>+G123+I123+K123+M123+O123+Q123+S123+AN123+AI123+U123+W123+Y123+AA123+AC123+AE123+AG123+AM123+AO123+AQ123+AR123+AS123+AT123+AK123+AP123</f>
        <v>190799.2</v>
      </c>
      <c r="AV123" s="408"/>
      <c r="AW123" s="499"/>
      <c r="AX123" s="408"/>
      <c r="AY123" s="408"/>
      <c r="AZ123" s="408"/>
    </row>
    <row r="124" spans="2:52" ht="15.75" thickBot="1" x14ac:dyDescent="0.3">
      <c r="B124" s="506">
        <v>106</v>
      </c>
      <c r="C124" s="547"/>
      <c r="D124" s="400" t="s">
        <v>61</v>
      </c>
      <c r="E124" s="403">
        <v>75.64</v>
      </c>
      <c r="F124" s="401">
        <v>1</v>
      </c>
      <c r="G124" s="496">
        <f t="shared" si="161"/>
        <v>2344.84</v>
      </c>
      <c r="H124" s="401">
        <v>1</v>
      </c>
      <c r="I124" s="496">
        <f t="shared" si="69"/>
        <v>2117.92</v>
      </c>
      <c r="J124" s="401">
        <v>1</v>
      </c>
      <c r="K124" s="496">
        <f t="shared" si="186"/>
        <v>2344.84</v>
      </c>
      <c r="L124" s="401">
        <v>1</v>
      </c>
      <c r="M124" s="496">
        <f t="shared" si="187"/>
        <v>2269.1999999999998</v>
      </c>
      <c r="N124" s="401">
        <v>1</v>
      </c>
      <c r="O124" s="496">
        <f t="shared" si="188"/>
        <v>2344.84</v>
      </c>
      <c r="P124" s="401">
        <v>1</v>
      </c>
      <c r="Q124" s="469">
        <f t="shared" si="165"/>
        <v>2269.1999999999998</v>
      </c>
      <c r="R124" s="401">
        <v>1</v>
      </c>
      <c r="S124" s="469">
        <f t="shared" si="166"/>
        <v>2344.84</v>
      </c>
      <c r="T124" s="401">
        <v>1</v>
      </c>
      <c r="U124" s="469">
        <f t="shared" si="56"/>
        <v>2344.84</v>
      </c>
      <c r="V124" s="401">
        <v>1</v>
      </c>
      <c r="W124" s="469">
        <f t="shared" si="145"/>
        <v>2269.1999999999998</v>
      </c>
      <c r="X124" s="401">
        <v>1</v>
      </c>
      <c r="Y124" s="469">
        <f t="shared" si="146"/>
        <v>2344.84</v>
      </c>
      <c r="Z124" s="386"/>
      <c r="AA124" s="469"/>
      <c r="AB124" s="386"/>
      <c r="AC124" s="483"/>
      <c r="AD124" s="423">
        <f t="shared" si="0"/>
        <v>2040</v>
      </c>
      <c r="AE124" s="385">
        <v>170</v>
      </c>
      <c r="AF124" s="385">
        <f t="shared" si="1"/>
        <v>2040</v>
      </c>
      <c r="AG124" s="385">
        <v>170</v>
      </c>
      <c r="AH124" s="385">
        <f t="shared" si="2"/>
        <v>2040</v>
      </c>
      <c r="AI124" s="385">
        <v>170</v>
      </c>
      <c r="AJ124" s="385">
        <f t="shared" si="189"/>
        <v>2040</v>
      </c>
      <c r="AK124" s="385">
        <v>170</v>
      </c>
      <c r="AL124" s="385">
        <f>+AP124*12</f>
        <v>105600</v>
      </c>
      <c r="AM124" s="385">
        <f t="shared" si="198"/>
        <v>1760</v>
      </c>
      <c r="AN124" s="385">
        <f t="shared" si="199"/>
        <v>1760</v>
      </c>
      <c r="AO124" s="385">
        <f t="shared" si="200"/>
        <v>1760</v>
      </c>
      <c r="AP124" s="385">
        <v>8800</v>
      </c>
      <c r="AQ124" s="385">
        <v>0</v>
      </c>
      <c r="AR124" s="385">
        <v>0</v>
      </c>
      <c r="AS124" s="385">
        <v>0</v>
      </c>
      <c r="AT124" s="385">
        <v>0</v>
      </c>
      <c r="AU124" s="388">
        <f>+G124+I124+K124+M124+O124+Q124+S124+AN124+AI124+U124+W124+Y124+AA124+AC124+AE124+AG124+AM124+AO124+AQ124+AR124+AS124+AT124+AK124+AP124</f>
        <v>37754.559999999998</v>
      </c>
      <c r="AV124" s="408"/>
      <c r="AW124" s="499"/>
      <c r="AX124" s="408"/>
      <c r="AY124" s="408"/>
      <c r="AZ124" s="408"/>
    </row>
    <row r="125" spans="2:52" ht="15.75" thickBot="1" x14ac:dyDescent="0.3">
      <c r="B125" s="506">
        <v>107</v>
      </c>
      <c r="C125" s="547"/>
      <c r="D125" s="400" t="s">
        <v>135</v>
      </c>
      <c r="E125" s="403">
        <v>75.64</v>
      </c>
      <c r="F125" s="401">
        <v>1</v>
      </c>
      <c r="G125" s="496">
        <f t="shared" si="161"/>
        <v>2344.84</v>
      </c>
      <c r="H125" s="401">
        <v>1</v>
      </c>
      <c r="I125" s="496">
        <f t="shared" ref="I125:I192" si="201">+H125*E125*28</f>
        <v>2117.92</v>
      </c>
      <c r="J125" s="401">
        <v>1</v>
      </c>
      <c r="K125" s="496">
        <f t="shared" si="186"/>
        <v>2344.84</v>
      </c>
      <c r="L125" s="401">
        <v>1</v>
      </c>
      <c r="M125" s="496">
        <f t="shared" si="187"/>
        <v>2269.1999999999998</v>
      </c>
      <c r="N125" s="401">
        <v>1</v>
      </c>
      <c r="O125" s="496">
        <f t="shared" si="188"/>
        <v>2344.84</v>
      </c>
      <c r="P125" s="401">
        <v>1</v>
      </c>
      <c r="Q125" s="469">
        <f t="shared" si="165"/>
        <v>2269.1999999999998</v>
      </c>
      <c r="R125" s="401">
        <v>1</v>
      </c>
      <c r="S125" s="469">
        <f t="shared" si="166"/>
        <v>2344.84</v>
      </c>
      <c r="T125" s="401">
        <v>1</v>
      </c>
      <c r="U125" s="469">
        <f t="shared" si="56"/>
        <v>2344.84</v>
      </c>
      <c r="V125" s="401">
        <v>1</v>
      </c>
      <c r="W125" s="469">
        <f t="shared" si="145"/>
        <v>2269.1999999999998</v>
      </c>
      <c r="X125" s="401">
        <v>1</v>
      </c>
      <c r="Y125" s="469">
        <f t="shared" si="146"/>
        <v>2344.84</v>
      </c>
      <c r="Z125" s="386"/>
      <c r="AA125" s="469"/>
      <c r="AB125" s="386"/>
      <c r="AC125" s="483"/>
      <c r="AD125" s="423"/>
      <c r="AE125" s="385"/>
      <c r="AF125" s="385"/>
      <c r="AG125" s="385"/>
      <c r="AH125" s="385"/>
      <c r="AI125" s="385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8"/>
      <c r="AV125" s="408"/>
      <c r="AW125" s="499"/>
      <c r="AX125" s="408"/>
      <c r="AY125" s="408"/>
      <c r="AZ125" s="408"/>
    </row>
    <row r="126" spans="2:52" ht="15.75" thickBot="1" x14ac:dyDescent="0.3">
      <c r="B126" s="506">
        <v>108</v>
      </c>
      <c r="C126" s="547"/>
      <c r="D126" s="400" t="s">
        <v>38</v>
      </c>
      <c r="E126" s="403">
        <v>78.25</v>
      </c>
      <c r="F126" s="401">
        <v>6</v>
      </c>
      <c r="G126" s="496">
        <f t="shared" si="161"/>
        <v>14554.5</v>
      </c>
      <c r="H126" s="401">
        <v>6</v>
      </c>
      <c r="I126" s="496">
        <f t="shared" si="201"/>
        <v>13146</v>
      </c>
      <c r="J126" s="401">
        <v>6</v>
      </c>
      <c r="K126" s="496">
        <f t="shared" si="186"/>
        <v>14554.5</v>
      </c>
      <c r="L126" s="401">
        <v>6</v>
      </c>
      <c r="M126" s="496">
        <f t="shared" si="187"/>
        <v>14085</v>
      </c>
      <c r="N126" s="401">
        <v>6</v>
      </c>
      <c r="O126" s="496">
        <f t="shared" si="188"/>
        <v>14554.5</v>
      </c>
      <c r="P126" s="401">
        <v>6</v>
      </c>
      <c r="Q126" s="469">
        <f t="shared" si="165"/>
        <v>14085</v>
      </c>
      <c r="R126" s="401">
        <v>6</v>
      </c>
      <c r="S126" s="469">
        <f t="shared" si="166"/>
        <v>14554.5</v>
      </c>
      <c r="T126" s="401">
        <v>6</v>
      </c>
      <c r="U126" s="469">
        <f t="shared" si="56"/>
        <v>14554.5</v>
      </c>
      <c r="V126" s="401">
        <v>6</v>
      </c>
      <c r="W126" s="469">
        <f t="shared" si="145"/>
        <v>14085</v>
      </c>
      <c r="X126" s="401">
        <v>6</v>
      </c>
      <c r="Y126" s="469">
        <f t="shared" si="146"/>
        <v>14554.5</v>
      </c>
      <c r="Z126" s="386"/>
      <c r="AA126" s="469"/>
      <c r="AB126" s="386"/>
      <c r="AC126" s="483"/>
      <c r="AD126" s="423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8"/>
      <c r="AV126" s="408"/>
      <c r="AW126" s="499"/>
      <c r="AX126" s="408"/>
      <c r="AY126" s="408"/>
      <c r="AZ126" s="408"/>
    </row>
    <row r="127" spans="2:52" ht="15.75" thickBot="1" x14ac:dyDescent="0.3">
      <c r="B127" s="506">
        <v>109</v>
      </c>
      <c r="C127" s="547"/>
      <c r="D127" s="400" t="s">
        <v>30</v>
      </c>
      <c r="E127" s="403">
        <v>72.540000000000006</v>
      </c>
      <c r="F127" s="401">
        <v>1</v>
      </c>
      <c r="G127" s="496">
        <f t="shared" si="161"/>
        <v>2248.7400000000002</v>
      </c>
      <c r="H127" s="401">
        <v>1</v>
      </c>
      <c r="I127" s="496">
        <f t="shared" si="201"/>
        <v>2031.1200000000001</v>
      </c>
      <c r="J127" s="401">
        <v>1</v>
      </c>
      <c r="K127" s="496">
        <f t="shared" si="186"/>
        <v>2248.7400000000002</v>
      </c>
      <c r="L127" s="401">
        <v>1</v>
      </c>
      <c r="M127" s="496">
        <f t="shared" si="187"/>
        <v>2176.2000000000003</v>
      </c>
      <c r="N127" s="401">
        <v>1</v>
      </c>
      <c r="O127" s="496">
        <f t="shared" si="188"/>
        <v>2248.7400000000002</v>
      </c>
      <c r="P127" s="401">
        <v>1</v>
      </c>
      <c r="Q127" s="469">
        <f t="shared" si="165"/>
        <v>2176.2000000000003</v>
      </c>
      <c r="R127" s="401">
        <v>1</v>
      </c>
      <c r="S127" s="469">
        <f t="shared" si="166"/>
        <v>2248.7400000000002</v>
      </c>
      <c r="T127" s="401">
        <v>1</v>
      </c>
      <c r="U127" s="469">
        <f t="shared" si="56"/>
        <v>2248.7400000000002</v>
      </c>
      <c r="V127" s="401">
        <v>1</v>
      </c>
      <c r="W127" s="469">
        <f t="shared" si="145"/>
        <v>2176.2000000000003</v>
      </c>
      <c r="X127" s="401">
        <v>1</v>
      </c>
      <c r="Y127" s="469">
        <f t="shared" si="146"/>
        <v>2248.7400000000002</v>
      </c>
      <c r="Z127" s="386"/>
      <c r="AA127" s="469"/>
      <c r="AB127" s="386"/>
      <c r="AC127" s="483"/>
      <c r="AD127" s="423">
        <f t="shared" si="0"/>
        <v>2220</v>
      </c>
      <c r="AE127" s="385">
        <v>185</v>
      </c>
      <c r="AF127" s="385">
        <f t="shared" si="1"/>
        <v>2220</v>
      </c>
      <c r="AG127" s="385">
        <v>185</v>
      </c>
      <c r="AH127" s="385">
        <f t="shared" si="2"/>
        <v>2220</v>
      </c>
      <c r="AI127" s="385">
        <v>185</v>
      </c>
      <c r="AJ127" s="385">
        <f t="shared" si="189"/>
        <v>2220</v>
      </c>
      <c r="AK127" s="385">
        <v>185</v>
      </c>
      <c r="AL127" s="385">
        <f>+AP127*12</f>
        <v>84480</v>
      </c>
      <c r="AM127" s="385">
        <f t="shared" si="198"/>
        <v>1760</v>
      </c>
      <c r="AN127" s="385">
        <f t="shared" si="199"/>
        <v>1760</v>
      </c>
      <c r="AO127" s="385">
        <f t="shared" si="200"/>
        <v>1760</v>
      </c>
      <c r="AP127" s="385">
        <v>7040</v>
      </c>
      <c r="AQ127" s="385">
        <v>0</v>
      </c>
      <c r="AR127" s="385">
        <v>0</v>
      </c>
      <c r="AS127" s="385">
        <v>0</v>
      </c>
      <c r="AT127" s="385">
        <v>0</v>
      </c>
      <c r="AU127" s="388">
        <f>+G127+I127+K127+M127+O127+Q127+S127+AN127+AI127+U127+W127+Y127+AA127+AC127+AE127+AG127+AM127+AO127+AQ127+AR127+AS127+AT127+AK127+AP127</f>
        <v>35112.160000000003</v>
      </c>
      <c r="AV127" s="408"/>
      <c r="AW127" s="499"/>
      <c r="AX127" s="408"/>
      <c r="AY127" s="408"/>
      <c r="AZ127" s="408"/>
    </row>
    <row r="128" spans="2:52" ht="15.75" thickBot="1" x14ac:dyDescent="0.3">
      <c r="B128" s="506">
        <v>110</v>
      </c>
      <c r="C128" s="547"/>
      <c r="D128" s="400" t="s">
        <v>31</v>
      </c>
      <c r="E128" s="403">
        <v>71.400000000000006</v>
      </c>
      <c r="F128" s="401">
        <v>1</v>
      </c>
      <c r="G128" s="496">
        <f t="shared" si="161"/>
        <v>2213.4</v>
      </c>
      <c r="H128" s="401">
        <v>1</v>
      </c>
      <c r="I128" s="496">
        <f t="shared" si="201"/>
        <v>1999.2000000000003</v>
      </c>
      <c r="J128" s="401">
        <v>1</v>
      </c>
      <c r="K128" s="496">
        <f t="shared" si="186"/>
        <v>2213.4</v>
      </c>
      <c r="L128" s="401">
        <v>1</v>
      </c>
      <c r="M128" s="496">
        <f t="shared" si="187"/>
        <v>2142</v>
      </c>
      <c r="N128" s="401">
        <v>1</v>
      </c>
      <c r="O128" s="496">
        <f t="shared" si="188"/>
        <v>2213.4</v>
      </c>
      <c r="P128" s="401">
        <v>1</v>
      </c>
      <c r="Q128" s="469">
        <f t="shared" si="165"/>
        <v>2142</v>
      </c>
      <c r="R128" s="401">
        <v>1</v>
      </c>
      <c r="S128" s="469">
        <f t="shared" si="166"/>
        <v>2213.4</v>
      </c>
      <c r="T128" s="401">
        <v>1</v>
      </c>
      <c r="U128" s="469">
        <f t="shared" si="56"/>
        <v>2213.4</v>
      </c>
      <c r="V128" s="401">
        <v>1</v>
      </c>
      <c r="W128" s="469">
        <f t="shared" si="145"/>
        <v>2142</v>
      </c>
      <c r="X128" s="401">
        <v>1</v>
      </c>
      <c r="Y128" s="469">
        <f t="shared" si="146"/>
        <v>2213.4</v>
      </c>
      <c r="Z128" s="386"/>
      <c r="AA128" s="469"/>
      <c r="AB128" s="386"/>
      <c r="AC128" s="483"/>
      <c r="AD128" s="423">
        <f t="shared" si="0"/>
        <v>0</v>
      </c>
      <c r="AE128" s="385"/>
      <c r="AF128" s="385">
        <f t="shared" si="1"/>
        <v>0</v>
      </c>
      <c r="AG128" s="385"/>
      <c r="AH128" s="385">
        <f t="shared" si="2"/>
        <v>0</v>
      </c>
      <c r="AI128" s="385"/>
      <c r="AJ128" s="385">
        <f t="shared" si="189"/>
        <v>0</v>
      </c>
      <c r="AK128" s="385"/>
      <c r="AL128" s="385">
        <f>+AP128*12</f>
        <v>21120</v>
      </c>
      <c r="AM128" s="385">
        <f t="shared" si="198"/>
        <v>1760</v>
      </c>
      <c r="AN128" s="385">
        <f t="shared" si="199"/>
        <v>1760</v>
      </c>
      <c r="AO128" s="385">
        <f t="shared" si="200"/>
        <v>1760</v>
      </c>
      <c r="AP128" s="385">
        <v>1760</v>
      </c>
      <c r="AQ128" s="385">
        <v>0</v>
      </c>
      <c r="AR128" s="385">
        <v>0</v>
      </c>
      <c r="AS128" s="385">
        <v>0</v>
      </c>
      <c r="AT128" s="385">
        <v>0</v>
      </c>
      <c r="AU128" s="388">
        <f>+G128+I128+K128+M128+O128+Q128+S128+AN128+AI128+U128+W128+Y128+AA128+AC128+AE128+AG128+AM128+AO128+AQ128+AR128+AS128+AT128+AK128+AP128</f>
        <v>28745.600000000002</v>
      </c>
      <c r="AV128" s="408"/>
      <c r="AW128" s="499"/>
      <c r="AX128" s="408"/>
      <c r="AY128" s="408"/>
      <c r="AZ128" s="408"/>
    </row>
    <row r="129" spans="2:52" ht="15.75" thickBot="1" x14ac:dyDescent="0.3">
      <c r="B129" s="506">
        <v>111</v>
      </c>
      <c r="C129" s="547"/>
      <c r="D129" s="400" t="s">
        <v>53</v>
      </c>
      <c r="E129" s="403">
        <v>71.400000000000006</v>
      </c>
      <c r="F129" s="401">
        <v>1</v>
      </c>
      <c r="G129" s="496">
        <f t="shared" si="161"/>
        <v>2213.4</v>
      </c>
      <c r="H129" s="401">
        <v>1</v>
      </c>
      <c r="I129" s="496">
        <f t="shared" si="201"/>
        <v>1999.2000000000003</v>
      </c>
      <c r="J129" s="401">
        <v>1</v>
      </c>
      <c r="K129" s="496">
        <f t="shared" si="186"/>
        <v>2213.4</v>
      </c>
      <c r="L129" s="401">
        <v>1</v>
      </c>
      <c r="M129" s="496">
        <f t="shared" si="187"/>
        <v>2142</v>
      </c>
      <c r="N129" s="401">
        <v>1</v>
      </c>
      <c r="O129" s="496">
        <f t="shared" si="188"/>
        <v>2213.4</v>
      </c>
      <c r="P129" s="401">
        <v>1</v>
      </c>
      <c r="Q129" s="469">
        <f t="shared" si="165"/>
        <v>2142</v>
      </c>
      <c r="R129" s="401">
        <v>1</v>
      </c>
      <c r="S129" s="469">
        <f t="shared" si="166"/>
        <v>2213.4</v>
      </c>
      <c r="T129" s="401">
        <v>1</v>
      </c>
      <c r="U129" s="469">
        <f t="shared" si="56"/>
        <v>2213.4</v>
      </c>
      <c r="V129" s="401">
        <v>1</v>
      </c>
      <c r="W129" s="469">
        <v>0</v>
      </c>
      <c r="X129" s="401">
        <v>1</v>
      </c>
      <c r="Y129" s="469">
        <v>0</v>
      </c>
      <c r="Z129" s="386"/>
      <c r="AA129" s="469"/>
      <c r="AB129" s="386"/>
      <c r="AC129" s="483"/>
      <c r="AD129" s="423">
        <f t="shared" si="0"/>
        <v>3420</v>
      </c>
      <c r="AE129" s="385">
        <v>285</v>
      </c>
      <c r="AF129" s="385">
        <f t="shared" si="1"/>
        <v>3420</v>
      </c>
      <c r="AG129" s="385">
        <v>285</v>
      </c>
      <c r="AH129" s="385">
        <f t="shared" si="2"/>
        <v>3420</v>
      </c>
      <c r="AI129" s="385">
        <v>285</v>
      </c>
      <c r="AJ129" s="385">
        <f t="shared" si="189"/>
        <v>3420</v>
      </c>
      <c r="AK129" s="385">
        <v>285</v>
      </c>
      <c r="AL129" s="385">
        <f>+AP129*12</f>
        <v>147840</v>
      </c>
      <c r="AM129" s="385">
        <f t="shared" si="198"/>
        <v>1760</v>
      </c>
      <c r="AN129" s="385">
        <f t="shared" si="199"/>
        <v>1760</v>
      </c>
      <c r="AO129" s="385">
        <f t="shared" si="200"/>
        <v>1760</v>
      </c>
      <c r="AP129" s="385">
        <v>12320</v>
      </c>
      <c r="AQ129" s="385">
        <v>0</v>
      </c>
      <c r="AR129" s="385">
        <v>0</v>
      </c>
      <c r="AS129" s="385">
        <v>0</v>
      </c>
      <c r="AT129" s="385">
        <v>0</v>
      </c>
      <c r="AU129" s="388">
        <f>+G129+I129+K129+M129+O129+Q129+S129+AN129+AI129+U129+W129+Y129+AA129+AC129+AE129+AG129+AM129+AO129+AQ129+AR129+AS129+AT129+AK129+AP129</f>
        <v>36090.199999999997</v>
      </c>
      <c r="AV129" s="408"/>
      <c r="AW129" s="499"/>
      <c r="AX129" s="408"/>
      <c r="AY129" s="408"/>
      <c r="AZ129" s="408"/>
    </row>
    <row r="130" spans="2:52" ht="15.75" thickBot="1" x14ac:dyDescent="0.3">
      <c r="B130" s="506">
        <v>112</v>
      </c>
      <c r="C130" s="547"/>
      <c r="D130" s="400" t="s">
        <v>147</v>
      </c>
      <c r="E130" s="403">
        <v>75.64</v>
      </c>
      <c r="F130" s="401">
        <v>1</v>
      </c>
      <c r="G130" s="496">
        <f t="shared" si="161"/>
        <v>2344.84</v>
      </c>
      <c r="H130" s="401">
        <v>1</v>
      </c>
      <c r="I130" s="496">
        <f t="shared" si="201"/>
        <v>2117.92</v>
      </c>
      <c r="J130" s="401">
        <v>1</v>
      </c>
      <c r="K130" s="496">
        <f t="shared" si="186"/>
        <v>2344.84</v>
      </c>
      <c r="L130" s="401">
        <v>1</v>
      </c>
      <c r="M130" s="496">
        <f t="shared" si="187"/>
        <v>2269.1999999999998</v>
      </c>
      <c r="N130" s="401">
        <v>1</v>
      </c>
      <c r="O130" s="496">
        <f t="shared" si="188"/>
        <v>2344.84</v>
      </c>
      <c r="P130" s="401">
        <v>1</v>
      </c>
      <c r="Q130" s="469">
        <f t="shared" si="165"/>
        <v>2269.1999999999998</v>
      </c>
      <c r="R130" s="401">
        <v>1</v>
      </c>
      <c r="S130" s="469">
        <f t="shared" si="166"/>
        <v>2344.84</v>
      </c>
      <c r="T130" s="401">
        <v>1</v>
      </c>
      <c r="U130" s="469">
        <f t="shared" si="56"/>
        <v>2344.84</v>
      </c>
      <c r="V130" s="401">
        <v>1</v>
      </c>
      <c r="W130" s="469">
        <f t="shared" si="145"/>
        <v>2269.1999999999998</v>
      </c>
      <c r="X130" s="401">
        <v>1</v>
      </c>
      <c r="Y130" s="469">
        <f t="shared" si="146"/>
        <v>2344.84</v>
      </c>
      <c r="Z130" s="386"/>
      <c r="AA130" s="469"/>
      <c r="AB130" s="386"/>
      <c r="AC130" s="483"/>
      <c r="AD130" s="423">
        <f t="shared" si="0"/>
        <v>420</v>
      </c>
      <c r="AE130" s="385">
        <v>35</v>
      </c>
      <c r="AF130" s="385">
        <f t="shared" si="1"/>
        <v>420</v>
      </c>
      <c r="AG130" s="385">
        <v>35</v>
      </c>
      <c r="AH130" s="385">
        <f t="shared" si="2"/>
        <v>420</v>
      </c>
      <c r="AI130" s="385">
        <v>35</v>
      </c>
      <c r="AJ130" s="385">
        <f t="shared" si="189"/>
        <v>420</v>
      </c>
      <c r="AK130" s="385">
        <v>35</v>
      </c>
      <c r="AL130" s="385">
        <f>+AP130*12</f>
        <v>21120</v>
      </c>
      <c r="AM130" s="385">
        <f t="shared" si="198"/>
        <v>1760</v>
      </c>
      <c r="AN130" s="385">
        <f t="shared" si="199"/>
        <v>1760</v>
      </c>
      <c r="AO130" s="385">
        <f t="shared" si="200"/>
        <v>1760</v>
      </c>
      <c r="AP130" s="385">
        <v>1760</v>
      </c>
      <c r="AQ130" s="385">
        <v>0</v>
      </c>
      <c r="AR130" s="385">
        <v>0</v>
      </c>
      <c r="AS130" s="385">
        <v>0</v>
      </c>
      <c r="AT130" s="385">
        <v>0</v>
      </c>
      <c r="AU130" s="388">
        <f>+G130+I130+K130+M130+O130+Q130+S130+AN130+AI130+U130+W130+Y130+AA130+AC130+AE130+AG130+AM130+AO130+AQ130+AR130+AS130+AT130+AK130+AP130</f>
        <v>30174.560000000001</v>
      </c>
      <c r="AV130" s="408"/>
      <c r="AW130" s="499"/>
      <c r="AX130" s="408"/>
      <c r="AY130" s="408"/>
      <c r="AZ130" s="408"/>
    </row>
    <row r="131" spans="2:52" ht="15.75" thickBot="1" x14ac:dyDescent="0.3">
      <c r="B131" s="507">
        <v>113</v>
      </c>
      <c r="C131" s="548"/>
      <c r="D131" s="431" t="s">
        <v>36</v>
      </c>
      <c r="E131" s="453">
        <v>80.86</v>
      </c>
      <c r="F131" s="429">
        <v>4</v>
      </c>
      <c r="G131" s="498">
        <f t="shared" si="161"/>
        <v>10026.64</v>
      </c>
      <c r="H131" s="429">
        <v>4</v>
      </c>
      <c r="I131" s="498">
        <f t="shared" si="201"/>
        <v>9056.32</v>
      </c>
      <c r="J131" s="429">
        <v>4</v>
      </c>
      <c r="K131" s="498">
        <f t="shared" si="186"/>
        <v>10026.64</v>
      </c>
      <c r="L131" s="429">
        <v>4</v>
      </c>
      <c r="M131" s="498">
        <f t="shared" si="187"/>
        <v>9703.2000000000007</v>
      </c>
      <c r="N131" s="429">
        <v>4</v>
      </c>
      <c r="O131" s="498">
        <f t="shared" si="188"/>
        <v>10026.64</v>
      </c>
      <c r="P131" s="429">
        <v>4</v>
      </c>
      <c r="Q131" s="498">
        <f t="shared" si="165"/>
        <v>9703.2000000000007</v>
      </c>
      <c r="R131" s="429">
        <v>4</v>
      </c>
      <c r="S131" s="470">
        <f t="shared" si="166"/>
        <v>10026.64</v>
      </c>
      <c r="T131" s="429">
        <v>4</v>
      </c>
      <c r="U131" s="470">
        <f t="shared" si="56"/>
        <v>10026.64</v>
      </c>
      <c r="V131" s="429">
        <v>4</v>
      </c>
      <c r="W131" s="470">
        <f t="shared" si="145"/>
        <v>9703.2000000000007</v>
      </c>
      <c r="X131" s="429">
        <v>4</v>
      </c>
      <c r="Y131" s="469">
        <f t="shared" si="146"/>
        <v>10026.64</v>
      </c>
      <c r="Z131" s="428"/>
      <c r="AA131" s="470"/>
      <c r="AB131" s="428"/>
      <c r="AC131" s="484"/>
      <c r="AD131" s="423"/>
      <c r="AE131" s="385"/>
      <c r="AF131" s="385"/>
      <c r="AG131" s="385"/>
      <c r="AH131" s="385"/>
      <c r="AI131" s="385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8"/>
      <c r="AV131" s="408"/>
      <c r="AW131" s="499"/>
      <c r="AX131" s="408"/>
      <c r="AY131" s="408"/>
      <c r="AZ131" s="408"/>
    </row>
    <row r="132" spans="2:52" ht="15.75" thickBot="1" x14ac:dyDescent="0.3">
      <c r="B132" s="549" t="s">
        <v>155</v>
      </c>
      <c r="C132" s="550"/>
      <c r="D132" s="550"/>
      <c r="E132" s="550"/>
      <c r="F132" s="550"/>
      <c r="G132" s="550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550"/>
      <c r="V132" s="550"/>
      <c r="W132" s="550"/>
      <c r="X132" s="550"/>
      <c r="Y132" s="550"/>
      <c r="Z132" s="550"/>
      <c r="AA132" s="550"/>
      <c r="AB132" s="550"/>
      <c r="AC132" s="550"/>
      <c r="AD132" s="550"/>
      <c r="AE132" s="550"/>
      <c r="AF132" s="550"/>
      <c r="AG132" s="550"/>
      <c r="AH132" s="550"/>
      <c r="AI132" s="550"/>
      <c r="AJ132" s="550"/>
      <c r="AK132" s="550"/>
      <c r="AL132" s="550"/>
      <c r="AM132" s="550"/>
      <c r="AN132" s="550"/>
      <c r="AO132" s="550"/>
      <c r="AP132" s="550"/>
      <c r="AQ132" s="550"/>
      <c r="AR132" s="550"/>
      <c r="AS132" s="550"/>
      <c r="AT132" s="550"/>
      <c r="AU132" s="551"/>
      <c r="AV132" s="408"/>
      <c r="AW132" s="499"/>
      <c r="AX132" s="408"/>
      <c r="AY132" s="408"/>
      <c r="AZ132" s="408"/>
    </row>
    <row r="133" spans="2:52" ht="15" customHeight="1" x14ac:dyDescent="0.25">
      <c r="B133" s="505">
        <v>114</v>
      </c>
      <c r="C133" s="546" t="s">
        <v>157</v>
      </c>
      <c r="D133" s="424" t="s">
        <v>34</v>
      </c>
      <c r="E133" s="514">
        <v>71.400000000000006</v>
      </c>
      <c r="F133" s="502"/>
      <c r="G133" s="502"/>
      <c r="H133" s="502"/>
      <c r="I133" s="502"/>
      <c r="J133" s="502"/>
      <c r="K133" s="502"/>
      <c r="L133" s="502"/>
      <c r="M133" s="502"/>
      <c r="N133" s="502"/>
      <c r="O133" s="502"/>
      <c r="P133" s="502"/>
      <c r="Q133" s="502"/>
      <c r="R133" s="502"/>
      <c r="S133" s="502"/>
      <c r="T133" s="502">
        <v>8</v>
      </c>
      <c r="U133" s="468">
        <f t="shared" si="56"/>
        <v>17707.2</v>
      </c>
      <c r="V133" s="517">
        <v>8</v>
      </c>
      <c r="W133" s="468">
        <f t="shared" si="145"/>
        <v>17136</v>
      </c>
      <c r="X133" s="543">
        <v>8</v>
      </c>
      <c r="Y133" s="468">
        <f t="shared" si="146"/>
        <v>17707.2</v>
      </c>
      <c r="Z133" s="502"/>
      <c r="AA133" s="502"/>
      <c r="AB133" s="502"/>
      <c r="AC133" s="512"/>
      <c r="AD133" s="509"/>
      <c r="AE133" s="509"/>
      <c r="AF133" s="509"/>
      <c r="AG133" s="509"/>
      <c r="AH133" s="509"/>
      <c r="AI133" s="509"/>
      <c r="AJ133" s="509"/>
      <c r="AK133" s="509"/>
      <c r="AL133" s="509"/>
      <c r="AM133" s="509"/>
      <c r="AN133" s="509"/>
      <c r="AO133" s="509"/>
      <c r="AP133" s="509"/>
      <c r="AQ133" s="509"/>
      <c r="AR133" s="509"/>
      <c r="AS133" s="509"/>
      <c r="AT133" s="509"/>
      <c r="AU133" s="510"/>
      <c r="AV133" s="408"/>
      <c r="AW133" s="499"/>
      <c r="AX133" s="408"/>
      <c r="AY133" s="408"/>
      <c r="AZ133" s="408"/>
    </row>
    <row r="134" spans="2:52" x14ac:dyDescent="0.25">
      <c r="B134" s="506">
        <v>115</v>
      </c>
      <c r="C134" s="547"/>
      <c r="D134" s="418" t="s">
        <v>37</v>
      </c>
      <c r="E134" s="516">
        <v>71.400000000000006</v>
      </c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>
        <v>1</v>
      </c>
      <c r="U134" s="469">
        <f t="shared" si="56"/>
        <v>2213.4</v>
      </c>
      <c r="V134" s="518">
        <v>1</v>
      </c>
      <c r="W134" s="469">
        <f t="shared" si="145"/>
        <v>2142</v>
      </c>
      <c r="X134" s="542">
        <v>1</v>
      </c>
      <c r="Y134" s="469">
        <f t="shared" si="146"/>
        <v>2213.4</v>
      </c>
      <c r="Z134" s="503"/>
      <c r="AA134" s="503"/>
      <c r="AB134" s="503"/>
      <c r="AC134" s="511"/>
      <c r="AD134" s="509"/>
      <c r="AE134" s="509"/>
      <c r="AF134" s="509"/>
      <c r="AG134" s="509"/>
      <c r="AH134" s="509"/>
      <c r="AI134" s="509"/>
      <c r="AJ134" s="509"/>
      <c r="AK134" s="509"/>
      <c r="AL134" s="509"/>
      <c r="AM134" s="509"/>
      <c r="AN134" s="509"/>
      <c r="AO134" s="509"/>
      <c r="AP134" s="509"/>
      <c r="AQ134" s="509"/>
      <c r="AR134" s="509"/>
      <c r="AS134" s="509"/>
      <c r="AT134" s="509"/>
      <c r="AU134" s="510"/>
      <c r="AV134" s="408"/>
      <c r="AW134" s="499"/>
      <c r="AX134" s="408"/>
      <c r="AY134" s="408"/>
      <c r="AZ134" s="408"/>
    </row>
    <row r="135" spans="2:52" x14ac:dyDescent="0.25">
      <c r="B135" s="506">
        <v>116</v>
      </c>
      <c r="C135" s="547"/>
      <c r="D135" s="418" t="s">
        <v>156</v>
      </c>
      <c r="E135" s="516">
        <v>71.400000000000006</v>
      </c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>
        <v>16</v>
      </c>
      <c r="U135" s="469">
        <f t="shared" si="56"/>
        <v>35414.400000000001</v>
      </c>
      <c r="V135" s="518">
        <v>16</v>
      </c>
      <c r="W135" s="469">
        <f t="shared" si="145"/>
        <v>34272</v>
      </c>
      <c r="X135" s="542">
        <v>16</v>
      </c>
      <c r="Y135" s="469">
        <f t="shared" si="146"/>
        <v>35414.400000000001</v>
      </c>
      <c r="Z135" s="503"/>
      <c r="AA135" s="503"/>
      <c r="AB135" s="503"/>
      <c r="AC135" s="511"/>
      <c r="AD135" s="509"/>
      <c r="AE135" s="509"/>
      <c r="AF135" s="509"/>
      <c r="AG135" s="509"/>
      <c r="AH135" s="509"/>
      <c r="AI135" s="509"/>
      <c r="AJ135" s="509"/>
      <c r="AK135" s="509"/>
      <c r="AL135" s="509"/>
      <c r="AM135" s="509"/>
      <c r="AN135" s="509"/>
      <c r="AO135" s="509"/>
      <c r="AP135" s="509"/>
      <c r="AQ135" s="509"/>
      <c r="AR135" s="509"/>
      <c r="AS135" s="509"/>
      <c r="AT135" s="509"/>
      <c r="AU135" s="510"/>
      <c r="AV135" s="408"/>
      <c r="AW135" s="499"/>
      <c r="AX135" s="408"/>
      <c r="AY135" s="408"/>
      <c r="AZ135" s="408"/>
    </row>
    <row r="136" spans="2:52" x14ac:dyDescent="0.25">
      <c r="B136" s="506">
        <v>117</v>
      </c>
      <c r="C136" s="547"/>
      <c r="D136" s="418" t="s">
        <v>53</v>
      </c>
      <c r="E136" s="516">
        <v>71.400000000000006</v>
      </c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>
        <v>56</v>
      </c>
      <c r="U136" s="469">
        <f t="shared" si="56"/>
        <v>123950.40000000002</v>
      </c>
      <c r="V136" s="518">
        <v>56</v>
      </c>
      <c r="W136" s="469">
        <f t="shared" si="145"/>
        <v>119952.00000000001</v>
      </c>
      <c r="X136" s="542">
        <v>56</v>
      </c>
      <c r="Y136" s="469">
        <f t="shared" si="146"/>
        <v>123950.40000000002</v>
      </c>
      <c r="Z136" s="503"/>
      <c r="AA136" s="503"/>
      <c r="AB136" s="503"/>
      <c r="AC136" s="511"/>
      <c r="AD136" s="509"/>
      <c r="AE136" s="509"/>
      <c r="AF136" s="509"/>
      <c r="AG136" s="509"/>
      <c r="AH136" s="509"/>
      <c r="AI136" s="509"/>
      <c r="AJ136" s="509"/>
      <c r="AK136" s="509"/>
      <c r="AL136" s="509"/>
      <c r="AM136" s="509"/>
      <c r="AN136" s="509"/>
      <c r="AO136" s="509"/>
      <c r="AP136" s="509"/>
      <c r="AQ136" s="509"/>
      <c r="AR136" s="509"/>
      <c r="AS136" s="509"/>
      <c r="AT136" s="509"/>
      <c r="AU136" s="510"/>
      <c r="AV136" s="408"/>
      <c r="AW136" s="499"/>
      <c r="AX136" s="408"/>
      <c r="AY136" s="408"/>
      <c r="AZ136" s="408"/>
    </row>
    <row r="137" spans="2:52" x14ac:dyDescent="0.25">
      <c r="B137" s="506">
        <v>118</v>
      </c>
      <c r="C137" s="547"/>
      <c r="D137" s="418" t="s">
        <v>43</v>
      </c>
      <c r="E137" s="516">
        <v>72.540000000000006</v>
      </c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>
        <v>7</v>
      </c>
      <c r="U137" s="469">
        <f t="shared" si="56"/>
        <v>15741.18</v>
      </c>
      <c r="V137" s="518">
        <v>7</v>
      </c>
      <c r="W137" s="469">
        <f t="shared" si="145"/>
        <v>15233.400000000001</v>
      </c>
      <c r="X137" s="542">
        <v>7</v>
      </c>
      <c r="Y137" s="469">
        <f t="shared" si="146"/>
        <v>15741.18</v>
      </c>
      <c r="Z137" s="503"/>
      <c r="AA137" s="503"/>
      <c r="AB137" s="503"/>
      <c r="AC137" s="511"/>
      <c r="AD137" s="509"/>
      <c r="AE137" s="509"/>
      <c r="AF137" s="509"/>
      <c r="AG137" s="509"/>
      <c r="AH137" s="509"/>
      <c r="AI137" s="509"/>
      <c r="AJ137" s="509"/>
      <c r="AK137" s="509"/>
      <c r="AL137" s="509"/>
      <c r="AM137" s="509"/>
      <c r="AN137" s="509"/>
      <c r="AO137" s="509"/>
      <c r="AP137" s="509"/>
      <c r="AQ137" s="509"/>
      <c r="AR137" s="509"/>
      <c r="AS137" s="509"/>
      <c r="AT137" s="509"/>
      <c r="AU137" s="510"/>
      <c r="AV137" s="408"/>
      <c r="AW137" s="499"/>
      <c r="AX137" s="408"/>
      <c r="AY137" s="408"/>
      <c r="AZ137" s="408"/>
    </row>
    <row r="138" spans="2:52" x14ac:dyDescent="0.25">
      <c r="B138" s="506">
        <v>119</v>
      </c>
      <c r="C138" s="547"/>
      <c r="D138" s="418" t="s">
        <v>51</v>
      </c>
      <c r="E138" s="516">
        <v>72.540000000000006</v>
      </c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>
        <v>1</v>
      </c>
      <c r="U138" s="469">
        <f t="shared" si="56"/>
        <v>2248.7400000000002</v>
      </c>
      <c r="V138" s="518">
        <v>1</v>
      </c>
      <c r="W138" s="469">
        <f t="shared" si="145"/>
        <v>2176.2000000000003</v>
      </c>
      <c r="X138" s="542">
        <v>1</v>
      </c>
      <c r="Y138" s="469">
        <f t="shared" si="146"/>
        <v>2248.7400000000002</v>
      </c>
      <c r="Z138" s="503"/>
      <c r="AA138" s="503"/>
      <c r="AB138" s="503"/>
      <c r="AC138" s="511"/>
      <c r="AD138" s="509"/>
      <c r="AE138" s="509"/>
      <c r="AF138" s="509"/>
      <c r="AG138" s="509"/>
      <c r="AH138" s="509"/>
      <c r="AI138" s="509"/>
      <c r="AJ138" s="509"/>
      <c r="AK138" s="509"/>
      <c r="AL138" s="509"/>
      <c r="AM138" s="509"/>
      <c r="AN138" s="509"/>
      <c r="AO138" s="509"/>
      <c r="AP138" s="509"/>
      <c r="AQ138" s="509"/>
      <c r="AR138" s="509"/>
      <c r="AS138" s="509"/>
      <c r="AT138" s="509"/>
      <c r="AU138" s="510"/>
      <c r="AV138" s="408"/>
      <c r="AW138" s="499"/>
      <c r="AX138" s="408"/>
      <c r="AY138" s="408"/>
      <c r="AZ138" s="408"/>
    </row>
    <row r="139" spans="2:52" x14ac:dyDescent="0.25">
      <c r="B139" s="506">
        <v>120</v>
      </c>
      <c r="C139" s="547"/>
      <c r="D139" s="449" t="s">
        <v>71</v>
      </c>
      <c r="E139" s="516">
        <v>71.400000000000006</v>
      </c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>
        <v>6</v>
      </c>
      <c r="U139" s="469">
        <f t="shared" si="56"/>
        <v>13280.400000000001</v>
      </c>
      <c r="V139" s="518">
        <v>6</v>
      </c>
      <c r="W139" s="469">
        <f t="shared" si="145"/>
        <v>12852.000000000002</v>
      </c>
      <c r="X139" s="542">
        <v>6</v>
      </c>
      <c r="Y139" s="469">
        <f t="shared" si="146"/>
        <v>13280.400000000001</v>
      </c>
      <c r="Z139" s="503"/>
      <c r="AA139" s="503"/>
      <c r="AB139" s="503"/>
      <c r="AC139" s="511"/>
      <c r="AD139" s="509"/>
      <c r="AE139" s="509"/>
      <c r="AF139" s="509"/>
      <c r="AG139" s="509"/>
      <c r="AH139" s="509"/>
      <c r="AI139" s="509"/>
      <c r="AJ139" s="509"/>
      <c r="AK139" s="509"/>
      <c r="AL139" s="509"/>
      <c r="AM139" s="509"/>
      <c r="AN139" s="509"/>
      <c r="AO139" s="509"/>
      <c r="AP139" s="509"/>
      <c r="AQ139" s="509"/>
      <c r="AR139" s="509"/>
      <c r="AS139" s="509"/>
      <c r="AT139" s="509"/>
      <c r="AU139" s="510"/>
      <c r="AV139" s="408"/>
      <c r="AW139" s="499"/>
      <c r="AX139" s="408"/>
      <c r="AY139" s="408"/>
      <c r="AZ139" s="408"/>
    </row>
    <row r="140" spans="2:52" x14ac:dyDescent="0.25">
      <c r="B140" s="506">
        <v>121</v>
      </c>
      <c r="C140" s="547"/>
      <c r="D140" s="449" t="s">
        <v>71</v>
      </c>
      <c r="E140" s="516">
        <v>71.400000000000006</v>
      </c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>
        <v>1</v>
      </c>
      <c r="U140" s="469">
        <v>0</v>
      </c>
      <c r="V140" s="518">
        <v>1</v>
      </c>
      <c r="W140" s="469">
        <v>0</v>
      </c>
      <c r="X140" s="542">
        <v>1</v>
      </c>
      <c r="Y140" s="469">
        <v>4284</v>
      </c>
      <c r="Z140" s="503"/>
      <c r="AA140" s="503"/>
      <c r="AB140" s="503"/>
      <c r="AC140" s="511"/>
      <c r="AD140" s="509"/>
      <c r="AE140" s="509"/>
      <c r="AF140" s="509"/>
      <c r="AG140" s="509"/>
      <c r="AH140" s="509"/>
      <c r="AI140" s="509"/>
      <c r="AJ140" s="509"/>
      <c r="AK140" s="509"/>
      <c r="AL140" s="509"/>
      <c r="AM140" s="509"/>
      <c r="AN140" s="509"/>
      <c r="AO140" s="509"/>
      <c r="AP140" s="509"/>
      <c r="AQ140" s="509"/>
      <c r="AR140" s="509"/>
      <c r="AS140" s="509"/>
      <c r="AT140" s="509"/>
      <c r="AU140" s="510"/>
      <c r="AV140" s="408"/>
      <c r="AW140" s="499"/>
      <c r="AX140" s="408"/>
      <c r="AY140" s="408"/>
      <c r="AZ140" s="408"/>
    </row>
    <row r="141" spans="2:52" x14ac:dyDescent="0.25">
      <c r="B141" s="506">
        <v>122</v>
      </c>
      <c r="C141" s="547"/>
      <c r="D141" s="418" t="s">
        <v>66</v>
      </c>
      <c r="E141" s="516">
        <v>73.59</v>
      </c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>
        <v>1</v>
      </c>
      <c r="U141" s="469">
        <f t="shared" si="56"/>
        <v>2281.29</v>
      </c>
      <c r="V141" s="518">
        <v>1</v>
      </c>
      <c r="W141" s="469">
        <f t="shared" si="145"/>
        <v>2207.7000000000003</v>
      </c>
      <c r="X141" s="542">
        <v>1</v>
      </c>
      <c r="Y141" s="469">
        <f t="shared" si="146"/>
        <v>2281.29</v>
      </c>
      <c r="Z141" s="503"/>
      <c r="AA141" s="503"/>
      <c r="AB141" s="503"/>
      <c r="AC141" s="511"/>
      <c r="AD141" s="509"/>
      <c r="AE141" s="509"/>
      <c r="AF141" s="509"/>
      <c r="AG141" s="509"/>
      <c r="AH141" s="509"/>
      <c r="AI141" s="509"/>
      <c r="AJ141" s="509"/>
      <c r="AK141" s="509"/>
      <c r="AL141" s="509"/>
      <c r="AM141" s="509"/>
      <c r="AN141" s="509"/>
      <c r="AO141" s="509"/>
      <c r="AP141" s="509"/>
      <c r="AQ141" s="509"/>
      <c r="AR141" s="509"/>
      <c r="AS141" s="509"/>
      <c r="AT141" s="509"/>
      <c r="AU141" s="510"/>
      <c r="AV141" s="408"/>
      <c r="AW141" s="499"/>
      <c r="AX141" s="408"/>
      <c r="AY141" s="408"/>
      <c r="AZ141" s="408"/>
    </row>
    <row r="142" spans="2:52" ht="15.75" thickBot="1" x14ac:dyDescent="0.3">
      <c r="B142" s="507">
        <v>123</v>
      </c>
      <c r="C142" s="548"/>
      <c r="D142" s="488" t="s">
        <v>38</v>
      </c>
      <c r="E142" s="515">
        <v>78.25</v>
      </c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>
        <v>1</v>
      </c>
      <c r="U142" s="470">
        <f t="shared" si="56"/>
        <v>2425.75</v>
      </c>
      <c r="V142" s="519">
        <v>1</v>
      </c>
      <c r="W142" s="470">
        <f t="shared" si="145"/>
        <v>2347.5</v>
      </c>
      <c r="X142" s="544">
        <v>1</v>
      </c>
      <c r="Y142" s="470">
        <f t="shared" si="146"/>
        <v>2425.75</v>
      </c>
      <c r="Z142" s="504"/>
      <c r="AA142" s="504"/>
      <c r="AB142" s="504"/>
      <c r="AC142" s="513"/>
      <c r="AD142" s="509"/>
      <c r="AE142" s="509"/>
      <c r="AF142" s="509"/>
      <c r="AG142" s="509"/>
      <c r="AH142" s="509"/>
      <c r="AI142" s="509"/>
      <c r="AJ142" s="509"/>
      <c r="AK142" s="509"/>
      <c r="AL142" s="509"/>
      <c r="AM142" s="509"/>
      <c r="AN142" s="509"/>
      <c r="AO142" s="509"/>
      <c r="AP142" s="509"/>
      <c r="AQ142" s="509"/>
      <c r="AR142" s="509"/>
      <c r="AS142" s="509"/>
      <c r="AT142" s="509"/>
      <c r="AU142" s="510"/>
      <c r="AV142" s="408"/>
      <c r="AW142" s="499"/>
      <c r="AX142" s="408"/>
      <c r="AY142" s="408"/>
      <c r="AZ142" s="408"/>
    </row>
    <row r="143" spans="2:52" ht="15" customHeight="1" thickBot="1" x14ac:dyDescent="0.3">
      <c r="B143" s="549" t="s">
        <v>78</v>
      </c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1"/>
      <c r="AV143" s="408"/>
      <c r="AW143" s="408"/>
      <c r="AX143" s="408"/>
      <c r="AY143" s="408"/>
      <c r="AZ143" s="408"/>
    </row>
    <row r="144" spans="2:52" ht="15" customHeight="1" thickBot="1" x14ac:dyDescent="0.3">
      <c r="B144" s="505">
        <v>124</v>
      </c>
      <c r="C144" s="546" t="s">
        <v>57</v>
      </c>
      <c r="D144" s="489" t="s">
        <v>43</v>
      </c>
      <c r="E144" s="452">
        <v>72.540000000000006</v>
      </c>
      <c r="F144" s="396">
        <v>6</v>
      </c>
      <c r="G144" s="495">
        <f t="shared" si="161"/>
        <v>13492.44</v>
      </c>
      <c r="H144" s="396">
        <v>6</v>
      </c>
      <c r="I144" s="495">
        <f>+H144*E144*28</f>
        <v>12186.720000000001</v>
      </c>
      <c r="J144" s="396">
        <v>6</v>
      </c>
      <c r="K144" s="495">
        <f>+J144*E144*31</f>
        <v>13492.44</v>
      </c>
      <c r="L144" s="396">
        <v>6</v>
      </c>
      <c r="M144" s="495">
        <f>+L144*E144*30</f>
        <v>13057.2</v>
      </c>
      <c r="N144" s="396">
        <v>6</v>
      </c>
      <c r="O144" s="495">
        <f>+N144*E144*31</f>
        <v>13492.44</v>
      </c>
      <c r="P144" s="396">
        <v>3</v>
      </c>
      <c r="Q144" s="495">
        <f t="shared" si="165"/>
        <v>6528.6</v>
      </c>
      <c r="R144" s="396">
        <v>3</v>
      </c>
      <c r="S144" s="468">
        <v>0</v>
      </c>
      <c r="T144" s="396">
        <v>3</v>
      </c>
      <c r="U144" s="468">
        <v>0</v>
      </c>
      <c r="V144" s="396">
        <v>3</v>
      </c>
      <c r="W144" s="468">
        <v>0</v>
      </c>
      <c r="X144" s="396">
        <v>3</v>
      </c>
      <c r="Y144" s="468">
        <v>0</v>
      </c>
      <c r="Z144" s="398"/>
      <c r="AA144" s="468"/>
      <c r="AB144" s="398"/>
      <c r="AC144" s="482"/>
      <c r="AD144" s="423">
        <f t="shared" ref="AD144:AD178" si="202">+AE144*12</f>
        <v>2160</v>
      </c>
      <c r="AE144" s="404">
        <v>180</v>
      </c>
      <c r="AF144" s="385">
        <f t="shared" ref="AF144:AF178" si="203">+AG144*12</f>
        <v>2160</v>
      </c>
      <c r="AG144" s="404">
        <v>180</v>
      </c>
      <c r="AH144" s="385">
        <f t="shared" ref="AH144:AH178" si="204">+AI144*12</f>
        <v>2160</v>
      </c>
      <c r="AI144" s="404">
        <v>180</v>
      </c>
      <c r="AJ144" s="385">
        <f t="shared" ref="AJ144:AJ178" si="205">+AK144*12</f>
        <v>2160</v>
      </c>
      <c r="AK144" s="404">
        <v>180</v>
      </c>
      <c r="AL144" s="385">
        <f t="shared" ref="AL144:AL168" si="206">+AP144*12</f>
        <v>147840</v>
      </c>
      <c r="AM144" s="385">
        <f t="shared" ref="AM144:AM178" si="207">1760*F144</f>
        <v>10560</v>
      </c>
      <c r="AN144" s="385">
        <f t="shared" ref="AN144:AN157" si="208">1760*H144</f>
        <v>10560</v>
      </c>
      <c r="AO144" s="385">
        <f>1760*H144</f>
        <v>10560</v>
      </c>
      <c r="AP144" s="385">
        <v>12320</v>
      </c>
      <c r="AQ144" s="385">
        <v>0</v>
      </c>
      <c r="AR144" s="385">
        <v>0</v>
      </c>
      <c r="AS144" s="385">
        <v>0</v>
      </c>
      <c r="AT144" s="385">
        <v>0</v>
      </c>
      <c r="AU144" s="388">
        <f t="shared" ref="AU144:AU168" si="209">+G144+I144+K144+M144+O144+Q144+S144+AN144+AI144+U144+W144+Y144+AA144+AC144+AE144+AG144+AM144+AO144+AQ144+AR144+AS144+AT144+AK144+AP144</f>
        <v>116969.84000000001</v>
      </c>
      <c r="AV144" s="408"/>
      <c r="AW144" s="416"/>
      <c r="AX144" s="408"/>
      <c r="AY144" s="408"/>
      <c r="AZ144" s="408"/>
    </row>
    <row r="145" spans="2:52" ht="15" customHeight="1" thickBot="1" x14ac:dyDescent="0.3">
      <c r="B145" s="506">
        <v>125</v>
      </c>
      <c r="C145" s="547"/>
      <c r="D145" s="400" t="s">
        <v>43</v>
      </c>
      <c r="E145" s="403">
        <v>72.540000000000006</v>
      </c>
      <c r="F145" s="401"/>
      <c r="G145" s="496">
        <f t="shared" ref="G145" si="210">+F145*E145*31</f>
        <v>0</v>
      </c>
      <c r="H145" s="401"/>
      <c r="I145" s="496">
        <f>+H145*E145*28</f>
        <v>0</v>
      </c>
      <c r="J145" s="401"/>
      <c r="K145" s="496">
        <f>+J145*E145*31</f>
        <v>0</v>
      </c>
      <c r="L145" s="401"/>
      <c r="M145" s="496">
        <f>+L145*E145*30</f>
        <v>0</v>
      </c>
      <c r="N145" s="401"/>
      <c r="O145" s="496">
        <f>+N145*E145*31</f>
        <v>0</v>
      </c>
      <c r="P145" s="401">
        <v>3</v>
      </c>
      <c r="Q145" s="469">
        <v>0</v>
      </c>
      <c r="R145" s="401">
        <v>3</v>
      </c>
      <c r="S145" s="469">
        <f t="shared" ref="S145:S178" si="211">E145*R145*31</f>
        <v>6746.22</v>
      </c>
      <c r="T145" s="401">
        <v>3</v>
      </c>
      <c r="U145" s="469">
        <f t="shared" ref="U145:U178" si="212">E145*T145*31</f>
        <v>6746.22</v>
      </c>
      <c r="V145" s="401">
        <v>3</v>
      </c>
      <c r="W145" s="469">
        <f t="shared" si="145"/>
        <v>6528.6</v>
      </c>
      <c r="X145" s="401">
        <v>3</v>
      </c>
      <c r="Y145" s="469">
        <f t="shared" si="146"/>
        <v>6746.22</v>
      </c>
      <c r="Z145" s="386"/>
      <c r="AA145" s="469"/>
      <c r="AB145" s="386"/>
      <c r="AC145" s="483"/>
      <c r="AD145" s="423"/>
      <c r="AE145" s="404"/>
      <c r="AF145" s="385"/>
      <c r="AG145" s="404"/>
      <c r="AH145" s="385"/>
      <c r="AI145" s="404"/>
      <c r="AJ145" s="385"/>
      <c r="AK145" s="404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8"/>
      <c r="AV145" s="408"/>
      <c r="AW145" s="416"/>
      <c r="AX145" s="408"/>
      <c r="AY145" s="408"/>
      <c r="AZ145" s="408"/>
    </row>
    <row r="146" spans="2:52" ht="15.75" thickBot="1" x14ac:dyDescent="0.3">
      <c r="B146" s="506">
        <v>126</v>
      </c>
      <c r="C146" s="547"/>
      <c r="D146" s="545" t="s">
        <v>58</v>
      </c>
      <c r="E146" s="403">
        <v>77.59</v>
      </c>
      <c r="F146" s="401">
        <v>23</v>
      </c>
      <c r="G146" s="496">
        <f t="shared" si="161"/>
        <v>55321.670000000006</v>
      </c>
      <c r="H146" s="401">
        <v>23</v>
      </c>
      <c r="I146" s="496">
        <f t="shared" si="201"/>
        <v>49967.960000000006</v>
      </c>
      <c r="J146" s="401">
        <v>23</v>
      </c>
      <c r="K146" s="496">
        <f t="shared" ref="K146:K174" si="213">+J146*E146*31</f>
        <v>55321.670000000006</v>
      </c>
      <c r="L146" s="401">
        <v>23</v>
      </c>
      <c r="M146" s="496">
        <f t="shared" ref="M146:M174" si="214">+L146*E146*30</f>
        <v>53537.100000000006</v>
      </c>
      <c r="N146" s="401">
        <v>23</v>
      </c>
      <c r="O146" s="496">
        <f t="shared" ref="O146:O174" si="215">+N146*E146*31</f>
        <v>55321.670000000006</v>
      </c>
      <c r="P146" s="401">
        <v>23</v>
      </c>
      <c r="Q146" s="469">
        <v>0</v>
      </c>
      <c r="R146" s="401">
        <v>23</v>
      </c>
      <c r="S146" s="469">
        <v>0</v>
      </c>
      <c r="T146" s="401">
        <v>23</v>
      </c>
      <c r="U146" s="469">
        <v>0</v>
      </c>
      <c r="V146" s="401">
        <v>23</v>
      </c>
      <c r="W146" s="469">
        <v>0</v>
      </c>
      <c r="X146" s="401">
        <v>1</v>
      </c>
      <c r="Y146" s="469">
        <v>4732.99</v>
      </c>
      <c r="Z146" s="386"/>
      <c r="AA146" s="469"/>
      <c r="AB146" s="386"/>
      <c r="AC146" s="483"/>
      <c r="AD146" s="423">
        <f t="shared" si="202"/>
        <v>0</v>
      </c>
      <c r="AE146" s="404"/>
      <c r="AF146" s="385">
        <f t="shared" si="203"/>
        <v>0</v>
      </c>
      <c r="AG146" s="404"/>
      <c r="AH146" s="385">
        <f t="shared" si="204"/>
        <v>0</v>
      </c>
      <c r="AI146" s="404"/>
      <c r="AJ146" s="385">
        <f t="shared" si="205"/>
        <v>0</v>
      </c>
      <c r="AK146" s="404"/>
      <c r="AL146" s="385">
        <f t="shared" si="206"/>
        <v>413432.00000000006</v>
      </c>
      <c r="AM146" s="385">
        <f t="shared" si="207"/>
        <v>40480</v>
      </c>
      <c r="AN146" s="385">
        <f t="shared" si="208"/>
        <v>40480</v>
      </c>
      <c r="AO146" s="385">
        <f>35200+250</f>
        <v>35450</v>
      </c>
      <c r="AP146" s="385">
        <v>34452.666666666672</v>
      </c>
      <c r="AQ146" s="385">
        <v>0</v>
      </c>
      <c r="AR146" s="385">
        <v>0</v>
      </c>
      <c r="AS146" s="385">
        <v>0</v>
      </c>
      <c r="AT146" s="385">
        <v>0</v>
      </c>
      <c r="AU146" s="388">
        <f t="shared" si="209"/>
        <v>425065.72666666668</v>
      </c>
      <c r="AV146" s="408"/>
      <c r="AW146" s="497"/>
      <c r="AX146" s="408"/>
      <c r="AY146" s="408"/>
      <c r="AZ146" s="408"/>
    </row>
    <row r="147" spans="2:52" ht="15.75" thickBot="1" x14ac:dyDescent="0.3">
      <c r="B147" s="506">
        <v>127</v>
      </c>
      <c r="C147" s="547"/>
      <c r="D147" s="545" t="s">
        <v>34</v>
      </c>
      <c r="E147" s="403">
        <v>71.400000000000006</v>
      </c>
      <c r="F147" s="401">
        <v>26</v>
      </c>
      <c r="G147" s="496">
        <f t="shared" si="161"/>
        <v>57548.4</v>
      </c>
      <c r="H147" s="401">
        <v>26</v>
      </c>
      <c r="I147" s="496">
        <f t="shared" si="201"/>
        <v>51979.200000000004</v>
      </c>
      <c r="J147" s="401">
        <v>24</v>
      </c>
      <c r="K147" s="496">
        <f t="shared" si="213"/>
        <v>53121.600000000006</v>
      </c>
      <c r="L147" s="401">
        <v>24</v>
      </c>
      <c r="M147" s="496">
        <f t="shared" si="214"/>
        <v>51408.000000000007</v>
      </c>
      <c r="N147" s="401">
        <v>24</v>
      </c>
      <c r="O147" s="496">
        <f t="shared" si="215"/>
        <v>53121.600000000006</v>
      </c>
      <c r="P147" s="401">
        <v>15</v>
      </c>
      <c r="Q147" s="469">
        <f t="shared" si="165"/>
        <v>32130</v>
      </c>
      <c r="R147" s="401">
        <v>15</v>
      </c>
      <c r="S147" s="469">
        <f t="shared" si="211"/>
        <v>33201</v>
      </c>
      <c r="T147" s="401">
        <v>15</v>
      </c>
      <c r="U147" s="469">
        <f t="shared" si="212"/>
        <v>33201</v>
      </c>
      <c r="V147" s="401">
        <v>15</v>
      </c>
      <c r="W147" s="469">
        <f t="shared" si="145"/>
        <v>32130</v>
      </c>
      <c r="X147" s="401">
        <v>15</v>
      </c>
      <c r="Y147" s="469">
        <f t="shared" si="146"/>
        <v>33201</v>
      </c>
      <c r="Z147" s="386"/>
      <c r="AA147" s="469"/>
      <c r="AB147" s="386"/>
      <c r="AC147" s="483"/>
      <c r="AD147" s="423">
        <f t="shared" si="202"/>
        <v>4260</v>
      </c>
      <c r="AE147" s="404">
        <v>355</v>
      </c>
      <c r="AF147" s="385">
        <f t="shared" si="203"/>
        <v>4260</v>
      </c>
      <c r="AG147" s="404">
        <v>355</v>
      </c>
      <c r="AH147" s="385">
        <f t="shared" si="204"/>
        <v>4260</v>
      </c>
      <c r="AI147" s="404">
        <v>355</v>
      </c>
      <c r="AJ147" s="385">
        <f t="shared" si="205"/>
        <v>4260</v>
      </c>
      <c r="AK147" s="404">
        <v>355</v>
      </c>
      <c r="AL147" s="385">
        <f t="shared" si="206"/>
        <v>781440</v>
      </c>
      <c r="AM147" s="385">
        <f t="shared" si="207"/>
        <v>45760</v>
      </c>
      <c r="AN147" s="385">
        <f t="shared" si="208"/>
        <v>45760</v>
      </c>
      <c r="AO147" s="385">
        <v>67163.87</v>
      </c>
      <c r="AP147" s="385">
        <v>65120</v>
      </c>
      <c r="AQ147" s="385">
        <v>0</v>
      </c>
      <c r="AR147" s="385">
        <v>0</v>
      </c>
      <c r="AS147" s="385">
        <v>0</v>
      </c>
      <c r="AT147" s="385">
        <v>0</v>
      </c>
      <c r="AU147" s="388">
        <f t="shared" si="209"/>
        <v>656265.67000000004</v>
      </c>
      <c r="AV147" s="408"/>
      <c r="AW147" s="497"/>
      <c r="AX147" s="408"/>
      <c r="AY147" s="408"/>
      <c r="AZ147" s="408"/>
    </row>
    <row r="148" spans="2:52" ht="15.75" thickBot="1" x14ac:dyDescent="0.3">
      <c r="B148" s="506">
        <v>128</v>
      </c>
      <c r="C148" s="547"/>
      <c r="D148" s="545" t="s">
        <v>34</v>
      </c>
      <c r="E148" s="403">
        <v>71.400000000000006</v>
      </c>
      <c r="F148" s="401">
        <v>0</v>
      </c>
      <c r="G148" s="496">
        <v>0</v>
      </c>
      <c r="H148" s="401">
        <v>0</v>
      </c>
      <c r="I148" s="496">
        <f>+H148*E148*44</f>
        <v>0</v>
      </c>
      <c r="J148" s="401">
        <v>0</v>
      </c>
      <c r="K148" s="496">
        <f>+J148*E148*29</f>
        <v>0</v>
      </c>
      <c r="L148" s="401">
        <v>0</v>
      </c>
      <c r="M148" s="496">
        <f t="shared" ref="M148" si="216">+L148*E148*30</f>
        <v>0</v>
      </c>
      <c r="N148" s="401">
        <v>0</v>
      </c>
      <c r="O148" s="496">
        <f t="shared" ref="O148" si="217">+N148*E148*31</f>
        <v>0</v>
      </c>
      <c r="P148" s="401">
        <v>11</v>
      </c>
      <c r="Q148" s="469">
        <v>0</v>
      </c>
      <c r="R148" s="401">
        <v>11</v>
      </c>
      <c r="S148" s="469">
        <v>0</v>
      </c>
      <c r="T148" s="401">
        <v>11</v>
      </c>
      <c r="U148" s="469">
        <v>0</v>
      </c>
      <c r="V148" s="401">
        <v>11</v>
      </c>
      <c r="W148" s="469">
        <v>0</v>
      </c>
      <c r="X148" s="401">
        <v>6</v>
      </c>
      <c r="Y148" s="469">
        <v>13066.2</v>
      </c>
      <c r="Z148" s="386"/>
      <c r="AA148" s="469"/>
      <c r="AB148" s="386"/>
      <c r="AC148" s="483"/>
      <c r="AD148" s="423"/>
      <c r="AE148" s="404"/>
      <c r="AF148" s="385"/>
      <c r="AG148" s="404"/>
      <c r="AH148" s="385"/>
      <c r="AI148" s="404"/>
      <c r="AJ148" s="385"/>
      <c r="AK148" s="404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8"/>
      <c r="AV148" s="408"/>
      <c r="AW148" s="497"/>
      <c r="AX148" s="408"/>
      <c r="AY148" s="408"/>
      <c r="AZ148" s="408"/>
    </row>
    <row r="149" spans="2:52" ht="15.75" thickBot="1" x14ac:dyDescent="0.3">
      <c r="B149" s="506">
        <v>129</v>
      </c>
      <c r="C149" s="547"/>
      <c r="D149" s="545" t="s">
        <v>34</v>
      </c>
      <c r="E149" s="403">
        <v>71.400000000000006</v>
      </c>
      <c r="F149" s="401">
        <v>0</v>
      </c>
      <c r="G149" s="496">
        <v>0</v>
      </c>
      <c r="H149" s="401">
        <v>0</v>
      </c>
      <c r="I149" s="496">
        <f>+H149*E149*44</f>
        <v>0</v>
      </c>
      <c r="J149" s="401">
        <v>1</v>
      </c>
      <c r="K149" s="496">
        <f>+J149*E149*29</f>
        <v>2070.6000000000004</v>
      </c>
      <c r="L149" s="401">
        <v>1</v>
      </c>
      <c r="M149" s="496">
        <f t="shared" si="214"/>
        <v>2142</v>
      </c>
      <c r="N149" s="401">
        <v>1</v>
      </c>
      <c r="O149" s="496">
        <f t="shared" si="215"/>
        <v>2213.4</v>
      </c>
      <c r="P149" s="401">
        <v>0</v>
      </c>
      <c r="Q149" s="469">
        <v>0</v>
      </c>
      <c r="R149" s="401">
        <v>1</v>
      </c>
      <c r="S149" s="469">
        <v>0</v>
      </c>
      <c r="T149" s="401">
        <v>1</v>
      </c>
      <c r="U149" s="469">
        <v>0</v>
      </c>
      <c r="V149" s="401">
        <v>1</v>
      </c>
      <c r="W149" s="469">
        <v>0</v>
      </c>
      <c r="X149" s="401">
        <v>1</v>
      </c>
      <c r="Y149" s="469">
        <v>0</v>
      </c>
      <c r="Z149" s="386"/>
      <c r="AA149" s="469"/>
      <c r="AB149" s="386"/>
      <c r="AC149" s="483"/>
      <c r="AD149" s="423"/>
      <c r="AE149" s="404"/>
      <c r="AF149" s="385"/>
      <c r="AG149" s="404"/>
      <c r="AH149" s="385"/>
      <c r="AI149" s="404"/>
      <c r="AJ149" s="385"/>
      <c r="AK149" s="404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8"/>
      <c r="AV149" s="408"/>
      <c r="AW149" s="497"/>
      <c r="AX149" s="408"/>
      <c r="AY149" s="408"/>
      <c r="AZ149" s="408"/>
    </row>
    <row r="150" spans="2:52" ht="15.75" thickBot="1" x14ac:dyDescent="0.3">
      <c r="B150" s="506">
        <v>130</v>
      </c>
      <c r="C150" s="547"/>
      <c r="D150" s="545" t="s">
        <v>34</v>
      </c>
      <c r="E150" s="403">
        <v>71.400000000000006</v>
      </c>
      <c r="F150" s="401">
        <v>1</v>
      </c>
      <c r="G150" s="496">
        <v>0</v>
      </c>
      <c r="H150" s="401">
        <v>1</v>
      </c>
      <c r="I150" s="496">
        <f t="shared" si="201"/>
        <v>1999.2000000000003</v>
      </c>
      <c r="J150" s="401">
        <v>1</v>
      </c>
      <c r="K150" s="496">
        <f t="shared" si="213"/>
        <v>2213.4</v>
      </c>
      <c r="L150" s="401">
        <v>1</v>
      </c>
      <c r="M150" s="496">
        <f t="shared" si="214"/>
        <v>2142</v>
      </c>
      <c r="N150" s="401">
        <v>1</v>
      </c>
      <c r="O150" s="496">
        <f t="shared" si="215"/>
        <v>2213.4</v>
      </c>
      <c r="P150" s="401">
        <v>1</v>
      </c>
      <c r="Q150" s="469">
        <v>0</v>
      </c>
      <c r="R150" s="401">
        <v>1</v>
      </c>
      <c r="S150" s="469">
        <v>0</v>
      </c>
      <c r="T150" s="401">
        <v>1</v>
      </c>
      <c r="U150" s="469">
        <v>0</v>
      </c>
      <c r="V150" s="401">
        <v>1</v>
      </c>
      <c r="W150" s="469">
        <v>0</v>
      </c>
      <c r="X150" s="401">
        <v>1</v>
      </c>
      <c r="Y150" s="469">
        <v>0</v>
      </c>
      <c r="Z150" s="386"/>
      <c r="AA150" s="469"/>
      <c r="AB150" s="386"/>
      <c r="AC150" s="483"/>
      <c r="AD150" s="423"/>
      <c r="AE150" s="404"/>
      <c r="AF150" s="385"/>
      <c r="AG150" s="404"/>
      <c r="AH150" s="385"/>
      <c r="AI150" s="404"/>
      <c r="AJ150" s="385"/>
      <c r="AK150" s="404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8"/>
      <c r="AV150" s="408"/>
      <c r="AW150" s="497"/>
      <c r="AX150" s="408"/>
      <c r="AY150" s="408"/>
      <c r="AZ150" s="408"/>
    </row>
    <row r="151" spans="2:52" ht="15.75" thickBot="1" x14ac:dyDescent="0.3">
      <c r="B151" s="506">
        <v>131</v>
      </c>
      <c r="C151" s="547"/>
      <c r="D151" s="545" t="s">
        <v>34</v>
      </c>
      <c r="E151" s="403">
        <v>71.400000000000006</v>
      </c>
      <c r="F151" s="401">
        <v>1</v>
      </c>
      <c r="G151" s="496">
        <v>0</v>
      </c>
      <c r="H151" s="401">
        <v>1</v>
      </c>
      <c r="I151" s="496">
        <f>+H151*E151*3</f>
        <v>214.20000000000002</v>
      </c>
      <c r="J151" s="401">
        <v>1</v>
      </c>
      <c r="K151" s="496">
        <f t="shared" si="213"/>
        <v>2213.4</v>
      </c>
      <c r="L151" s="401">
        <v>1</v>
      </c>
      <c r="M151" s="496">
        <f t="shared" si="214"/>
        <v>2142</v>
      </c>
      <c r="N151" s="401">
        <v>1</v>
      </c>
      <c r="O151" s="496">
        <f t="shared" si="215"/>
        <v>2213.4</v>
      </c>
      <c r="P151" s="401">
        <v>1</v>
      </c>
      <c r="Q151" s="469">
        <v>0</v>
      </c>
      <c r="R151" s="401">
        <v>1</v>
      </c>
      <c r="S151" s="469">
        <v>0</v>
      </c>
      <c r="T151" s="401">
        <v>1</v>
      </c>
      <c r="U151" s="469">
        <v>0</v>
      </c>
      <c r="V151" s="401">
        <v>1</v>
      </c>
      <c r="W151" s="469">
        <v>0</v>
      </c>
      <c r="X151" s="401">
        <v>1</v>
      </c>
      <c r="Y151" s="469">
        <v>0</v>
      </c>
      <c r="Z151" s="386"/>
      <c r="AA151" s="469"/>
      <c r="AB151" s="386"/>
      <c r="AC151" s="483"/>
      <c r="AD151" s="423"/>
      <c r="AE151" s="404"/>
      <c r="AF151" s="385"/>
      <c r="AG151" s="404"/>
      <c r="AH151" s="385"/>
      <c r="AI151" s="404"/>
      <c r="AJ151" s="385"/>
      <c r="AK151" s="404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8"/>
      <c r="AV151" s="408"/>
      <c r="AW151" s="497"/>
      <c r="AX151" s="408"/>
      <c r="AY151" s="408"/>
      <c r="AZ151" s="408"/>
    </row>
    <row r="152" spans="2:52" ht="15.75" thickBot="1" x14ac:dyDescent="0.3">
      <c r="B152" s="506">
        <v>132</v>
      </c>
      <c r="C152" s="547"/>
      <c r="D152" s="545" t="s">
        <v>34</v>
      </c>
      <c r="E152" s="403">
        <v>71.400000000000006</v>
      </c>
      <c r="F152" s="401">
        <v>1</v>
      </c>
      <c r="G152" s="496">
        <v>0</v>
      </c>
      <c r="H152" s="401">
        <v>1</v>
      </c>
      <c r="I152" s="496">
        <f>+H152*E152*44</f>
        <v>3141.6000000000004</v>
      </c>
      <c r="J152" s="401">
        <v>1</v>
      </c>
      <c r="K152" s="496">
        <f t="shared" si="213"/>
        <v>2213.4</v>
      </c>
      <c r="L152" s="401">
        <v>1</v>
      </c>
      <c r="M152" s="496">
        <v>0</v>
      </c>
      <c r="N152" s="401">
        <v>1</v>
      </c>
      <c r="O152" s="496">
        <v>0</v>
      </c>
      <c r="P152" s="401">
        <v>1</v>
      </c>
      <c r="Q152" s="469">
        <v>0</v>
      </c>
      <c r="R152" s="401">
        <v>1</v>
      </c>
      <c r="S152" s="469">
        <v>5283.6</v>
      </c>
      <c r="T152" s="401">
        <v>1</v>
      </c>
      <c r="U152" s="469">
        <v>0</v>
      </c>
      <c r="V152" s="401">
        <v>1</v>
      </c>
      <c r="W152" s="469">
        <v>0</v>
      </c>
      <c r="X152" s="401">
        <v>1</v>
      </c>
      <c r="Y152" s="469">
        <v>0</v>
      </c>
      <c r="Z152" s="386"/>
      <c r="AA152" s="469"/>
      <c r="AB152" s="386"/>
      <c r="AC152" s="483"/>
      <c r="AD152" s="423"/>
      <c r="AE152" s="404"/>
      <c r="AF152" s="385"/>
      <c r="AG152" s="404"/>
      <c r="AH152" s="385"/>
      <c r="AI152" s="404"/>
      <c r="AJ152" s="385"/>
      <c r="AK152" s="404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8"/>
      <c r="AV152" s="408"/>
      <c r="AW152" s="497"/>
      <c r="AX152" s="408"/>
      <c r="AY152" s="408"/>
      <c r="AZ152" s="408"/>
    </row>
    <row r="153" spans="2:52" ht="15.75" thickBot="1" x14ac:dyDescent="0.3">
      <c r="B153" s="506">
        <v>133</v>
      </c>
      <c r="C153" s="547"/>
      <c r="D153" s="545" t="s">
        <v>34</v>
      </c>
      <c r="E153" s="403">
        <v>71.400000000000006</v>
      </c>
      <c r="F153" s="401">
        <v>0</v>
      </c>
      <c r="G153" s="496">
        <v>0</v>
      </c>
      <c r="H153" s="401">
        <v>0</v>
      </c>
      <c r="I153" s="496">
        <f>+H153*E153*44</f>
        <v>0</v>
      </c>
      <c r="J153" s="401">
        <v>1</v>
      </c>
      <c r="K153" s="496">
        <f>+J153*E153*43</f>
        <v>3070.2000000000003</v>
      </c>
      <c r="L153" s="401">
        <v>1</v>
      </c>
      <c r="M153" s="496">
        <f t="shared" si="214"/>
        <v>2142</v>
      </c>
      <c r="N153" s="401">
        <v>1</v>
      </c>
      <c r="O153" s="496">
        <v>1356.6</v>
      </c>
      <c r="P153" s="401">
        <v>1</v>
      </c>
      <c r="Q153" s="469">
        <v>0</v>
      </c>
      <c r="R153" s="401">
        <v>1</v>
      </c>
      <c r="S153" s="469">
        <v>0</v>
      </c>
      <c r="T153" s="401">
        <v>1</v>
      </c>
      <c r="U153" s="469">
        <v>0</v>
      </c>
      <c r="V153" s="401">
        <v>1</v>
      </c>
      <c r="W153" s="469">
        <v>0</v>
      </c>
      <c r="X153" s="401">
        <v>1</v>
      </c>
      <c r="Y153" s="469">
        <v>0</v>
      </c>
      <c r="Z153" s="386"/>
      <c r="AA153" s="469"/>
      <c r="AB153" s="386"/>
      <c r="AC153" s="483"/>
      <c r="AD153" s="423"/>
      <c r="AE153" s="404"/>
      <c r="AF153" s="385"/>
      <c r="AG153" s="404"/>
      <c r="AH153" s="385"/>
      <c r="AI153" s="404"/>
      <c r="AJ153" s="385"/>
      <c r="AK153" s="404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8"/>
      <c r="AV153" s="408"/>
      <c r="AW153" s="497"/>
      <c r="AX153" s="408"/>
      <c r="AY153" s="408"/>
      <c r="AZ153" s="408"/>
    </row>
    <row r="154" spans="2:52" ht="15.75" thickBot="1" x14ac:dyDescent="0.3">
      <c r="B154" s="506">
        <v>134</v>
      </c>
      <c r="C154" s="547"/>
      <c r="D154" s="545" t="s">
        <v>34</v>
      </c>
      <c r="E154" s="403">
        <v>71.400000000000006</v>
      </c>
      <c r="F154" s="401">
        <v>0</v>
      </c>
      <c r="G154" s="496">
        <v>0</v>
      </c>
      <c r="H154" s="401">
        <v>0</v>
      </c>
      <c r="I154" s="496">
        <f>+H154*E154*44</f>
        <v>0</v>
      </c>
      <c r="J154" s="401">
        <v>0</v>
      </c>
      <c r="K154" s="496">
        <f>+J154*E154*43</f>
        <v>0</v>
      </c>
      <c r="L154" s="401">
        <v>0</v>
      </c>
      <c r="M154" s="496">
        <v>0</v>
      </c>
      <c r="N154" s="401">
        <v>1</v>
      </c>
      <c r="O154" s="496">
        <v>0</v>
      </c>
      <c r="P154" s="401">
        <v>1</v>
      </c>
      <c r="Q154" s="469">
        <v>1356.6</v>
      </c>
      <c r="R154" s="401">
        <v>1</v>
      </c>
      <c r="S154" s="469">
        <f t="shared" si="211"/>
        <v>2213.4</v>
      </c>
      <c r="T154" s="401">
        <v>1</v>
      </c>
      <c r="U154" s="469">
        <f t="shared" si="212"/>
        <v>2213.4</v>
      </c>
      <c r="V154" s="401">
        <v>1</v>
      </c>
      <c r="W154" s="469">
        <f t="shared" ref="W154:W226" si="218">E154*V154*30</f>
        <v>2142</v>
      </c>
      <c r="X154" s="401">
        <v>1</v>
      </c>
      <c r="Y154" s="469">
        <f t="shared" si="146"/>
        <v>2213.4</v>
      </c>
      <c r="Z154" s="386"/>
      <c r="AA154" s="469"/>
      <c r="AB154" s="386"/>
      <c r="AC154" s="483"/>
      <c r="AD154" s="423"/>
      <c r="AE154" s="404"/>
      <c r="AF154" s="385"/>
      <c r="AG154" s="404"/>
      <c r="AH154" s="385"/>
      <c r="AI154" s="404"/>
      <c r="AJ154" s="385"/>
      <c r="AK154" s="404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8"/>
      <c r="AV154" s="408"/>
      <c r="AW154" s="497"/>
      <c r="AX154" s="408"/>
      <c r="AY154" s="408"/>
      <c r="AZ154" s="408"/>
    </row>
    <row r="155" spans="2:52" ht="15.75" thickBot="1" x14ac:dyDescent="0.3">
      <c r="B155" s="506">
        <v>135</v>
      </c>
      <c r="C155" s="547"/>
      <c r="D155" s="545" t="s">
        <v>34</v>
      </c>
      <c r="E155" s="403">
        <v>71.400000000000006</v>
      </c>
      <c r="F155" s="401">
        <v>0</v>
      </c>
      <c r="G155" s="496">
        <v>0</v>
      </c>
      <c r="H155" s="401">
        <v>0</v>
      </c>
      <c r="I155" s="496">
        <f>+H155*E155*44</f>
        <v>0</v>
      </c>
      <c r="J155" s="401">
        <v>0</v>
      </c>
      <c r="K155" s="496">
        <f>+J155*E155*43</f>
        <v>0</v>
      </c>
      <c r="L155" s="401">
        <v>0</v>
      </c>
      <c r="M155" s="496">
        <v>0</v>
      </c>
      <c r="N155" s="401">
        <v>1</v>
      </c>
      <c r="O155" s="496">
        <v>0</v>
      </c>
      <c r="P155" s="401">
        <v>1</v>
      </c>
      <c r="Q155" s="469">
        <v>2070.6</v>
      </c>
      <c r="R155" s="401">
        <v>1</v>
      </c>
      <c r="S155" s="469">
        <f t="shared" si="211"/>
        <v>2213.4</v>
      </c>
      <c r="T155" s="401">
        <v>1</v>
      </c>
      <c r="U155" s="469">
        <f t="shared" si="212"/>
        <v>2213.4</v>
      </c>
      <c r="V155" s="401">
        <v>1</v>
      </c>
      <c r="W155" s="469">
        <f t="shared" si="218"/>
        <v>2142</v>
      </c>
      <c r="X155" s="401">
        <v>1</v>
      </c>
      <c r="Y155" s="469">
        <f t="shared" si="146"/>
        <v>2213.4</v>
      </c>
      <c r="Z155" s="386"/>
      <c r="AA155" s="469"/>
      <c r="AB155" s="386"/>
      <c r="AC155" s="483"/>
      <c r="AD155" s="423"/>
      <c r="AE155" s="404"/>
      <c r="AF155" s="385"/>
      <c r="AG155" s="404"/>
      <c r="AH155" s="385"/>
      <c r="AI155" s="404"/>
      <c r="AJ155" s="385"/>
      <c r="AK155" s="404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8"/>
      <c r="AV155" s="408"/>
      <c r="AW155" s="497"/>
      <c r="AX155" s="408"/>
      <c r="AY155" s="408"/>
      <c r="AZ155" s="408"/>
    </row>
    <row r="156" spans="2:52" ht="15.75" thickBot="1" x14ac:dyDescent="0.3">
      <c r="B156" s="506">
        <v>136</v>
      </c>
      <c r="C156" s="547"/>
      <c r="D156" s="545" t="s">
        <v>34</v>
      </c>
      <c r="E156" s="403">
        <v>71.400000000000006</v>
      </c>
      <c r="F156" s="401">
        <v>0</v>
      </c>
      <c r="G156" s="496">
        <v>0</v>
      </c>
      <c r="H156" s="401">
        <v>0</v>
      </c>
      <c r="I156" s="496">
        <f>+H156*E156*44</f>
        <v>0</v>
      </c>
      <c r="J156" s="401">
        <v>0</v>
      </c>
      <c r="K156" s="496">
        <f>+J156*E156*43</f>
        <v>0</v>
      </c>
      <c r="L156" s="401">
        <v>0</v>
      </c>
      <c r="M156" s="496">
        <v>0</v>
      </c>
      <c r="N156" s="401">
        <v>1</v>
      </c>
      <c r="O156" s="496">
        <v>0</v>
      </c>
      <c r="P156" s="401">
        <v>1</v>
      </c>
      <c r="Q156" s="469">
        <v>4355.3999999999996</v>
      </c>
      <c r="R156" s="401">
        <v>1</v>
      </c>
      <c r="S156" s="469">
        <f t="shared" si="211"/>
        <v>2213.4</v>
      </c>
      <c r="T156" s="401">
        <v>1</v>
      </c>
      <c r="U156" s="469">
        <f t="shared" si="212"/>
        <v>2213.4</v>
      </c>
      <c r="V156" s="401">
        <v>1</v>
      </c>
      <c r="W156" s="469">
        <f t="shared" si="218"/>
        <v>2142</v>
      </c>
      <c r="X156" s="401">
        <v>1</v>
      </c>
      <c r="Y156" s="469">
        <f t="shared" si="146"/>
        <v>2213.4</v>
      </c>
      <c r="Z156" s="386"/>
      <c r="AA156" s="469"/>
      <c r="AB156" s="386"/>
      <c r="AC156" s="483"/>
      <c r="AD156" s="423"/>
      <c r="AE156" s="404"/>
      <c r="AF156" s="385"/>
      <c r="AG156" s="404"/>
      <c r="AH156" s="385"/>
      <c r="AI156" s="404"/>
      <c r="AJ156" s="385"/>
      <c r="AK156" s="404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8"/>
      <c r="AV156" s="408"/>
      <c r="AW156" s="497"/>
      <c r="AX156" s="408"/>
      <c r="AY156" s="408"/>
      <c r="AZ156" s="408"/>
    </row>
    <row r="157" spans="2:52" ht="15.75" thickBot="1" x14ac:dyDescent="0.3">
      <c r="B157" s="506">
        <v>137</v>
      </c>
      <c r="C157" s="547"/>
      <c r="D157" s="400" t="s">
        <v>148</v>
      </c>
      <c r="E157" s="403">
        <v>72.540000000000006</v>
      </c>
      <c r="F157" s="401">
        <v>2</v>
      </c>
      <c r="G157" s="496">
        <f t="shared" si="161"/>
        <v>4497.4800000000005</v>
      </c>
      <c r="H157" s="401">
        <v>2</v>
      </c>
      <c r="I157" s="496">
        <f t="shared" si="201"/>
        <v>4062.2400000000002</v>
      </c>
      <c r="J157" s="401">
        <v>2</v>
      </c>
      <c r="K157" s="496">
        <f t="shared" si="213"/>
        <v>4497.4800000000005</v>
      </c>
      <c r="L157" s="401">
        <v>2</v>
      </c>
      <c r="M157" s="496">
        <f t="shared" si="214"/>
        <v>4352.4000000000005</v>
      </c>
      <c r="N157" s="401">
        <v>2</v>
      </c>
      <c r="O157" s="496">
        <f t="shared" si="215"/>
        <v>4497.4800000000005</v>
      </c>
      <c r="P157" s="401">
        <v>2</v>
      </c>
      <c r="Q157" s="469">
        <v>0</v>
      </c>
      <c r="R157" s="401">
        <v>2</v>
      </c>
      <c r="S157" s="469">
        <v>0</v>
      </c>
      <c r="T157" s="401">
        <v>2</v>
      </c>
      <c r="U157" s="469">
        <v>0</v>
      </c>
      <c r="V157" s="401">
        <v>2</v>
      </c>
      <c r="W157" s="469">
        <v>0</v>
      </c>
      <c r="X157" s="401">
        <v>2</v>
      </c>
      <c r="Y157" s="469">
        <v>0</v>
      </c>
      <c r="Z157" s="386"/>
      <c r="AA157" s="469"/>
      <c r="AB157" s="386"/>
      <c r="AC157" s="483"/>
      <c r="AD157" s="423">
        <f t="shared" si="202"/>
        <v>0</v>
      </c>
      <c r="AE157" s="404"/>
      <c r="AF157" s="385">
        <f t="shared" si="203"/>
        <v>0</v>
      </c>
      <c r="AG157" s="404"/>
      <c r="AH157" s="385">
        <f t="shared" si="204"/>
        <v>0</v>
      </c>
      <c r="AI157" s="404"/>
      <c r="AJ157" s="385">
        <f t="shared" si="205"/>
        <v>0</v>
      </c>
      <c r="AK157" s="404"/>
      <c r="AL157" s="385">
        <f t="shared" si="206"/>
        <v>147840</v>
      </c>
      <c r="AM157" s="385">
        <f t="shared" si="207"/>
        <v>3520</v>
      </c>
      <c r="AN157" s="385">
        <f t="shared" si="208"/>
        <v>3520</v>
      </c>
      <c r="AO157" s="385">
        <f>1760*H157</f>
        <v>3520</v>
      </c>
      <c r="AP157" s="385">
        <v>12320</v>
      </c>
      <c r="AQ157" s="385">
        <v>0</v>
      </c>
      <c r="AR157" s="385">
        <v>0</v>
      </c>
      <c r="AS157" s="385">
        <v>0</v>
      </c>
      <c r="AT157" s="385">
        <v>0</v>
      </c>
      <c r="AU157" s="388">
        <f t="shared" si="209"/>
        <v>44787.08</v>
      </c>
      <c r="AV157" s="408"/>
      <c r="AW157" s="408"/>
      <c r="AX157" s="408"/>
      <c r="AY157" s="408"/>
      <c r="AZ157" s="408"/>
    </row>
    <row r="158" spans="2:52" ht="15.75" thickBot="1" x14ac:dyDescent="0.3">
      <c r="B158" s="506">
        <v>138</v>
      </c>
      <c r="C158" s="547"/>
      <c r="D158" s="400" t="s">
        <v>60</v>
      </c>
      <c r="E158" s="403">
        <v>77.59</v>
      </c>
      <c r="F158" s="401">
        <v>10</v>
      </c>
      <c r="G158" s="496">
        <f t="shared" si="161"/>
        <v>24052.9</v>
      </c>
      <c r="H158" s="401">
        <v>10</v>
      </c>
      <c r="I158" s="496">
        <f t="shared" si="201"/>
        <v>21725.200000000004</v>
      </c>
      <c r="J158" s="401">
        <v>10</v>
      </c>
      <c r="K158" s="496">
        <f t="shared" si="213"/>
        <v>24052.9</v>
      </c>
      <c r="L158" s="401">
        <v>10</v>
      </c>
      <c r="M158" s="496">
        <f t="shared" si="214"/>
        <v>23277.000000000004</v>
      </c>
      <c r="N158" s="401">
        <v>10</v>
      </c>
      <c r="O158" s="496">
        <f t="shared" si="215"/>
        <v>24052.9</v>
      </c>
      <c r="P158" s="401">
        <v>10</v>
      </c>
      <c r="Q158" s="469">
        <v>0</v>
      </c>
      <c r="R158" s="401">
        <v>10</v>
      </c>
      <c r="S158" s="469">
        <v>0</v>
      </c>
      <c r="T158" s="401">
        <v>10</v>
      </c>
      <c r="U158" s="469">
        <v>0</v>
      </c>
      <c r="V158" s="401">
        <v>10</v>
      </c>
      <c r="W158" s="469">
        <v>0</v>
      </c>
      <c r="X158" s="401">
        <v>10</v>
      </c>
      <c r="Y158" s="469">
        <v>0</v>
      </c>
      <c r="Z158" s="386"/>
      <c r="AA158" s="469"/>
      <c r="AB158" s="386"/>
      <c r="AC158" s="483"/>
      <c r="AD158" s="423">
        <f t="shared" si="202"/>
        <v>0</v>
      </c>
      <c r="AE158" s="404"/>
      <c r="AF158" s="385">
        <f t="shared" si="203"/>
        <v>0</v>
      </c>
      <c r="AG158" s="404"/>
      <c r="AH158" s="385">
        <f t="shared" si="204"/>
        <v>0</v>
      </c>
      <c r="AI158" s="404"/>
      <c r="AJ158" s="385">
        <f t="shared" si="205"/>
        <v>0</v>
      </c>
      <c r="AK158" s="404"/>
      <c r="AL158" s="385">
        <f t="shared" si="206"/>
        <v>63360</v>
      </c>
      <c r="AM158" s="385">
        <f t="shared" si="207"/>
        <v>17600</v>
      </c>
      <c r="AN158" s="385">
        <f t="shared" ref="AN158:AN174" si="219">1760*H158</f>
        <v>17600</v>
      </c>
      <c r="AO158" s="385">
        <f t="shared" ref="AO158:AO178" si="220">1760*H158</f>
        <v>17600</v>
      </c>
      <c r="AP158" s="385">
        <v>5280</v>
      </c>
      <c r="AQ158" s="385">
        <v>0</v>
      </c>
      <c r="AR158" s="385">
        <v>0</v>
      </c>
      <c r="AS158" s="385">
        <v>0</v>
      </c>
      <c r="AT158" s="385">
        <v>0</v>
      </c>
      <c r="AU158" s="388">
        <f t="shared" si="209"/>
        <v>175240.9</v>
      </c>
      <c r="AV158" s="408"/>
      <c r="AW158" s="408"/>
      <c r="AX158" s="408"/>
      <c r="AY158" s="408"/>
      <c r="AZ158" s="408"/>
    </row>
    <row r="159" spans="2:52" ht="15.75" thickBot="1" x14ac:dyDescent="0.3">
      <c r="B159" s="506">
        <v>139</v>
      </c>
      <c r="C159" s="547"/>
      <c r="D159" s="545" t="s">
        <v>37</v>
      </c>
      <c r="E159" s="403">
        <v>71.400000000000006</v>
      </c>
      <c r="F159" s="401">
        <v>17</v>
      </c>
      <c r="G159" s="496">
        <f t="shared" si="161"/>
        <v>37627.800000000003</v>
      </c>
      <c r="H159" s="401">
        <v>17</v>
      </c>
      <c r="I159" s="496">
        <f t="shared" si="201"/>
        <v>33986.400000000009</v>
      </c>
      <c r="J159" s="401">
        <v>17</v>
      </c>
      <c r="K159" s="496">
        <f t="shared" si="213"/>
        <v>37627.800000000003</v>
      </c>
      <c r="L159" s="401">
        <v>17</v>
      </c>
      <c r="M159" s="496">
        <f t="shared" si="214"/>
        <v>36414.000000000007</v>
      </c>
      <c r="N159" s="401">
        <v>17</v>
      </c>
      <c r="O159" s="496">
        <f t="shared" si="215"/>
        <v>37627.800000000003</v>
      </c>
      <c r="P159" s="401">
        <v>3</v>
      </c>
      <c r="Q159" s="469">
        <f t="shared" si="165"/>
        <v>6426.0000000000009</v>
      </c>
      <c r="R159" s="401">
        <v>3</v>
      </c>
      <c r="S159" s="469">
        <f t="shared" si="211"/>
        <v>6640.2000000000007</v>
      </c>
      <c r="T159" s="401">
        <v>3</v>
      </c>
      <c r="U159" s="469">
        <f t="shared" si="212"/>
        <v>6640.2000000000007</v>
      </c>
      <c r="V159" s="401">
        <v>3</v>
      </c>
      <c r="W159" s="469">
        <f t="shared" si="218"/>
        <v>6426.0000000000009</v>
      </c>
      <c r="X159" s="401">
        <v>3</v>
      </c>
      <c r="Y159" s="469">
        <f t="shared" si="146"/>
        <v>6640.2000000000007</v>
      </c>
      <c r="Z159" s="386"/>
      <c r="AA159" s="469"/>
      <c r="AB159" s="386"/>
      <c r="AC159" s="483"/>
      <c r="AD159" s="423">
        <f t="shared" si="202"/>
        <v>0</v>
      </c>
      <c r="AE159" s="404">
        <v>0</v>
      </c>
      <c r="AF159" s="385">
        <f t="shared" si="203"/>
        <v>0</v>
      </c>
      <c r="AG159" s="404">
        <v>0</v>
      </c>
      <c r="AH159" s="385">
        <f t="shared" si="204"/>
        <v>0</v>
      </c>
      <c r="AI159" s="404">
        <v>0</v>
      </c>
      <c r="AJ159" s="385">
        <f t="shared" si="205"/>
        <v>0</v>
      </c>
      <c r="AK159" s="404">
        <v>0</v>
      </c>
      <c r="AL159" s="385">
        <f t="shared" si="206"/>
        <v>21120</v>
      </c>
      <c r="AM159" s="385">
        <f t="shared" si="207"/>
        <v>29920</v>
      </c>
      <c r="AN159" s="385">
        <f t="shared" si="219"/>
        <v>29920</v>
      </c>
      <c r="AO159" s="385">
        <f t="shared" si="220"/>
        <v>29920</v>
      </c>
      <c r="AP159" s="385">
        <v>1760</v>
      </c>
      <c r="AQ159" s="385">
        <v>0</v>
      </c>
      <c r="AR159" s="385">
        <v>0</v>
      </c>
      <c r="AS159" s="385">
        <v>0</v>
      </c>
      <c r="AT159" s="385">
        <v>0</v>
      </c>
      <c r="AU159" s="388">
        <f t="shared" si="209"/>
        <v>307576.40000000008</v>
      </c>
      <c r="AV159" s="408"/>
      <c r="AW159" s="408"/>
      <c r="AX159" s="408"/>
      <c r="AY159" s="408"/>
      <c r="AZ159" s="408"/>
    </row>
    <row r="160" spans="2:52" ht="15.75" thickBot="1" x14ac:dyDescent="0.3">
      <c r="B160" s="506">
        <v>140</v>
      </c>
      <c r="C160" s="547"/>
      <c r="D160" s="545" t="s">
        <v>37</v>
      </c>
      <c r="E160" s="403">
        <v>71.400000000000006</v>
      </c>
      <c r="F160" s="401">
        <v>0</v>
      </c>
      <c r="G160" s="496">
        <f t="shared" ref="G160" si="221">+F160*E160*31</f>
        <v>0</v>
      </c>
      <c r="H160" s="401">
        <v>0</v>
      </c>
      <c r="I160" s="496">
        <f t="shared" ref="I160" si="222">+H160*E160*28</f>
        <v>0</v>
      </c>
      <c r="J160" s="401">
        <v>0</v>
      </c>
      <c r="K160" s="496">
        <f t="shared" ref="K160" si="223">+J160*E160*31</f>
        <v>0</v>
      </c>
      <c r="L160" s="401">
        <v>0</v>
      </c>
      <c r="M160" s="496">
        <f t="shared" ref="M160" si="224">+L160*E160*30</f>
        <v>0</v>
      </c>
      <c r="N160" s="401">
        <v>0</v>
      </c>
      <c r="O160" s="496">
        <f t="shared" ref="O160" si="225">+N160*E160*31</f>
        <v>0</v>
      </c>
      <c r="P160" s="401">
        <v>14</v>
      </c>
      <c r="Q160" s="469">
        <v>0</v>
      </c>
      <c r="R160" s="401">
        <v>14</v>
      </c>
      <c r="S160" s="469">
        <v>0</v>
      </c>
      <c r="T160" s="401">
        <v>14</v>
      </c>
      <c r="U160" s="469">
        <v>0</v>
      </c>
      <c r="V160" s="401">
        <v>14</v>
      </c>
      <c r="W160" s="469">
        <v>0</v>
      </c>
      <c r="X160" s="401">
        <v>14</v>
      </c>
      <c r="Y160" s="469">
        <v>-428.4</v>
      </c>
      <c r="Z160" s="386"/>
      <c r="AA160" s="469"/>
      <c r="AB160" s="386"/>
      <c r="AC160" s="483"/>
      <c r="AD160" s="423"/>
      <c r="AE160" s="404"/>
      <c r="AF160" s="385"/>
      <c r="AG160" s="404"/>
      <c r="AH160" s="385"/>
      <c r="AI160" s="404"/>
      <c r="AJ160" s="385"/>
      <c r="AK160" s="404"/>
      <c r="AL160" s="385"/>
      <c r="AM160" s="385"/>
      <c r="AN160" s="385"/>
      <c r="AO160" s="385"/>
      <c r="AP160" s="385"/>
      <c r="AQ160" s="385"/>
      <c r="AR160" s="385"/>
      <c r="AS160" s="385"/>
      <c r="AT160" s="385"/>
      <c r="AU160" s="388"/>
      <c r="AV160" s="408"/>
      <c r="AW160" s="408"/>
      <c r="AX160" s="408"/>
      <c r="AY160" s="408"/>
      <c r="AZ160" s="408"/>
    </row>
    <row r="161" spans="2:52" ht="15.75" thickBot="1" x14ac:dyDescent="0.3">
      <c r="B161" s="506">
        <v>141</v>
      </c>
      <c r="C161" s="547"/>
      <c r="D161" s="545" t="s">
        <v>37</v>
      </c>
      <c r="E161" s="403">
        <v>71.400000000000006</v>
      </c>
      <c r="F161" s="401">
        <v>1</v>
      </c>
      <c r="G161" s="496">
        <f t="shared" ref="G161" si="226">+F161*E161*31</f>
        <v>2213.4</v>
      </c>
      <c r="H161" s="401">
        <v>1</v>
      </c>
      <c r="I161" s="496">
        <f>+H161*E161*47</f>
        <v>3355.8</v>
      </c>
      <c r="J161" s="401">
        <v>1</v>
      </c>
      <c r="K161" s="496">
        <f t="shared" si="213"/>
        <v>2213.4</v>
      </c>
      <c r="L161" s="401">
        <v>1</v>
      </c>
      <c r="M161" s="496">
        <f t="shared" si="214"/>
        <v>2142</v>
      </c>
      <c r="N161" s="401">
        <v>1</v>
      </c>
      <c r="O161" s="496">
        <f t="shared" si="215"/>
        <v>2213.4</v>
      </c>
      <c r="P161" s="401">
        <v>1</v>
      </c>
      <c r="Q161" s="469">
        <f t="shared" si="165"/>
        <v>2142</v>
      </c>
      <c r="R161" s="401">
        <v>1</v>
      </c>
      <c r="S161" s="469">
        <f t="shared" si="211"/>
        <v>2213.4</v>
      </c>
      <c r="T161" s="401">
        <v>1</v>
      </c>
      <c r="U161" s="469">
        <f t="shared" si="212"/>
        <v>2213.4</v>
      </c>
      <c r="V161" s="401">
        <v>1</v>
      </c>
      <c r="W161" s="469">
        <f t="shared" si="218"/>
        <v>2142</v>
      </c>
      <c r="X161" s="401">
        <v>1</v>
      </c>
      <c r="Y161" s="469">
        <f t="shared" si="146"/>
        <v>2213.4</v>
      </c>
      <c r="Z161" s="386"/>
      <c r="AA161" s="469"/>
      <c r="AB161" s="386"/>
      <c r="AC161" s="483"/>
      <c r="AD161" s="423">
        <f t="shared" ref="AD161" si="227">+AE161*12</f>
        <v>0</v>
      </c>
      <c r="AE161" s="404">
        <v>0</v>
      </c>
      <c r="AF161" s="385">
        <f t="shared" ref="AF161" si="228">+AG161*12</f>
        <v>0</v>
      </c>
      <c r="AG161" s="404">
        <v>0</v>
      </c>
      <c r="AH161" s="385">
        <f t="shared" ref="AH161" si="229">+AI161*12</f>
        <v>0</v>
      </c>
      <c r="AI161" s="404">
        <v>0</v>
      </c>
      <c r="AJ161" s="385">
        <f t="shared" ref="AJ161" si="230">+AK161*12</f>
        <v>0</v>
      </c>
      <c r="AK161" s="404">
        <v>0</v>
      </c>
      <c r="AL161" s="385">
        <f t="shared" ref="AL161" si="231">+AP161*12</f>
        <v>21120</v>
      </c>
      <c r="AM161" s="385">
        <f t="shared" ref="AM161" si="232">1760*F161</f>
        <v>1760</v>
      </c>
      <c r="AN161" s="385">
        <f t="shared" ref="AN161" si="233">1760*H161</f>
        <v>1760</v>
      </c>
      <c r="AO161" s="385">
        <f t="shared" ref="AO161" si="234">1760*H161</f>
        <v>1760</v>
      </c>
      <c r="AP161" s="385">
        <v>1760</v>
      </c>
      <c r="AQ161" s="385">
        <v>0</v>
      </c>
      <c r="AR161" s="385">
        <v>0</v>
      </c>
      <c r="AS161" s="385">
        <v>0</v>
      </c>
      <c r="AT161" s="385">
        <v>0</v>
      </c>
      <c r="AU161" s="388">
        <f t="shared" ref="AU161" si="235">+G161+I161+K161+M161+O161+Q161+S161+AN161+AI161+U161+W161+Y161+AA161+AC161+AE161+AG161+AM161+AO161+AQ161+AR161+AS161+AT161+AK161+AP161</f>
        <v>30102.200000000004</v>
      </c>
      <c r="AV161" s="408"/>
      <c r="AW161" s="408"/>
      <c r="AX161" s="408"/>
      <c r="AY161" s="408"/>
      <c r="AZ161" s="408"/>
    </row>
    <row r="162" spans="2:52" ht="15.75" thickBot="1" x14ac:dyDescent="0.3">
      <c r="B162" s="506">
        <v>142</v>
      </c>
      <c r="C162" s="547"/>
      <c r="D162" s="545" t="s">
        <v>37</v>
      </c>
      <c r="E162" s="403">
        <v>71.400000000000006</v>
      </c>
      <c r="F162" s="401">
        <v>1</v>
      </c>
      <c r="G162" s="496">
        <v>0</v>
      </c>
      <c r="H162" s="401">
        <v>1</v>
      </c>
      <c r="I162" s="496">
        <v>0</v>
      </c>
      <c r="J162" s="401">
        <v>1</v>
      </c>
      <c r="K162" s="496">
        <f>+J162*E162*37</f>
        <v>2641.8</v>
      </c>
      <c r="L162" s="401">
        <v>1</v>
      </c>
      <c r="M162" s="496">
        <f t="shared" si="214"/>
        <v>2142</v>
      </c>
      <c r="N162" s="401">
        <v>1</v>
      </c>
      <c r="O162" s="496">
        <f t="shared" si="215"/>
        <v>2213.4</v>
      </c>
      <c r="P162" s="401">
        <v>1</v>
      </c>
      <c r="Q162" s="469">
        <f t="shared" si="165"/>
        <v>2142</v>
      </c>
      <c r="R162" s="401">
        <v>1</v>
      </c>
      <c r="S162" s="469">
        <f t="shared" si="211"/>
        <v>2213.4</v>
      </c>
      <c r="T162" s="401">
        <v>1</v>
      </c>
      <c r="U162" s="469">
        <f t="shared" si="212"/>
        <v>2213.4</v>
      </c>
      <c r="V162" s="401">
        <v>1</v>
      </c>
      <c r="W162" s="469">
        <f t="shared" si="218"/>
        <v>2142</v>
      </c>
      <c r="X162" s="401">
        <v>1</v>
      </c>
      <c r="Y162" s="469">
        <f t="shared" si="146"/>
        <v>2213.4</v>
      </c>
      <c r="Z162" s="386"/>
      <c r="AA162" s="469"/>
      <c r="AB162" s="386"/>
      <c r="AC162" s="483"/>
      <c r="AD162" s="423"/>
      <c r="AE162" s="404"/>
      <c r="AF162" s="385"/>
      <c r="AG162" s="404"/>
      <c r="AH162" s="385"/>
      <c r="AI162" s="404"/>
      <c r="AJ162" s="385"/>
      <c r="AK162" s="404"/>
      <c r="AL162" s="385"/>
      <c r="AM162" s="385">
        <f t="shared" si="207"/>
        <v>1760</v>
      </c>
      <c r="AN162" s="385"/>
      <c r="AO162" s="385"/>
      <c r="AP162" s="385"/>
      <c r="AQ162" s="385"/>
      <c r="AR162" s="385"/>
      <c r="AS162" s="385"/>
      <c r="AT162" s="385"/>
      <c r="AU162" s="388"/>
      <c r="AV162" s="408"/>
      <c r="AW162" s="408"/>
      <c r="AX162" s="408"/>
      <c r="AY162" s="408"/>
      <c r="AZ162" s="408"/>
    </row>
    <row r="163" spans="2:52" ht="15.75" thickBot="1" x14ac:dyDescent="0.3">
      <c r="B163" s="506">
        <v>143</v>
      </c>
      <c r="C163" s="547"/>
      <c r="D163" s="400" t="s">
        <v>74</v>
      </c>
      <c r="E163" s="403">
        <v>73.59</v>
      </c>
      <c r="F163" s="401">
        <v>1</v>
      </c>
      <c r="G163" s="496">
        <f t="shared" si="161"/>
        <v>2281.29</v>
      </c>
      <c r="H163" s="401">
        <v>1</v>
      </c>
      <c r="I163" s="496">
        <f t="shared" si="201"/>
        <v>2060.52</v>
      </c>
      <c r="J163" s="401">
        <v>1</v>
      </c>
      <c r="K163" s="496">
        <f t="shared" si="213"/>
        <v>2281.29</v>
      </c>
      <c r="L163" s="401">
        <v>1</v>
      </c>
      <c r="M163" s="496">
        <f t="shared" si="214"/>
        <v>2207.7000000000003</v>
      </c>
      <c r="N163" s="401">
        <v>1</v>
      </c>
      <c r="O163" s="496">
        <f t="shared" si="215"/>
        <v>2281.29</v>
      </c>
      <c r="P163" s="401">
        <v>1</v>
      </c>
      <c r="Q163" s="469">
        <v>0</v>
      </c>
      <c r="R163" s="401">
        <v>1</v>
      </c>
      <c r="S163" s="469">
        <v>0</v>
      </c>
      <c r="T163" s="401">
        <v>1</v>
      </c>
      <c r="U163" s="469">
        <v>0</v>
      </c>
      <c r="V163" s="401">
        <v>1</v>
      </c>
      <c r="W163" s="469">
        <v>0</v>
      </c>
      <c r="X163" s="401">
        <v>1</v>
      </c>
      <c r="Y163" s="469">
        <v>0</v>
      </c>
      <c r="Z163" s="386"/>
      <c r="AA163" s="469"/>
      <c r="AB163" s="386"/>
      <c r="AC163" s="483"/>
      <c r="AD163" s="423"/>
      <c r="AE163" s="404"/>
      <c r="AF163" s="385"/>
      <c r="AG163" s="404"/>
      <c r="AH163" s="385"/>
      <c r="AI163" s="404"/>
      <c r="AJ163" s="385"/>
      <c r="AK163" s="404"/>
      <c r="AL163" s="385"/>
      <c r="AM163" s="385"/>
      <c r="AN163" s="385"/>
      <c r="AO163" s="385"/>
      <c r="AP163" s="385"/>
      <c r="AQ163" s="385"/>
      <c r="AR163" s="385"/>
      <c r="AS163" s="385"/>
      <c r="AT163" s="385"/>
      <c r="AU163" s="388"/>
      <c r="AV163" s="408"/>
      <c r="AW163" s="408"/>
      <c r="AX163" s="408"/>
      <c r="AY163" s="408"/>
      <c r="AZ163" s="408"/>
    </row>
    <row r="164" spans="2:52" ht="15.75" thickBot="1" x14ac:dyDescent="0.3">
      <c r="B164" s="506">
        <v>144</v>
      </c>
      <c r="C164" s="547"/>
      <c r="D164" s="400" t="s">
        <v>61</v>
      </c>
      <c r="E164" s="403">
        <v>75.64</v>
      </c>
      <c r="F164" s="401">
        <v>2</v>
      </c>
      <c r="G164" s="496">
        <f t="shared" si="161"/>
        <v>4689.68</v>
      </c>
      <c r="H164" s="401">
        <v>2</v>
      </c>
      <c r="I164" s="496">
        <f t="shared" si="201"/>
        <v>4235.84</v>
      </c>
      <c r="J164" s="401">
        <v>2</v>
      </c>
      <c r="K164" s="496">
        <f t="shared" si="213"/>
        <v>4689.68</v>
      </c>
      <c r="L164" s="401">
        <v>2</v>
      </c>
      <c r="M164" s="496">
        <f t="shared" si="214"/>
        <v>4538.3999999999996</v>
      </c>
      <c r="N164" s="401">
        <v>2</v>
      </c>
      <c r="O164" s="496">
        <f t="shared" si="215"/>
        <v>4689.68</v>
      </c>
      <c r="P164" s="401">
        <v>2</v>
      </c>
      <c r="Q164" s="469">
        <v>0</v>
      </c>
      <c r="R164" s="401">
        <v>2</v>
      </c>
      <c r="S164" s="469">
        <v>0</v>
      </c>
      <c r="T164" s="401">
        <v>2</v>
      </c>
      <c r="U164" s="469">
        <v>0</v>
      </c>
      <c r="V164" s="401">
        <v>2</v>
      </c>
      <c r="W164" s="469">
        <v>0</v>
      </c>
      <c r="X164" s="401">
        <v>2</v>
      </c>
      <c r="Y164" s="469">
        <v>0</v>
      </c>
      <c r="Z164" s="386"/>
      <c r="AA164" s="469"/>
      <c r="AB164" s="386"/>
      <c r="AC164" s="483"/>
      <c r="AD164" s="423">
        <f t="shared" si="202"/>
        <v>0</v>
      </c>
      <c r="AE164" s="404"/>
      <c r="AF164" s="385">
        <f t="shared" si="203"/>
        <v>0</v>
      </c>
      <c r="AG164" s="404"/>
      <c r="AH164" s="385">
        <f t="shared" si="204"/>
        <v>0</v>
      </c>
      <c r="AI164" s="404"/>
      <c r="AJ164" s="385">
        <f t="shared" si="205"/>
        <v>0</v>
      </c>
      <c r="AK164" s="404"/>
      <c r="AL164" s="385">
        <f t="shared" si="206"/>
        <v>21120</v>
      </c>
      <c r="AM164" s="385">
        <f t="shared" si="207"/>
        <v>3520</v>
      </c>
      <c r="AN164" s="385">
        <f t="shared" si="219"/>
        <v>3520</v>
      </c>
      <c r="AO164" s="385">
        <f t="shared" si="220"/>
        <v>3520</v>
      </c>
      <c r="AP164" s="385">
        <v>1760</v>
      </c>
      <c r="AQ164" s="385">
        <v>0</v>
      </c>
      <c r="AR164" s="385">
        <v>0</v>
      </c>
      <c r="AS164" s="385">
        <v>0</v>
      </c>
      <c r="AT164" s="385">
        <v>0</v>
      </c>
      <c r="AU164" s="388">
        <f t="shared" si="209"/>
        <v>35163.279999999999</v>
      </c>
      <c r="AV164" s="408"/>
      <c r="AW164" s="408"/>
      <c r="AX164" s="408"/>
      <c r="AY164" s="408"/>
      <c r="AZ164" s="408"/>
    </row>
    <row r="165" spans="2:52" ht="15.75" thickBot="1" x14ac:dyDescent="0.3">
      <c r="B165" s="506">
        <v>145</v>
      </c>
      <c r="C165" s="547"/>
      <c r="D165" s="400" t="s">
        <v>62</v>
      </c>
      <c r="E165" s="403">
        <v>80.86</v>
      </c>
      <c r="F165" s="401">
        <v>0</v>
      </c>
      <c r="G165" s="496">
        <f t="shared" si="161"/>
        <v>0</v>
      </c>
      <c r="H165" s="401">
        <v>0</v>
      </c>
      <c r="I165" s="496">
        <f t="shared" si="201"/>
        <v>0</v>
      </c>
      <c r="J165" s="401">
        <v>1</v>
      </c>
      <c r="K165" s="496">
        <f>+J165*E165*43</f>
        <v>3476.98</v>
      </c>
      <c r="L165" s="401">
        <v>1</v>
      </c>
      <c r="M165" s="496">
        <f t="shared" si="214"/>
        <v>2425.8000000000002</v>
      </c>
      <c r="N165" s="401">
        <v>1</v>
      </c>
      <c r="O165" s="496">
        <v>0</v>
      </c>
      <c r="P165" s="401">
        <v>1</v>
      </c>
      <c r="Q165" s="469">
        <v>0</v>
      </c>
      <c r="R165" s="401">
        <v>1</v>
      </c>
      <c r="S165" s="469">
        <v>0</v>
      </c>
      <c r="T165" s="401">
        <v>1</v>
      </c>
      <c r="U165" s="469">
        <v>0</v>
      </c>
      <c r="V165" s="401">
        <v>1</v>
      </c>
      <c r="W165" s="469">
        <v>0</v>
      </c>
      <c r="X165" s="401">
        <v>1</v>
      </c>
      <c r="Y165" s="469">
        <v>0</v>
      </c>
      <c r="Z165" s="386"/>
      <c r="AA165" s="469"/>
      <c r="AB165" s="386"/>
      <c r="AC165" s="483"/>
      <c r="AD165" s="423">
        <f t="shared" si="202"/>
        <v>0</v>
      </c>
      <c r="AE165" s="404"/>
      <c r="AF165" s="385">
        <f t="shared" si="203"/>
        <v>0</v>
      </c>
      <c r="AG165" s="404"/>
      <c r="AH165" s="385">
        <f t="shared" si="204"/>
        <v>0</v>
      </c>
      <c r="AI165" s="404"/>
      <c r="AJ165" s="385">
        <f t="shared" si="205"/>
        <v>0</v>
      </c>
      <c r="AK165" s="404"/>
      <c r="AL165" s="385">
        <f t="shared" si="206"/>
        <v>21120</v>
      </c>
      <c r="AM165" s="385">
        <f t="shared" si="207"/>
        <v>0</v>
      </c>
      <c r="AN165" s="385">
        <f t="shared" si="219"/>
        <v>0</v>
      </c>
      <c r="AO165" s="385">
        <f t="shared" si="220"/>
        <v>0</v>
      </c>
      <c r="AP165" s="385">
        <v>1760</v>
      </c>
      <c r="AQ165" s="385">
        <v>0</v>
      </c>
      <c r="AR165" s="385">
        <v>0</v>
      </c>
      <c r="AS165" s="385">
        <v>0</v>
      </c>
      <c r="AT165" s="385">
        <v>0</v>
      </c>
      <c r="AU165" s="388">
        <f t="shared" si="209"/>
        <v>7662.7800000000007</v>
      </c>
      <c r="AV165" s="408"/>
      <c r="AW165" s="408"/>
      <c r="AX165" s="408"/>
      <c r="AY165" s="408"/>
      <c r="AZ165" s="408"/>
    </row>
    <row r="166" spans="2:52" ht="15.75" thickBot="1" x14ac:dyDescent="0.3">
      <c r="B166" s="506">
        <v>146</v>
      </c>
      <c r="C166" s="547"/>
      <c r="D166" s="400" t="s">
        <v>62</v>
      </c>
      <c r="E166" s="403">
        <v>80.86</v>
      </c>
      <c r="F166" s="401">
        <v>0</v>
      </c>
      <c r="G166" s="496">
        <f t="shared" ref="G166" si="236">+F166*E166*31</f>
        <v>0</v>
      </c>
      <c r="H166" s="401">
        <v>0</v>
      </c>
      <c r="I166" s="496">
        <f t="shared" ref="I166" si="237">+H166*E166*28</f>
        <v>0</v>
      </c>
      <c r="J166" s="401">
        <v>0</v>
      </c>
      <c r="K166" s="496">
        <f>+J166*E166*43</f>
        <v>0</v>
      </c>
      <c r="L166" s="401">
        <v>0</v>
      </c>
      <c r="M166" s="496">
        <f t="shared" ref="M166" si="238">+L166*E166*30</f>
        <v>0</v>
      </c>
      <c r="N166" s="401">
        <v>0</v>
      </c>
      <c r="O166" s="496">
        <v>0</v>
      </c>
      <c r="P166" s="401">
        <v>1</v>
      </c>
      <c r="Q166" s="469">
        <v>4932.46</v>
      </c>
      <c r="R166" s="401">
        <v>1</v>
      </c>
      <c r="S166" s="469">
        <v>2506.66</v>
      </c>
      <c r="T166" s="401">
        <v>1</v>
      </c>
      <c r="U166" s="469">
        <f t="shared" si="212"/>
        <v>2506.66</v>
      </c>
      <c r="V166" s="401">
        <v>1</v>
      </c>
      <c r="W166" s="469">
        <f t="shared" si="218"/>
        <v>2425.8000000000002</v>
      </c>
      <c r="X166" s="401">
        <v>1</v>
      </c>
      <c r="Y166" s="469">
        <f t="shared" si="146"/>
        <v>2506.66</v>
      </c>
      <c r="Z166" s="386"/>
      <c r="AA166" s="469"/>
      <c r="AB166" s="386"/>
      <c r="AC166" s="483"/>
      <c r="AD166" s="423"/>
      <c r="AE166" s="404"/>
      <c r="AF166" s="385"/>
      <c r="AG166" s="404"/>
      <c r="AH166" s="385"/>
      <c r="AI166" s="404"/>
      <c r="AJ166" s="385"/>
      <c r="AK166" s="404"/>
      <c r="AL166" s="385"/>
      <c r="AM166" s="385"/>
      <c r="AN166" s="385"/>
      <c r="AO166" s="385"/>
      <c r="AP166" s="385"/>
      <c r="AQ166" s="385"/>
      <c r="AR166" s="385"/>
      <c r="AS166" s="385"/>
      <c r="AT166" s="385"/>
      <c r="AU166" s="388"/>
      <c r="AV166" s="408"/>
      <c r="AW166" s="408"/>
      <c r="AX166" s="408"/>
      <c r="AY166" s="408"/>
      <c r="AZ166" s="408"/>
    </row>
    <row r="167" spans="2:52" ht="15.75" thickBot="1" x14ac:dyDescent="0.3">
      <c r="B167" s="506">
        <v>147</v>
      </c>
      <c r="C167" s="547"/>
      <c r="D167" s="400" t="s">
        <v>134</v>
      </c>
      <c r="E167" s="403">
        <v>75.64</v>
      </c>
      <c r="F167" s="401">
        <v>1</v>
      </c>
      <c r="G167" s="496">
        <f t="shared" ref="G167" si="239">+F167*E167*31</f>
        <v>2344.84</v>
      </c>
      <c r="H167" s="401">
        <v>1</v>
      </c>
      <c r="I167" s="496">
        <f t="shared" ref="I167" si="240">+H167*E167*28</f>
        <v>2117.92</v>
      </c>
      <c r="J167" s="401">
        <v>1</v>
      </c>
      <c r="K167" s="496">
        <f t="shared" si="213"/>
        <v>2344.84</v>
      </c>
      <c r="L167" s="401">
        <v>1</v>
      </c>
      <c r="M167" s="496">
        <f t="shared" si="214"/>
        <v>2269.1999999999998</v>
      </c>
      <c r="N167" s="401">
        <v>1</v>
      </c>
      <c r="O167" s="496">
        <f t="shared" si="215"/>
        <v>2344.84</v>
      </c>
      <c r="P167" s="401">
        <v>1</v>
      </c>
      <c r="Q167" s="469">
        <v>0</v>
      </c>
      <c r="R167" s="401">
        <v>1</v>
      </c>
      <c r="S167" s="469">
        <v>0</v>
      </c>
      <c r="T167" s="401">
        <v>1</v>
      </c>
      <c r="U167" s="469">
        <v>0</v>
      </c>
      <c r="V167" s="401">
        <v>1</v>
      </c>
      <c r="W167" s="469">
        <v>0</v>
      </c>
      <c r="X167" s="401">
        <v>1</v>
      </c>
      <c r="Y167" s="469">
        <v>0</v>
      </c>
      <c r="Z167" s="386"/>
      <c r="AA167" s="469"/>
      <c r="AB167" s="386"/>
      <c r="AC167" s="483"/>
      <c r="AD167" s="423">
        <f t="shared" ref="AD167" si="241">+AE167*12</f>
        <v>0</v>
      </c>
      <c r="AE167" s="404"/>
      <c r="AF167" s="385">
        <f t="shared" ref="AF167" si="242">+AG167*12</f>
        <v>0</v>
      </c>
      <c r="AG167" s="404"/>
      <c r="AH167" s="385">
        <f t="shared" ref="AH167" si="243">+AI167*12</f>
        <v>0</v>
      </c>
      <c r="AI167" s="404"/>
      <c r="AJ167" s="385">
        <f t="shared" ref="AJ167" si="244">+AK167*12</f>
        <v>0</v>
      </c>
      <c r="AK167" s="404"/>
      <c r="AL167" s="385">
        <f t="shared" ref="AL167" si="245">+AP167*12</f>
        <v>21120</v>
      </c>
      <c r="AM167" s="385">
        <f t="shared" ref="AM167" si="246">1760*F167</f>
        <v>1760</v>
      </c>
      <c r="AN167" s="385">
        <f t="shared" ref="AN167" si="247">1760*H167</f>
        <v>1760</v>
      </c>
      <c r="AO167" s="385">
        <f t="shared" ref="AO167" si="248">1760*H167</f>
        <v>1760</v>
      </c>
      <c r="AP167" s="385">
        <v>1760</v>
      </c>
      <c r="AQ167" s="385">
        <v>0</v>
      </c>
      <c r="AR167" s="385">
        <v>0</v>
      </c>
      <c r="AS167" s="385">
        <v>0</v>
      </c>
      <c r="AT167" s="385">
        <v>0</v>
      </c>
      <c r="AU167" s="388">
        <f t="shared" ref="AU167" si="249">+G167+I167+K167+M167+O167+Q167+S167+AN167+AI167+U167+W167+Y167+AA167+AC167+AE167+AG167+AM167+AO167+AQ167+AR167+AS167+AT167+AK167+AP167</f>
        <v>18461.64</v>
      </c>
      <c r="AV167" s="408"/>
      <c r="AW167" s="408"/>
      <c r="AX167" s="408"/>
      <c r="AY167" s="408"/>
      <c r="AZ167" s="408"/>
    </row>
    <row r="168" spans="2:52" ht="15.75" thickBot="1" x14ac:dyDescent="0.3">
      <c r="B168" s="506">
        <v>148</v>
      </c>
      <c r="C168" s="547"/>
      <c r="D168" s="400" t="s">
        <v>135</v>
      </c>
      <c r="E168" s="403">
        <v>75.64</v>
      </c>
      <c r="F168" s="401">
        <v>1</v>
      </c>
      <c r="G168" s="496">
        <f t="shared" si="161"/>
        <v>2344.84</v>
      </c>
      <c r="H168" s="401">
        <v>1</v>
      </c>
      <c r="I168" s="496">
        <f t="shared" si="201"/>
        <v>2117.92</v>
      </c>
      <c r="J168" s="401">
        <v>1</v>
      </c>
      <c r="K168" s="496">
        <f t="shared" si="213"/>
        <v>2344.84</v>
      </c>
      <c r="L168" s="401">
        <v>1</v>
      </c>
      <c r="M168" s="496">
        <f t="shared" si="214"/>
        <v>2269.1999999999998</v>
      </c>
      <c r="N168" s="401">
        <v>1</v>
      </c>
      <c r="O168" s="496">
        <f t="shared" si="215"/>
        <v>2344.84</v>
      </c>
      <c r="P168" s="401">
        <v>1</v>
      </c>
      <c r="Q168" s="469">
        <v>0</v>
      </c>
      <c r="R168" s="401">
        <v>1</v>
      </c>
      <c r="S168" s="469">
        <v>0</v>
      </c>
      <c r="T168" s="401">
        <v>1</v>
      </c>
      <c r="U168" s="469">
        <v>0</v>
      </c>
      <c r="V168" s="401">
        <v>1</v>
      </c>
      <c r="W168" s="469">
        <v>0</v>
      </c>
      <c r="X168" s="401">
        <v>1</v>
      </c>
      <c r="Y168" s="469">
        <v>0</v>
      </c>
      <c r="Z168" s="386"/>
      <c r="AA168" s="469"/>
      <c r="AB168" s="386"/>
      <c r="AC168" s="483"/>
      <c r="AD168" s="423">
        <f t="shared" si="202"/>
        <v>1440</v>
      </c>
      <c r="AE168" s="404">
        <v>120</v>
      </c>
      <c r="AF168" s="385">
        <f t="shared" si="203"/>
        <v>1440</v>
      </c>
      <c r="AG168" s="404">
        <v>120</v>
      </c>
      <c r="AH168" s="385">
        <f t="shared" si="204"/>
        <v>1440</v>
      </c>
      <c r="AI168" s="404">
        <v>120</v>
      </c>
      <c r="AJ168" s="385">
        <f t="shared" si="205"/>
        <v>1440</v>
      </c>
      <c r="AK168" s="404">
        <v>120</v>
      </c>
      <c r="AL168" s="385">
        <f t="shared" si="206"/>
        <v>63360</v>
      </c>
      <c r="AM168" s="385">
        <f t="shared" si="207"/>
        <v>1760</v>
      </c>
      <c r="AN168" s="385">
        <f t="shared" si="219"/>
        <v>1760</v>
      </c>
      <c r="AO168" s="385">
        <f t="shared" si="220"/>
        <v>1760</v>
      </c>
      <c r="AP168" s="385">
        <v>5280</v>
      </c>
      <c r="AQ168" s="385">
        <v>0</v>
      </c>
      <c r="AR168" s="385">
        <v>0</v>
      </c>
      <c r="AS168" s="385">
        <v>0</v>
      </c>
      <c r="AT168" s="385">
        <v>0</v>
      </c>
      <c r="AU168" s="388">
        <f t="shared" si="209"/>
        <v>22461.64</v>
      </c>
      <c r="AV168" s="408"/>
      <c r="AW168" s="497"/>
      <c r="AX168" s="408"/>
      <c r="AY168" s="408"/>
      <c r="AZ168" s="408"/>
    </row>
    <row r="169" spans="2:52" ht="15.75" thickBot="1" x14ac:dyDescent="0.3">
      <c r="B169" s="506">
        <v>149</v>
      </c>
      <c r="C169" s="547"/>
      <c r="D169" s="400" t="s">
        <v>63</v>
      </c>
      <c r="E169" s="403">
        <v>71.400000000000006</v>
      </c>
      <c r="F169" s="401">
        <v>3</v>
      </c>
      <c r="G169" s="496">
        <f t="shared" si="161"/>
        <v>6640.2000000000007</v>
      </c>
      <c r="H169" s="401">
        <v>3</v>
      </c>
      <c r="I169" s="496">
        <f t="shared" si="201"/>
        <v>5997.6</v>
      </c>
      <c r="J169" s="401">
        <v>3</v>
      </c>
      <c r="K169" s="496">
        <f t="shared" si="213"/>
        <v>6640.2000000000007</v>
      </c>
      <c r="L169" s="401">
        <v>3</v>
      </c>
      <c r="M169" s="496">
        <f t="shared" si="214"/>
        <v>6426.0000000000009</v>
      </c>
      <c r="N169" s="401">
        <v>3</v>
      </c>
      <c r="O169" s="496">
        <f t="shared" si="215"/>
        <v>6640.2000000000007</v>
      </c>
      <c r="P169" s="401">
        <v>1</v>
      </c>
      <c r="Q169" s="469">
        <f t="shared" si="165"/>
        <v>2142</v>
      </c>
      <c r="R169" s="401">
        <v>1</v>
      </c>
      <c r="S169" s="469">
        <v>2213.4</v>
      </c>
      <c r="T169" s="401">
        <v>1</v>
      </c>
      <c r="U169" s="469">
        <f t="shared" si="212"/>
        <v>2213.4</v>
      </c>
      <c r="V169" s="401">
        <v>1</v>
      </c>
      <c r="W169" s="469">
        <f t="shared" si="218"/>
        <v>2142</v>
      </c>
      <c r="X169" s="401">
        <v>1</v>
      </c>
      <c r="Y169" s="469">
        <f t="shared" si="146"/>
        <v>2213.4</v>
      </c>
      <c r="Z169" s="386"/>
      <c r="AA169" s="469"/>
      <c r="AB169" s="386"/>
      <c r="AC169" s="483"/>
      <c r="AD169" s="423"/>
      <c r="AE169" s="404"/>
      <c r="AF169" s="385"/>
      <c r="AG169" s="404"/>
      <c r="AH169" s="385"/>
      <c r="AI169" s="404"/>
      <c r="AJ169" s="385"/>
      <c r="AK169" s="404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8"/>
      <c r="AV169" s="408"/>
      <c r="AW169" s="408"/>
      <c r="AX169" s="408"/>
      <c r="AY169" s="408"/>
      <c r="AZ169" s="408"/>
    </row>
    <row r="170" spans="2:52" ht="15.75" thickBot="1" x14ac:dyDescent="0.3">
      <c r="B170" s="506">
        <v>150</v>
      </c>
      <c r="C170" s="547"/>
      <c r="D170" s="400" t="s">
        <v>63</v>
      </c>
      <c r="E170" s="403">
        <v>71.400000000000006</v>
      </c>
      <c r="F170" s="401">
        <v>0</v>
      </c>
      <c r="G170" s="496">
        <f t="shared" ref="G170" si="250">+F170*E170*31</f>
        <v>0</v>
      </c>
      <c r="H170" s="401">
        <v>0</v>
      </c>
      <c r="I170" s="496">
        <f t="shared" ref="I170" si="251">+H170*E170*28</f>
        <v>0</v>
      </c>
      <c r="J170" s="401">
        <v>0</v>
      </c>
      <c r="K170" s="496">
        <f t="shared" ref="K170" si="252">+J170*E170*31</f>
        <v>0</v>
      </c>
      <c r="L170" s="401">
        <v>0</v>
      </c>
      <c r="M170" s="496">
        <f t="shared" ref="M170" si="253">+L170*E170*30</f>
        <v>0</v>
      </c>
      <c r="N170" s="401">
        <v>0</v>
      </c>
      <c r="O170" s="496">
        <f t="shared" ref="O170" si="254">+N170*E170*31</f>
        <v>0</v>
      </c>
      <c r="P170" s="401">
        <v>2</v>
      </c>
      <c r="Q170" s="469">
        <v>0</v>
      </c>
      <c r="R170" s="401">
        <v>2</v>
      </c>
      <c r="S170" s="469">
        <v>0</v>
      </c>
      <c r="T170" s="401">
        <v>2</v>
      </c>
      <c r="U170" s="469">
        <v>0</v>
      </c>
      <c r="V170" s="401">
        <v>2</v>
      </c>
      <c r="W170" s="469">
        <v>0</v>
      </c>
      <c r="X170" s="401">
        <v>2</v>
      </c>
      <c r="Y170" s="469">
        <v>0</v>
      </c>
      <c r="Z170" s="386"/>
      <c r="AA170" s="469"/>
      <c r="AB170" s="386"/>
      <c r="AC170" s="483"/>
      <c r="AD170" s="423"/>
      <c r="AE170" s="404"/>
      <c r="AF170" s="385"/>
      <c r="AG170" s="404"/>
      <c r="AH170" s="385"/>
      <c r="AI170" s="404"/>
      <c r="AJ170" s="385"/>
      <c r="AK170" s="404"/>
      <c r="AL170" s="385"/>
      <c r="AM170" s="385"/>
      <c r="AN170" s="385"/>
      <c r="AO170" s="385"/>
      <c r="AP170" s="385"/>
      <c r="AQ170" s="385"/>
      <c r="AR170" s="385"/>
      <c r="AS170" s="385"/>
      <c r="AT170" s="385"/>
      <c r="AU170" s="388"/>
      <c r="AV170" s="408"/>
      <c r="AW170" s="408"/>
      <c r="AX170" s="408"/>
      <c r="AY170" s="408"/>
      <c r="AZ170" s="408"/>
    </row>
    <row r="171" spans="2:52" ht="15.75" thickBot="1" x14ac:dyDescent="0.3">
      <c r="B171" s="506">
        <v>151</v>
      </c>
      <c r="C171" s="547"/>
      <c r="D171" s="400" t="s">
        <v>38</v>
      </c>
      <c r="E171" s="403">
        <v>78.25</v>
      </c>
      <c r="F171" s="401">
        <v>2</v>
      </c>
      <c r="G171" s="496">
        <f t="shared" si="161"/>
        <v>4851.5</v>
      </c>
      <c r="H171" s="401">
        <v>2</v>
      </c>
      <c r="I171" s="496">
        <f t="shared" si="201"/>
        <v>4382</v>
      </c>
      <c r="J171" s="401">
        <v>2</v>
      </c>
      <c r="K171" s="496">
        <f t="shared" si="213"/>
        <v>4851.5</v>
      </c>
      <c r="L171" s="401">
        <v>2</v>
      </c>
      <c r="M171" s="496">
        <f t="shared" si="214"/>
        <v>4695</v>
      </c>
      <c r="N171" s="401">
        <v>2</v>
      </c>
      <c r="O171" s="496">
        <f t="shared" si="215"/>
        <v>4851.5</v>
      </c>
      <c r="P171" s="401">
        <v>1</v>
      </c>
      <c r="Q171" s="469">
        <f t="shared" si="165"/>
        <v>2347.5</v>
      </c>
      <c r="R171" s="401">
        <v>1</v>
      </c>
      <c r="S171" s="469">
        <v>0</v>
      </c>
      <c r="T171" s="401">
        <v>1</v>
      </c>
      <c r="U171" s="469">
        <v>0</v>
      </c>
      <c r="V171" s="401">
        <v>1</v>
      </c>
      <c r="W171" s="469">
        <v>0</v>
      </c>
      <c r="X171" s="401">
        <v>1</v>
      </c>
      <c r="Y171" s="469">
        <v>0</v>
      </c>
      <c r="Z171" s="386"/>
      <c r="AA171" s="469"/>
      <c r="AB171" s="386"/>
      <c r="AC171" s="483"/>
      <c r="AD171" s="423">
        <f t="shared" si="202"/>
        <v>1320</v>
      </c>
      <c r="AE171" s="404">
        <v>110</v>
      </c>
      <c r="AF171" s="385">
        <f t="shared" si="203"/>
        <v>1320</v>
      </c>
      <c r="AG171" s="404">
        <v>110</v>
      </c>
      <c r="AH171" s="385">
        <f t="shared" si="204"/>
        <v>1320</v>
      </c>
      <c r="AI171" s="404">
        <v>110</v>
      </c>
      <c r="AJ171" s="385">
        <f t="shared" si="205"/>
        <v>1320</v>
      </c>
      <c r="AK171" s="404">
        <v>110</v>
      </c>
      <c r="AL171" s="385">
        <f t="shared" ref="AL171:AL178" si="255">+AP171*12</f>
        <v>42240</v>
      </c>
      <c r="AM171" s="385">
        <f t="shared" si="207"/>
        <v>3520</v>
      </c>
      <c r="AN171" s="385">
        <f t="shared" si="219"/>
        <v>3520</v>
      </c>
      <c r="AO171" s="385">
        <f t="shared" si="220"/>
        <v>3520</v>
      </c>
      <c r="AP171" s="385">
        <v>3520</v>
      </c>
      <c r="AQ171" s="385">
        <v>0</v>
      </c>
      <c r="AR171" s="385">
        <v>0</v>
      </c>
      <c r="AS171" s="385">
        <v>0</v>
      </c>
      <c r="AT171" s="385">
        <v>0</v>
      </c>
      <c r="AU171" s="388">
        <f t="shared" ref="AU171:AU178" si="256">+G171+I171+K171+M171+O171+Q171+S171+AN171+AI171+U171+W171+Y171+AA171+AC171+AE171+AG171+AM171+AO171+AQ171+AR171+AS171+AT171+AK171+AP171</f>
        <v>40499</v>
      </c>
      <c r="AV171" s="408"/>
      <c r="AW171" s="408"/>
      <c r="AX171" s="408"/>
      <c r="AY171" s="408"/>
      <c r="AZ171" s="408"/>
    </row>
    <row r="172" spans="2:52" ht="15.75" thickBot="1" x14ac:dyDescent="0.3">
      <c r="B172" s="506">
        <v>152</v>
      </c>
      <c r="C172" s="547"/>
      <c r="D172" s="545" t="s">
        <v>38</v>
      </c>
      <c r="E172" s="403">
        <v>78.25</v>
      </c>
      <c r="F172" s="401">
        <v>0</v>
      </c>
      <c r="G172" s="496">
        <f t="shared" ref="G172" si="257">+F172*E172*31</f>
        <v>0</v>
      </c>
      <c r="H172" s="401">
        <v>0</v>
      </c>
      <c r="I172" s="496">
        <f t="shared" ref="I172" si="258">+H172*E172*28</f>
        <v>0</v>
      </c>
      <c r="J172" s="401">
        <v>0</v>
      </c>
      <c r="K172" s="496">
        <f t="shared" ref="K172" si="259">+J172*E172*31</f>
        <v>0</v>
      </c>
      <c r="L172" s="401">
        <v>0</v>
      </c>
      <c r="M172" s="496">
        <f t="shared" ref="M172" si="260">+L172*E172*30</f>
        <v>0</v>
      </c>
      <c r="N172" s="401">
        <v>0</v>
      </c>
      <c r="O172" s="496">
        <f t="shared" ref="O172" si="261">+N172*E172*31</f>
        <v>0</v>
      </c>
      <c r="P172" s="401">
        <v>1</v>
      </c>
      <c r="Q172" s="469">
        <v>0</v>
      </c>
      <c r="R172" s="401">
        <v>1</v>
      </c>
      <c r="S172" s="469">
        <f t="shared" si="211"/>
        <v>2425.75</v>
      </c>
      <c r="T172" s="401">
        <v>1</v>
      </c>
      <c r="U172" s="469">
        <f t="shared" si="212"/>
        <v>2425.75</v>
      </c>
      <c r="V172" s="401">
        <v>1</v>
      </c>
      <c r="W172" s="469">
        <f t="shared" si="218"/>
        <v>2347.5</v>
      </c>
      <c r="X172" s="401">
        <v>1</v>
      </c>
      <c r="Y172" s="469">
        <f t="shared" si="146"/>
        <v>2425.75</v>
      </c>
      <c r="Z172" s="386"/>
      <c r="AA172" s="469"/>
      <c r="AB172" s="386"/>
      <c r="AC172" s="483"/>
      <c r="AD172" s="423"/>
      <c r="AE172" s="404"/>
      <c r="AF172" s="385"/>
      <c r="AG172" s="404"/>
      <c r="AH172" s="385"/>
      <c r="AI172" s="404"/>
      <c r="AJ172" s="385"/>
      <c r="AK172" s="404"/>
      <c r="AL172" s="385"/>
      <c r="AM172" s="385"/>
      <c r="AN172" s="385"/>
      <c r="AO172" s="385"/>
      <c r="AP172" s="385"/>
      <c r="AQ172" s="385"/>
      <c r="AR172" s="385"/>
      <c r="AS172" s="385"/>
      <c r="AT172" s="385"/>
      <c r="AU172" s="388"/>
      <c r="AV172" s="408"/>
      <c r="AW172" s="408"/>
      <c r="AX172" s="408"/>
      <c r="AY172" s="408"/>
      <c r="AZ172" s="408"/>
    </row>
    <row r="173" spans="2:52" ht="15.75" thickBot="1" x14ac:dyDescent="0.3">
      <c r="B173" s="506">
        <v>153</v>
      </c>
      <c r="C173" s="547"/>
      <c r="D173" s="400" t="s">
        <v>31</v>
      </c>
      <c r="E173" s="403">
        <v>71.400000000000006</v>
      </c>
      <c r="F173" s="401">
        <v>1</v>
      </c>
      <c r="G173" s="496">
        <f t="shared" si="161"/>
        <v>2213.4</v>
      </c>
      <c r="H173" s="401">
        <v>1</v>
      </c>
      <c r="I173" s="496">
        <f t="shared" si="201"/>
        <v>1999.2000000000003</v>
      </c>
      <c r="J173" s="401">
        <v>1</v>
      </c>
      <c r="K173" s="496">
        <f t="shared" si="213"/>
        <v>2213.4</v>
      </c>
      <c r="L173" s="401">
        <v>1</v>
      </c>
      <c r="M173" s="496">
        <f t="shared" si="214"/>
        <v>2142</v>
      </c>
      <c r="N173" s="401">
        <v>1</v>
      </c>
      <c r="O173" s="496">
        <f t="shared" si="215"/>
        <v>2213.4</v>
      </c>
      <c r="P173" s="401">
        <v>1</v>
      </c>
      <c r="Q173" s="469">
        <f t="shared" si="165"/>
        <v>2142</v>
      </c>
      <c r="R173" s="401">
        <v>1</v>
      </c>
      <c r="S173" s="469">
        <f t="shared" si="211"/>
        <v>2213.4</v>
      </c>
      <c r="T173" s="401">
        <v>1</v>
      </c>
      <c r="U173" s="469">
        <f t="shared" si="212"/>
        <v>2213.4</v>
      </c>
      <c r="V173" s="401">
        <v>1</v>
      </c>
      <c r="W173" s="469">
        <f t="shared" si="218"/>
        <v>2142</v>
      </c>
      <c r="X173" s="401">
        <v>1</v>
      </c>
      <c r="Y173" s="469">
        <f t="shared" si="146"/>
        <v>2213.4</v>
      </c>
      <c r="Z173" s="386"/>
      <c r="AA173" s="469"/>
      <c r="AB173" s="386"/>
      <c r="AC173" s="483"/>
      <c r="AD173" s="423">
        <f t="shared" si="202"/>
        <v>0</v>
      </c>
      <c r="AE173" s="404"/>
      <c r="AF173" s="385">
        <f t="shared" si="203"/>
        <v>0</v>
      </c>
      <c r="AG173" s="404"/>
      <c r="AH173" s="385">
        <f t="shared" si="204"/>
        <v>0</v>
      </c>
      <c r="AI173" s="404"/>
      <c r="AJ173" s="385">
        <f t="shared" si="205"/>
        <v>0</v>
      </c>
      <c r="AK173" s="404"/>
      <c r="AL173" s="385">
        <f t="shared" si="255"/>
        <v>21120</v>
      </c>
      <c r="AM173" s="385">
        <f t="shared" si="207"/>
        <v>1760</v>
      </c>
      <c r="AN173" s="385">
        <f t="shared" si="219"/>
        <v>1760</v>
      </c>
      <c r="AO173" s="385">
        <f t="shared" si="220"/>
        <v>1760</v>
      </c>
      <c r="AP173" s="385">
        <v>1760</v>
      </c>
      <c r="AQ173" s="385">
        <v>0</v>
      </c>
      <c r="AR173" s="385">
        <v>0</v>
      </c>
      <c r="AS173" s="385">
        <v>0</v>
      </c>
      <c r="AT173" s="385">
        <v>0</v>
      </c>
      <c r="AU173" s="388">
        <f t="shared" si="256"/>
        <v>28745.600000000002</v>
      </c>
      <c r="AV173" s="408"/>
      <c r="AW173" s="408"/>
      <c r="AX173" s="408"/>
      <c r="AY173" s="408"/>
      <c r="AZ173" s="408"/>
    </row>
    <row r="174" spans="2:52" ht="15.75" thickBot="1" x14ac:dyDescent="0.3">
      <c r="B174" s="506">
        <v>154</v>
      </c>
      <c r="C174" s="547"/>
      <c r="D174" s="545" t="s">
        <v>53</v>
      </c>
      <c r="E174" s="403">
        <v>71.400000000000006</v>
      </c>
      <c r="F174" s="401">
        <v>7</v>
      </c>
      <c r="G174" s="496">
        <f t="shared" si="161"/>
        <v>15493.800000000003</v>
      </c>
      <c r="H174" s="401">
        <v>7</v>
      </c>
      <c r="I174" s="496">
        <f t="shared" si="201"/>
        <v>13994.400000000001</v>
      </c>
      <c r="J174" s="401">
        <v>7</v>
      </c>
      <c r="K174" s="496">
        <f t="shared" si="213"/>
        <v>15493.800000000003</v>
      </c>
      <c r="L174" s="401">
        <v>7</v>
      </c>
      <c r="M174" s="496">
        <f t="shared" si="214"/>
        <v>14994.000000000002</v>
      </c>
      <c r="N174" s="401">
        <v>7</v>
      </c>
      <c r="O174" s="496">
        <f t="shared" si="215"/>
        <v>15493.800000000003</v>
      </c>
      <c r="P174" s="401">
        <v>7</v>
      </c>
      <c r="Q174" s="469">
        <f t="shared" si="165"/>
        <v>14994.000000000002</v>
      </c>
      <c r="R174" s="401">
        <v>7</v>
      </c>
      <c r="S174" s="469">
        <f t="shared" si="211"/>
        <v>15493.800000000003</v>
      </c>
      <c r="T174" s="401">
        <v>7</v>
      </c>
      <c r="U174" s="469">
        <f t="shared" si="212"/>
        <v>15493.800000000003</v>
      </c>
      <c r="V174" s="401">
        <v>7</v>
      </c>
      <c r="W174" s="469">
        <f t="shared" si="218"/>
        <v>14994.000000000002</v>
      </c>
      <c r="X174" s="401">
        <v>7</v>
      </c>
      <c r="Y174" s="469">
        <f t="shared" si="146"/>
        <v>15493.800000000003</v>
      </c>
      <c r="Z174" s="386"/>
      <c r="AA174" s="469"/>
      <c r="AB174" s="386"/>
      <c r="AC174" s="483"/>
      <c r="AD174" s="423">
        <f t="shared" si="202"/>
        <v>0</v>
      </c>
      <c r="AE174" s="404"/>
      <c r="AF174" s="385">
        <f t="shared" si="203"/>
        <v>0</v>
      </c>
      <c r="AG174" s="404"/>
      <c r="AH174" s="385">
        <f t="shared" si="204"/>
        <v>0</v>
      </c>
      <c r="AI174" s="404"/>
      <c r="AJ174" s="385">
        <f t="shared" si="205"/>
        <v>0</v>
      </c>
      <c r="AK174" s="404"/>
      <c r="AL174" s="385">
        <f t="shared" si="255"/>
        <v>21120</v>
      </c>
      <c r="AM174" s="385">
        <f t="shared" si="207"/>
        <v>12320</v>
      </c>
      <c r="AN174" s="385">
        <f t="shared" si="219"/>
        <v>12320</v>
      </c>
      <c r="AO174" s="385">
        <f t="shared" si="220"/>
        <v>12320</v>
      </c>
      <c r="AP174" s="385">
        <v>1760</v>
      </c>
      <c r="AQ174" s="385">
        <v>0</v>
      </c>
      <c r="AR174" s="385">
        <v>0</v>
      </c>
      <c r="AS174" s="385">
        <v>0</v>
      </c>
      <c r="AT174" s="385">
        <v>0</v>
      </c>
      <c r="AU174" s="388">
        <f t="shared" si="256"/>
        <v>190659.20000000001</v>
      </c>
      <c r="AV174" s="408"/>
      <c r="AW174" s="408"/>
      <c r="AX174" s="408"/>
      <c r="AY174" s="408"/>
      <c r="AZ174" s="408"/>
    </row>
    <row r="175" spans="2:52" ht="15.75" thickBot="1" x14ac:dyDescent="0.3">
      <c r="B175" s="506">
        <v>155</v>
      </c>
      <c r="C175" s="547"/>
      <c r="D175" s="545" t="s">
        <v>54</v>
      </c>
      <c r="E175" s="403">
        <v>72.540000000000006</v>
      </c>
      <c r="F175" s="401">
        <v>2</v>
      </c>
      <c r="G175" s="496">
        <f t="shared" ref="G175" si="262">+F175*E175*31</f>
        <v>4497.4800000000005</v>
      </c>
      <c r="H175" s="401">
        <v>2</v>
      </c>
      <c r="I175" s="496">
        <f t="shared" ref="I175" si="263">+H175*E175*28</f>
        <v>4062.2400000000002</v>
      </c>
      <c r="J175" s="401">
        <v>2</v>
      </c>
      <c r="K175" s="496">
        <f t="shared" ref="K175" si="264">+J175*E175*31</f>
        <v>4497.4800000000005</v>
      </c>
      <c r="L175" s="401">
        <v>2</v>
      </c>
      <c r="M175" s="496">
        <f t="shared" ref="M175" si="265">+L175*E175*30</f>
        <v>4352.4000000000005</v>
      </c>
      <c r="N175" s="401">
        <v>2</v>
      </c>
      <c r="O175" s="496">
        <f t="shared" ref="O175" si="266">+N175*E175*31</f>
        <v>4497.4800000000005</v>
      </c>
      <c r="P175" s="401">
        <v>2</v>
      </c>
      <c r="Q175" s="469">
        <f t="shared" si="165"/>
        <v>4352.4000000000005</v>
      </c>
      <c r="R175" s="401">
        <v>2</v>
      </c>
      <c r="S175" s="469">
        <f t="shared" si="211"/>
        <v>4497.4800000000005</v>
      </c>
      <c r="T175" s="401">
        <v>2</v>
      </c>
      <c r="U175" s="469">
        <f t="shared" si="212"/>
        <v>4497.4800000000005</v>
      </c>
      <c r="V175" s="401">
        <v>2</v>
      </c>
      <c r="W175" s="469">
        <f t="shared" si="218"/>
        <v>4352.4000000000005</v>
      </c>
      <c r="X175" s="401">
        <v>2</v>
      </c>
      <c r="Y175" s="469">
        <f t="shared" si="146"/>
        <v>4497.4800000000005</v>
      </c>
      <c r="Z175" s="386"/>
      <c r="AA175" s="469"/>
      <c r="AB175" s="386"/>
      <c r="AC175" s="483"/>
      <c r="AD175" s="423">
        <f t="shared" ref="AD175" si="267">+AE175*12</f>
        <v>3900</v>
      </c>
      <c r="AE175" s="404">
        <v>325</v>
      </c>
      <c r="AF175" s="385">
        <f t="shared" ref="AF175" si="268">+AG175*12</f>
        <v>3900</v>
      </c>
      <c r="AG175" s="404">
        <v>325</v>
      </c>
      <c r="AH175" s="385">
        <f t="shared" ref="AH175" si="269">+AI175*12</f>
        <v>3900</v>
      </c>
      <c r="AI175" s="404">
        <v>325</v>
      </c>
      <c r="AJ175" s="385">
        <f t="shared" ref="AJ175" si="270">+AK175*12</f>
        <v>3900</v>
      </c>
      <c r="AK175" s="404">
        <v>325</v>
      </c>
      <c r="AL175" s="385">
        <f t="shared" ref="AL175" si="271">+AP175*12</f>
        <v>295680</v>
      </c>
      <c r="AM175" s="385">
        <f t="shared" ref="AM175:AM176" si="272">1760*F175</f>
        <v>3520</v>
      </c>
      <c r="AN175" s="385">
        <f>(1760*H175)+(1510/31*9)+(250/31*9)</f>
        <v>4030.9677419354839</v>
      </c>
      <c r="AO175" s="385">
        <f t="shared" ref="AO175:AO176" si="273">1760*H175</f>
        <v>3520</v>
      </c>
      <c r="AP175" s="385">
        <v>24640</v>
      </c>
      <c r="AQ175" s="385">
        <v>0</v>
      </c>
      <c r="AR175" s="385">
        <v>0</v>
      </c>
      <c r="AS175" s="385">
        <v>0</v>
      </c>
      <c r="AT175" s="385">
        <v>0</v>
      </c>
      <c r="AU175" s="388">
        <f t="shared" ref="AU175" si="274">+G175+I175+K175+M175+O175+Q175+S175+AN175+AI175+U175+W175+Y175+AA175+AC175+AE175+AG175+AM175+AO175+AQ175+AR175+AS175+AT175+AK175+AP175</f>
        <v>81115.287741935492</v>
      </c>
      <c r="AV175" s="408"/>
      <c r="AW175" s="408"/>
      <c r="AX175" s="408"/>
      <c r="AY175" s="408"/>
      <c r="AZ175" s="408"/>
    </row>
    <row r="176" spans="2:52" ht="15.75" thickBot="1" x14ac:dyDescent="0.3">
      <c r="B176" s="506">
        <v>156</v>
      </c>
      <c r="C176" s="547"/>
      <c r="D176" s="400" t="s">
        <v>62</v>
      </c>
      <c r="E176" s="419">
        <v>80.86</v>
      </c>
      <c r="F176" s="401">
        <v>0</v>
      </c>
      <c r="G176" s="496">
        <v>0</v>
      </c>
      <c r="H176" s="401">
        <v>0</v>
      </c>
      <c r="I176" s="496">
        <v>0</v>
      </c>
      <c r="J176" s="401">
        <v>0</v>
      </c>
      <c r="K176" s="496">
        <v>0</v>
      </c>
      <c r="L176" s="401">
        <v>0</v>
      </c>
      <c r="M176" s="496">
        <v>0</v>
      </c>
      <c r="N176" s="401">
        <v>1</v>
      </c>
      <c r="O176" s="496">
        <v>0</v>
      </c>
      <c r="P176" s="401">
        <v>0</v>
      </c>
      <c r="Q176" s="469">
        <v>0</v>
      </c>
      <c r="R176" s="401">
        <v>1</v>
      </c>
      <c r="S176" s="469">
        <v>0</v>
      </c>
      <c r="T176" s="401">
        <v>1</v>
      </c>
      <c r="U176" s="469">
        <v>0</v>
      </c>
      <c r="V176" s="401">
        <v>1</v>
      </c>
      <c r="W176" s="469">
        <v>0</v>
      </c>
      <c r="X176" s="401">
        <v>1</v>
      </c>
      <c r="Y176" s="469">
        <v>0</v>
      </c>
      <c r="Z176" s="386"/>
      <c r="AA176" s="469"/>
      <c r="AB176" s="386"/>
      <c r="AC176" s="483"/>
      <c r="AD176" s="423"/>
      <c r="AE176" s="404"/>
      <c r="AF176" s="385"/>
      <c r="AG176" s="404"/>
      <c r="AH176" s="385"/>
      <c r="AI176" s="404"/>
      <c r="AJ176" s="385"/>
      <c r="AK176" s="404"/>
      <c r="AL176" s="385"/>
      <c r="AM176" s="385">
        <f t="shared" si="272"/>
        <v>0</v>
      </c>
      <c r="AN176" s="385"/>
      <c r="AO176" s="385">
        <f t="shared" si="273"/>
        <v>0</v>
      </c>
      <c r="AP176" s="385"/>
      <c r="AQ176" s="385"/>
      <c r="AR176" s="385"/>
      <c r="AS176" s="385"/>
      <c r="AT176" s="385"/>
      <c r="AU176" s="388"/>
      <c r="AV176" s="408"/>
      <c r="AW176" s="408"/>
      <c r="AX176" s="408"/>
      <c r="AY176" s="408"/>
      <c r="AZ176" s="408"/>
    </row>
    <row r="177" spans="2:52" ht="15.75" thickBot="1" x14ac:dyDescent="0.3">
      <c r="B177" s="506">
        <v>157</v>
      </c>
      <c r="C177" s="547"/>
      <c r="D177" s="545" t="s">
        <v>34</v>
      </c>
      <c r="E177" s="419">
        <v>71.400000000000006</v>
      </c>
      <c r="F177" s="401">
        <v>0</v>
      </c>
      <c r="G177" s="496">
        <v>0</v>
      </c>
      <c r="H177" s="401">
        <v>0</v>
      </c>
      <c r="I177" s="496">
        <v>0</v>
      </c>
      <c r="J177" s="401">
        <v>0</v>
      </c>
      <c r="K177" s="496">
        <v>0</v>
      </c>
      <c r="L177" s="401">
        <v>0</v>
      </c>
      <c r="M177" s="496">
        <v>0</v>
      </c>
      <c r="N177" s="401">
        <v>1</v>
      </c>
      <c r="O177" s="496">
        <v>0</v>
      </c>
      <c r="P177" s="401">
        <v>0</v>
      </c>
      <c r="Q177" s="469">
        <v>0</v>
      </c>
      <c r="R177" s="401">
        <v>1</v>
      </c>
      <c r="S177" s="469">
        <v>0</v>
      </c>
      <c r="T177" s="401">
        <v>1</v>
      </c>
      <c r="U177" s="469">
        <v>0</v>
      </c>
      <c r="V177" s="401">
        <v>1</v>
      </c>
      <c r="W177" s="469">
        <f t="shared" si="218"/>
        <v>2142</v>
      </c>
      <c r="X177" s="401">
        <v>1</v>
      </c>
      <c r="Y177" s="469">
        <f t="shared" si="146"/>
        <v>2213.4</v>
      </c>
      <c r="Z177" s="386"/>
      <c r="AA177" s="469"/>
      <c r="AB177" s="386"/>
      <c r="AC177" s="483"/>
      <c r="AD177" s="423"/>
      <c r="AE177" s="404"/>
      <c r="AF177" s="385"/>
      <c r="AG177" s="404"/>
      <c r="AH177" s="385"/>
      <c r="AI177" s="404"/>
      <c r="AJ177" s="385"/>
      <c r="AK177" s="404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8"/>
      <c r="AV177" s="408"/>
      <c r="AW177" s="408"/>
      <c r="AX177" s="408"/>
      <c r="AY177" s="408"/>
      <c r="AZ177" s="408"/>
    </row>
    <row r="178" spans="2:52" ht="15.75" thickBot="1" x14ac:dyDescent="0.3">
      <c r="B178" s="507">
        <v>158</v>
      </c>
      <c r="C178" s="548"/>
      <c r="D178" s="431" t="s">
        <v>31</v>
      </c>
      <c r="E178" s="453">
        <v>71.400000000000006</v>
      </c>
      <c r="F178" s="429">
        <v>0</v>
      </c>
      <c r="G178" s="498">
        <v>0</v>
      </c>
      <c r="H178" s="429">
        <v>0</v>
      </c>
      <c r="I178" s="498">
        <v>0</v>
      </c>
      <c r="J178" s="429">
        <v>0</v>
      </c>
      <c r="K178" s="498">
        <v>0</v>
      </c>
      <c r="L178" s="429">
        <v>0</v>
      </c>
      <c r="M178" s="498">
        <v>0</v>
      </c>
      <c r="N178" s="429">
        <v>1</v>
      </c>
      <c r="O178" s="498">
        <v>0</v>
      </c>
      <c r="P178" s="429">
        <v>0</v>
      </c>
      <c r="Q178" s="498">
        <v>0</v>
      </c>
      <c r="R178" s="429">
        <v>0</v>
      </c>
      <c r="S178" s="470">
        <f t="shared" si="211"/>
        <v>0</v>
      </c>
      <c r="T178" s="429">
        <v>0</v>
      </c>
      <c r="U178" s="470">
        <f t="shared" si="212"/>
        <v>0</v>
      </c>
      <c r="V178" s="429">
        <v>0</v>
      </c>
      <c r="W178" s="470">
        <f t="shared" si="218"/>
        <v>0</v>
      </c>
      <c r="X178" s="429">
        <v>0</v>
      </c>
      <c r="Y178" s="469">
        <f t="shared" si="146"/>
        <v>0</v>
      </c>
      <c r="Z178" s="428"/>
      <c r="AA178" s="470"/>
      <c r="AB178" s="428"/>
      <c r="AC178" s="484"/>
      <c r="AD178" s="423">
        <f t="shared" si="202"/>
        <v>3900</v>
      </c>
      <c r="AE178" s="404">
        <v>325</v>
      </c>
      <c r="AF178" s="385">
        <f t="shared" si="203"/>
        <v>3900</v>
      </c>
      <c r="AG178" s="404">
        <v>325</v>
      </c>
      <c r="AH178" s="385">
        <f t="shared" si="204"/>
        <v>3900</v>
      </c>
      <c r="AI178" s="404">
        <v>325</v>
      </c>
      <c r="AJ178" s="385">
        <f t="shared" si="205"/>
        <v>3900</v>
      </c>
      <c r="AK178" s="404">
        <v>325</v>
      </c>
      <c r="AL178" s="385">
        <f t="shared" si="255"/>
        <v>295680</v>
      </c>
      <c r="AM178" s="385">
        <f t="shared" si="207"/>
        <v>0</v>
      </c>
      <c r="AN178" s="385">
        <f>(1760*H178)+(1510/31*9)+(250/31*9)</f>
        <v>510.96774193548384</v>
      </c>
      <c r="AO178" s="385">
        <f t="shared" si="220"/>
        <v>0</v>
      </c>
      <c r="AP178" s="385">
        <v>24640</v>
      </c>
      <c r="AQ178" s="385">
        <v>0</v>
      </c>
      <c r="AR178" s="385">
        <v>0</v>
      </c>
      <c r="AS178" s="385">
        <v>0</v>
      </c>
      <c r="AT178" s="385">
        <v>0</v>
      </c>
      <c r="AU178" s="388">
        <f t="shared" si="256"/>
        <v>26450.967741935485</v>
      </c>
      <c r="AV178" s="408"/>
      <c r="AW178" s="408"/>
      <c r="AX178" s="408"/>
      <c r="AY178" s="408"/>
      <c r="AZ178" s="408"/>
    </row>
    <row r="179" spans="2:52" ht="15" customHeight="1" thickBot="1" x14ac:dyDescent="0.3">
      <c r="B179" s="555" t="s">
        <v>88</v>
      </c>
      <c r="C179" s="556"/>
      <c r="D179" s="556"/>
      <c r="E179" s="556"/>
      <c r="F179" s="556"/>
      <c r="G179" s="556"/>
      <c r="H179" s="556"/>
      <c r="I179" s="556"/>
      <c r="J179" s="556"/>
      <c r="K179" s="556"/>
      <c r="L179" s="556"/>
      <c r="M179" s="556"/>
      <c r="N179" s="556"/>
      <c r="O179" s="556"/>
      <c r="P179" s="556"/>
      <c r="Q179" s="556"/>
      <c r="R179" s="556"/>
      <c r="S179" s="556"/>
      <c r="T179" s="556"/>
      <c r="U179" s="556"/>
      <c r="V179" s="556"/>
      <c r="W179" s="556"/>
      <c r="X179" s="556"/>
      <c r="Y179" s="556"/>
      <c r="Z179" s="556"/>
      <c r="AA179" s="556"/>
      <c r="AB179" s="556"/>
      <c r="AC179" s="556"/>
      <c r="AD179" s="557"/>
      <c r="AE179" s="557"/>
      <c r="AF179" s="557"/>
      <c r="AG179" s="557"/>
      <c r="AH179" s="557"/>
      <c r="AI179" s="557"/>
      <c r="AJ179" s="557"/>
      <c r="AK179" s="557"/>
      <c r="AL179" s="557"/>
      <c r="AM179" s="557"/>
      <c r="AN179" s="557"/>
      <c r="AO179" s="557"/>
      <c r="AP179" s="557"/>
      <c r="AQ179" s="557"/>
      <c r="AR179" s="557"/>
      <c r="AS179" s="557"/>
      <c r="AT179" s="557"/>
      <c r="AU179" s="558"/>
      <c r="AV179" s="408"/>
      <c r="AW179" s="408"/>
      <c r="AX179" s="408"/>
      <c r="AY179" s="408"/>
      <c r="AZ179" s="408"/>
    </row>
    <row r="180" spans="2:52" ht="16.5" customHeight="1" thickBot="1" x14ac:dyDescent="0.3">
      <c r="B180" s="505">
        <f>+B178+1</f>
        <v>159</v>
      </c>
      <c r="C180" s="546" t="s">
        <v>44</v>
      </c>
      <c r="D180" s="424" t="s">
        <v>43</v>
      </c>
      <c r="E180" s="452">
        <v>72.540000000000006</v>
      </c>
      <c r="F180" s="396">
        <v>7</v>
      </c>
      <c r="G180" s="495">
        <f t="shared" si="161"/>
        <v>15741.18</v>
      </c>
      <c r="H180" s="396">
        <v>7</v>
      </c>
      <c r="I180" s="495">
        <f t="shared" si="201"/>
        <v>14217.84</v>
      </c>
      <c r="J180" s="396">
        <v>7</v>
      </c>
      <c r="K180" s="468">
        <f>+J180*E180*31</f>
        <v>15741.18</v>
      </c>
      <c r="L180" s="396">
        <v>7</v>
      </c>
      <c r="M180" s="468">
        <f>+L180*E180*30</f>
        <v>15233.400000000001</v>
      </c>
      <c r="N180" s="396">
        <v>7</v>
      </c>
      <c r="O180" s="468">
        <f>+N180*E180*31</f>
        <v>15741.18</v>
      </c>
      <c r="P180" s="396">
        <v>7</v>
      </c>
      <c r="Q180" s="468">
        <f t="shared" si="165"/>
        <v>15233.400000000001</v>
      </c>
      <c r="R180" s="396">
        <v>7</v>
      </c>
      <c r="S180" s="468">
        <f>E180*R180*31</f>
        <v>15741.18</v>
      </c>
      <c r="T180" s="396">
        <v>0</v>
      </c>
      <c r="U180" s="468">
        <f t="shared" ref="U180:U226" si="275">E180*T180*31</f>
        <v>0</v>
      </c>
      <c r="V180" s="396">
        <v>0</v>
      </c>
      <c r="W180" s="468">
        <f t="shared" si="218"/>
        <v>0</v>
      </c>
      <c r="X180" s="396">
        <v>0</v>
      </c>
      <c r="Y180" s="468">
        <f t="shared" si="146"/>
        <v>0</v>
      </c>
      <c r="Z180" s="398"/>
      <c r="AA180" s="468"/>
      <c r="AB180" s="398"/>
      <c r="AC180" s="482"/>
      <c r="AD180" s="423">
        <f t="shared" ref="AD180:AD207" si="276">+AE180*12</f>
        <v>5100</v>
      </c>
      <c r="AE180" s="404">
        <v>425</v>
      </c>
      <c r="AF180" s="385">
        <f t="shared" ref="AF180:AF192" si="277">+AG180*12</f>
        <v>5100</v>
      </c>
      <c r="AG180" s="404">
        <v>425</v>
      </c>
      <c r="AH180" s="385">
        <f t="shared" ref="AH180:AH192" si="278">+AI180*12</f>
        <v>5100</v>
      </c>
      <c r="AI180" s="404">
        <v>425</v>
      </c>
      <c r="AJ180" s="385">
        <f t="shared" ref="AJ180:AJ192" si="279">+AK180*12</f>
        <v>5100</v>
      </c>
      <c r="AK180" s="404">
        <v>425</v>
      </c>
      <c r="AL180" s="385">
        <f>+AP180*12</f>
        <v>147840</v>
      </c>
      <c r="AM180" s="385">
        <f t="shared" ref="AM180:AM192" si="280">1760*F180</f>
        <v>12320</v>
      </c>
      <c r="AN180" s="385">
        <f t="shared" ref="AN180:AN192" si="281">1760*H180</f>
        <v>12320</v>
      </c>
      <c r="AO180" s="385">
        <v>12320</v>
      </c>
      <c r="AP180" s="385">
        <v>12320</v>
      </c>
      <c r="AQ180" s="385">
        <v>0</v>
      </c>
      <c r="AR180" s="385">
        <v>0</v>
      </c>
      <c r="AS180" s="385">
        <v>0</v>
      </c>
      <c r="AT180" s="385">
        <v>0</v>
      </c>
      <c r="AU180" s="388">
        <f>+G180+I180+K180+M180+O180+Q180+S180+AN180+AI180+U180+W180+Y180+AA180+AC180+AE180+AG180+AM180+AO180+AQ180+AR180+AS180+AT180+AK180+AP180</f>
        <v>158629.35999999999</v>
      </c>
      <c r="AV180" s="408"/>
      <c r="AW180" s="408"/>
      <c r="AX180" s="408"/>
      <c r="AY180" s="408"/>
      <c r="AZ180" s="408"/>
    </row>
    <row r="181" spans="2:52" ht="16.5" customHeight="1" thickBot="1" x14ac:dyDescent="0.3">
      <c r="B181" s="506">
        <f t="shared" ref="B181:B191" si="282">+B180+1</f>
        <v>160</v>
      </c>
      <c r="C181" s="547"/>
      <c r="D181" s="418" t="s">
        <v>46</v>
      </c>
      <c r="E181" s="403">
        <v>74.63</v>
      </c>
      <c r="F181" s="401">
        <v>1</v>
      </c>
      <c r="G181" s="496">
        <f t="shared" si="161"/>
        <v>2313.5299999999997</v>
      </c>
      <c r="H181" s="401">
        <v>1</v>
      </c>
      <c r="I181" s="496">
        <f t="shared" si="201"/>
        <v>2089.64</v>
      </c>
      <c r="J181" s="401">
        <v>1</v>
      </c>
      <c r="K181" s="469">
        <f t="shared" ref="K181:K192" si="283">+J181*E181*31</f>
        <v>2313.5299999999997</v>
      </c>
      <c r="L181" s="401">
        <v>1</v>
      </c>
      <c r="M181" s="469">
        <f t="shared" ref="M181:M192" si="284">+L181*E181*30</f>
        <v>2238.8999999999996</v>
      </c>
      <c r="N181" s="401">
        <v>1</v>
      </c>
      <c r="O181" s="469">
        <f t="shared" ref="O181:O192" si="285">+N181*E181*31</f>
        <v>2313.5299999999997</v>
      </c>
      <c r="P181" s="401">
        <v>1</v>
      </c>
      <c r="Q181" s="469">
        <f t="shared" si="165"/>
        <v>2238.8999999999996</v>
      </c>
      <c r="R181" s="401">
        <v>1</v>
      </c>
      <c r="S181" s="469">
        <f t="shared" ref="S181:S192" si="286">E181*R181*31</f>
        <v>2313.5299999999997</v>
      </c>
      <c r="T181" s="401">
        <v>1</v>
      </c>
      <c r="U181" s="469">
        <f t="shared" si="275"/>
        <v>2313.5299999999997</v>
      </c>
      <c r="V181" s="401">
        <v>1</v>
      </c>
      <c r="W181" s="469">
        <f t="shared" si="218"/>
        <v>2238.8999999999996</v>
      </c>
      <c r="X181" s="401">
        <v>1</v>
      </c>
      <c r="Y181" s="469">
        <f t="shared" si="146"/>
        <v>2313.5299999999997</v>
      </c>
      <c r="Z181" s="386"/>
      <c r="AA181" s="469"/>
      <c r="AB181" s="386"/>
      <c r="AC181" s="483"/>
      <c r="AD181" s="423">
        <f t="shared" si="276"/>
        <v>6300</v>
      </c>
      <c r="AE181" s="404">
        <v>525</v>
      </c>
      <c r="AF181" s="385">
        <f t="shared" si="277"/>
        <v>6300</v>
      </c>
      <c r="AG181" s="404">
        <v>525</v>
      </c>
      <c r="AH181" s="385">
        <f t="shared" si="278"/>
        <v>6300</v>
      </c>
      <c r="AI181" s="404">
        <v>525</v>
      </c>
      <c r="AJ181" s="385">
        <f t="shared" si="279"/>
        <v>6300</v>
      </c>
      <c r="AK181" s="404">
        <v>525</v>
      </c>
      <c r="AL181" s="385">
        <f>+AP181*12</f>
        <v>147840</v>
      </c>
      <c r="AM181" s="385">
        <f t="shared" si="280"/>
        <v>1760</v>
      </c>
      <c r="AN181" s="385">
        <f t="shared" si="281"/>
        <v>1760</v>
      </c>
      <c r="AO181" s="385">
        <v>12320</v>
      </c>
      <c r="AP181" s="385">
        <v>12320</v>
      </c>
      <c r="AQ181" s="385">
        <v>0</v>
      </c>
      <c r="AR181" s="385">
        <v>0</v>
      </c>
      <c r="AS181" s="385">
        <v>0</v>
      </c>
      <c r="AT181" s="385">
        <v>0</v>
      </c>
      <c r="AU181" s="388">
        <f>+G181+I181+K181+M181+O181+Q181+S181+AN181+AI181+U181+W181+Y181+AA181+AC181+AE181+AG181+AM181+AO181+AQ181+AR181+AS181+AT181+AK181+AP181</f>
        <v>52947.519999999997</v>
      </c>
      <c r="AV181" s="408"/>
      <c r="AW181" s="408"/>
      <c r="AX181" s="408"/>
      <c r="AY181" s="408"/>
      <c r="AZ181" s="408"/>
    </row>
    <row r="182" spans="2:52" ht="16.5" customHeight="1" thickBot="1" x14ac:dyDescent="0.3">
      <c r="B182" s="506">
        <f t="shared" ref="B182" si="287">+B180+1</f>
        <v>160</v>
      </c>
      <c r="C182" s="547"/>
      <c r="D182" s="418" t="s">
        <v>71</v>
      </c>
      <c r="E182" s="403">
        <v>71.400000000000006</v>
      </c>
      <c r="F182" s="401">
        <v>7</v>
      </c>
      <c r="G182" s="496">
        <f t="shared" si="161"/>
        <v>15493.800000000003</v>
      </c>
      <c r="H182" s="401">
        <v>7</v>
      </c>
      <c r="I182" s="496">
        <f t="shared" si="201"/>
        <v>13994.400000000001</v>
      </c>
      <c r="J182" s="401">
        <v>7</v>
      </c>
      <c r="K182" s="469">
        <f t="shared" si="283"/>
        <v>15493.800000000003</v>
      </c>
      <c r="L182" s="401">
        <v>7</v>
      </c>
      <c r="M182" s="469">
        <f t="shared" si="284"/>
        <v>14994.000000000002</v>
      </c>
      <c r="N182" s="401">
        <v>7</v>
      </c>
      <c r="O182" s="469">
        <f t="shared" si="285"/>
        <v>15493.800000000003</v>
      </c>
      <c r="P182" s="401">
        <v>7</v>
      </c>
      <c r="Q182" s="469">
        <f t="shared" si="165"/>
        <v>14994.000000000002</v>
      </c>
      <c r="R182" s="401">
        <v>7</v>
      </c>
      <c r="S182" s="469">
        <f t="shared" si="286"/>
        <v>15493.800000000003</v>
      </c>
      <c r="T182" s="401">
        <v>0</v>
      </c>
      <c r="U182" s="469">
        <f t="shared" si="275"/>
        <v>0</v>
      </c>
      <c r="V182" s="401">
        <v>0</v>
      </c>
      <c r="W182" s="469">
        <f t="shared" si="218"/>
        <v>0</v>
      </c>
      <c r="X182" s="401">
        <v>0</v>
      </c>
      <c r="Y182" s="469">
        <f t="shared" si="146"/>
        <v>0</v>
      </c>
      <c r="Z182" s="386"/>
      <c r="AA182" s="469"/>
      <c r="AB182" s="386"/>
      <c r="AC182" s="483"/>
      <c r="AD182" s="423"/>
      <c r="AE182" s="404"/>
      <c r="AF182" s="385"/>
      <c r="AG182" s="404"/>
      <c r="AH182" s="385"/>
      <c r="AI182" s="404"/>
      <c r="AJ182" s="385"/>
      <c r="AK182" s="404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8"/>
      <c r="AV182" s="408"/>
      <c r="AW182" s="408"/>
      <c r="AX182" s="408"/>
      <c r="AY182" s="408"/>
      <c r="AZ182" s="408"/>
    </row>
    <row r="183" spans="2:52" ht="16.5" customHeight="1" thickBot="1" x14ac:dyDescent="0.3">
      <c r="B183" s="506">
        <f t="shared" si="282"/>
        <v>161</v>
      </c>
      <c r="C183" s="547"/>
      <c r="D183" s="418" t="s">
        <v>34</v>
      </c>
      <c r="E183" s="403">
        <v>71.400000000000006</v>
      </c>
      <c r="F183" s="401">
        <v>9</v>
      </c>
      <c r="G183" s="496">
        <f t="shared" si="161"/>
        <v>19920.600000000002</v>
      </c>
      <c r="H183" s="401">
        <v>9</v>
      </c>
      <c r="I183" s="496">
        <f t="shared" si="201"/>
        <v>17992.8</v>
      </c>
      <c r="J183" s="401">
        <v>9</v>
      </c>
      <c r="K183" s="469">
        <f t="shared" si="283"/>
        <v>19920.600000000002</v>
      </c>
      <c r="L183" s="401">
        <v>9</v>
      </c>
      <c r="M183" s="469">
        <f t="shared" si="284"/>
        <v>19278</v>
      </c>
      <c r="N183" s="401">
        <v>9</v>
      </c>
      <c r="O183" s="469">
        <f t="shared" si="285"/>
        <v>19920.600000000002</v>
      </c>
      <c r="P183" s="401">
        <v>9</v>
      </c>
      <c r="Q183" s="469">
        <f t="shared" ref="Q183:Q219" si="288">E183*P183*30</f>
        <v>19278</v>
      </c>
      <c r="R183" s="401">
        <v>9</v>
      </c>
      <c r="S183" s="469">
        <f t="shared" si="286"/>
        <v>19920.600000000002</v>
      </c>
      <c r="T183" s="401">
        <v>0</v>
      </c>
      <c r="U183" s="469">
        <f t="shared" si="275"/>
        <v>0</v>
      </c>
      <c r="V183" s="401">
        <v>0</v>
      </c>
      <c r="W183" s="469">
        <f t="shared" si="218"/>
        <v>0</v>
      </c>
      <c r="X183" s="401">
        <v>0</v>
      </c>
      <c r="Y183" s="469">
        <f t="shared" si="146"/>
        <v>0</v>
      </c>
      <c r="Z183" s="386"/>
      <c r="AA183" s="469"/>
      <c r="AB183" s="386"/>
      <c r="AC183" s="483"/>
      <c r="AD183" s="423">
        <f t="shared" si="276"/>
        <v>0</v>
      </c>
      <c r="AE183" s="385">
        <v>0</v>
      </c>
      <c r="AF183" s="385">
        <f t="shared" si="277"/>
        <v>0</v>
      </c>
      <c r="AG183" s="385">
        <v>0</v>
      </c>
      <c r="AH183" s="385">
        <f t="shared" si="278"/>
        <v>0</v>
      </c>
      <c r="AI183" s="385">
        <v>0</v>
      </c>
      <c r="AJ183" s="385">
        <f t="shared" si="279"/>
        <v>0</v>
      </c>
      <c r="AK183" s="385"/>
      <c r="AL183" s="385">
        <f>+AP183*12</f>
        <v>0</v>
      </c>
      <c r="AM183" s="385">
        <f t="shared" si="280"/>
        <v>15840</v>
      </c>
      <c r="AN183" s="385">
        <f t="shared" si="281"/>
        <v>15840</v>
      </c>
      <c r="AO183" s="385">
        <v>1760</v>
      </c>
      <c r="AP183" s="385"/>
      <c r="AQ183" s="385">
        <v>0</v>
      </c>
      <c r="AR183" s="385">
        <v>0</v>
      </c>
      <c r="AS183" s="385">
        <v>0</v>
      </c>
      <c r="AT183" s="385">
        <v>0</v>
      </c>
      <c r="AU183" s="388">
        <f>+G183+I183+K183+M183+O183+Q183+S183+AN183+AI183+U183+W183+Y183+AA183+AC183+AE183+AG183+AM183+AO183+AQ183+AR183+AS183+AT183+AK183+AP183</f>
        <v>169671.2</v>
      </c>
      <c r="AV183" s="408"/>
      <c r="AW183" s="408"/>
      <c r="AX183" s="408"/>
      <c r="AY183" s="408"/>
      <c r="AZ183" s="408"/>
    </row>
    <row r="184" spans="2:52" ht="16.5" customHeight="1" thickBot="1" x14ac:dyDescent="0.3">
      <c r="B184" s="506">
        <f t="shared" ref="B184" si="289">+B182+1</f>
        <v>161</v>
      </c>
      <c r="C184" s="547"/>
      <c r="D184" s="418" t="s">
        <v>66</v>
      </c>
      <c r="E184" s="403">
        <v>73.59</v>
      </c>
      <c r="F184" s="401">
        <v>1</v>
      </c>
      <c r="G184" s="496">
        <f t="shared" si="161"/>
        <v>2281.29</v>
      </c>
      <c r="H184" s="401">
        <v>1</v>
      </c>
      <c r="I184" s="496">
        <f t="shared" si="201"/>
        <v>2060.52</v>
      </c>
      <c r="J184" s="401">
        <v>1</v>
      </c>
      <c r="K184" s="469">
        <f t="shared" si="283"/>
        <v>2281.29</v>
      </c>
      <c r="L184" s="401">
        <v>1</v>
      </c>
      <c r="M184" s="469">
        <f t="shared" si="284"/>
        <v>2207.7000000000003</v>
      </c>
      <c r="N184" s="401">
        <v>1</v>
      </c>
      <c r="O184" s="469">
        <f t="shared" si="285"/>
        <v>2281.29</v>
      </c>
      <c r="P184" s="401">
        <v>1</v>
      </c>
      <c r="Q184" s="469">
        <f t="shared" si="288"/>
        <v>2207.7000000000003</v>
      </c>
      <c r="R184" s="401">
        <v>1</v>
      </c>
      <c r="S184" s="469">
        <f t="shared" si="286"/>
        <v>2281.29</v>
      </c>
      <c r="T184" s="401">
        <v>0</v>
      </c>
      <c r="U184" s="469">
        <f t="shared" si="275"/>
        <v>0</v>
      </c>
      <c r="V184" s="401">
        <v>0</v>
      </c>
      <c r="W184" s="469">
        <f t="shared" si="218"/>
        <v>0</v>
      </c>
      <c r="X184" s="401">
        <v>0</v>
      </c>
      <c r="Y184" s="469">
        <f t="shared" si="146"/>
        <v>0</v>
      </c>
      <c r="Z184" s="386"/>
      <c r="AA184" s="469"/>
      <c r="AB184" s="386"/>
      <c r="AC184" s="483"/>
      <c r="AD184" s="423"/>
      <c r="AE184" s="404"/>
      <c r="AF184" s="385"/>
      <c r="AG184" s="404"/>
      <c r="AH184" s="385"/>
      <c r="AI184" s="404"/>
      <c r="AJ184" s="385"/>
      <c r="AK184" s="404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8"/>
      <c r="AV184" s="408"/>
      <c r="AW184" s="408"/>
      <c r="AX184" s="408"/>
      <c r="AY184" s="408"/>
      <c r="AZ184" s="408"/>
    </row>
    <row r="185" spans="2:52" ht="16.5" customHeight="1" thickBot="1" x14ac:dyDescent="0.3">
      <c r="B185" s="506">
        <f t="shared" si="282"/>
        <v>162</v>
      </c>
      <c r="C185" s="547"/>
      <c r="D185" s="418" t="s">
        <v>51</v>
      </c>
      <c r="E185" s="403">
        <v>72.540000000000006</v>
      </c>
      <c r="F185" s="401">
        <v>1</v>
      </c>
      <c r="G185" s="496">
        <f t="shared" si="161"/>
        <v>2248.7400000000002</v>
      </c>
      <c r="H185" s="401">
        <v>1</v>
      </c>
      <c r="I185" s="496">
        <f t="shared" si="201"/>
        <v>2031.1200000000001</v>
      </c>
      <c r="J185" s="401">
        <v>1</v>
      </c>
      <c r="K185" s="469">
        <f t="shared" si="283"/>
        <v>2248.7400000000002</v>
      </c>
      <c r="L185" s="401">
        <v>1</v>
      </c>
      <c r="M185" s="469">
        <f t="shared" si="284"/>
        <v>2176.2000000000003</v>
      </c>
      <c r="N185" s="401">
        <v>1</v>
      </c>
      <c r="O185" s="469">
        <f t="shared" si="285"/>
        <v>2248.7400000000002</v>
      </c>
      <c r="P185" s="401">
        <v>1</v>
      </c>
      <c r="Q185" s="469">
        <f t="shared" si="288"/>
        <v>2176.2000000000003</v>
      </c>
      <c r="R185" s="401">
        <v>1</v>
      </c>
      <c r="S185" s="469">
        <f t="shared" si="286"/>
        <v>2248.7400000000002</v>
      </c>
      <c r="T185" s="401">
        <v>0</v>
      </c>
      <c r="U185" s="469">
        <f t="shared" si="275"/>
        <v>0</v>
      </c>
      <c r="V185" s="401">
        <v>0</v>
      </c>
      <c r="W185" s="469">
        <f t="shared" si="218"/>
        <v>0</v>
      </c>
      <c r="X185" s="401">
        <v>0</v>
      </c>
      <c r="Y185" s="469">
        <f t="shared" si="146"/>
        <v>0</v>
      </c>
      <c r="Z185" s="386"/>
      <c r="AA185" s="469"/>
      <c r="AB185" s="386"/>
      <c r="AC185" s="483"/>
      <c r="AD185" s="423"/>
      <c r="AE185" s="404"/>
      <c r="AF185" s="385"/>
      <c r="AG185" s="404"/>
      <c r="AH185" s="385"/>
      <c r="AI185" s="404"/>
      <c r="AJ185" s="385"/>
      <c r="AK185" s="404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8"/>
      <c r="AV185" s="408"/>
      <c r="AW185" s="408"/>
      <c r="AX185" s="408"/>
      <c r="AY185" s="408"/>
      <c r="AZ185" s="408"/>
    </row>
    <row r="186" spans="2:52" ht="16.5" customHeight="1" thickBot="1" x14ac:dyDescent="0.3">
      <c r="B186" s="506">
        <f t="shared" ref="B186" si="290">+B184+1</f>
        <v>162</v>
      </c>
      <c r="C186" s="547"/>
      <c r="D186" s="418" t="s">
        <v>37</v>
      </c>
      <c r="E186" s="403">
        <v>71.400000000000006</v>
      </c>
      <c r="F186" s="401">
        <v>2</v>
      </c>
      <c r="G186" s="496">
        <f t="shared" si="161"/>
        <v>4426.8</v>
      </c>
      <c r="H186" s="401">
        <v>2</v>
      </c>
      <c r="I186" s="496">
        <f t="shared" si="201"/>
        <v>3998.4000000000005</v>
      </c>
      <c r="J186" s="401">
        <v>2</v>
      </c>
      <c r="K186" s="469">
        <f t="shared" si="283"/>
        <v>4426.8</v>
      </c>
      <c r="L186" s="401">
        <v>2</v>
      </c>
      <c r="M186" s="469">
        <f t="shared" si="284"/>
        <v>4284</v>
      </c>
      <c r="N186" s="401">
        <v>2</v>
      </c>
      <c r="O186" s="469">
        <f t="shared" si="285"/>
        <v>4426.8</v>
      </c>
      <c r="P186" s="401">
        <v>2</v>
      </c>
      <c r="Q186" s="469">
        <f t="shared" si="288"/>
        <v>4284</v>
      </c>
      <c r="R186" s="401">
        <v>2</v>
      </c>
      <c r="S186" s="469">
        <f t="shared" si="286"/>
        <v>4426.8</v>
      </c>
      <c r="T186" s="401">
        <v>0</v>
      </c>
      <c r="U186" s="469">
        <f t="shared" si="275"/>
        <v>0</v>
      </c>
      <c r="V186" s="401">
        <v>0</v>
      </c>
      <c r="W186" s="469">
        <f t="shared" si="218"/>
        <v>0</v>
      </c>
      <c r="X186" s="401">
        <v>0</v>
      </c>
      <c r="Y186" s="469">
        <f t="shared" si="146"/>
        <v>0</v>
      </c>
      <c r="Z186" s="386"/>
      <c r="AA186" s="469"/>
      <c r="AB186" s="386"/>
      <c r="AC186" s="483"/>
      <c r="AD186" s="423"/>
      <c r="AE186" s="404"/>
      <c r="AF186" s="385"/>
      <c r="AG186" s="404"/>
      <c r="AH186" s="385"/>
      <c r="AI186" s="404"/>
      <c r="AJ186" s="385"/>
      <c r="AK186" s="404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8"/>
      <c r="AV186" s="408"/>
      <c r="AW186" s="408"/>
      <c r="AX186" s="408"/>
      <c r="AY186" s="408"/>
      <c r="AZ186" s="408"/>
    </row>
    <row r="187" spans="2:52" ht="16.5" customHeight="1" thickBot="1" x14ac:dyDescent="0.3">
      <c r="B187" s="506">
        <f t="shared" si="282"/>
        <v>163</v>
      </c>
      <c r="C187" s="547"/>
      <c r="D187" s="418" t="s">
        <v>38</v>
      </c>
      <c r="E187" s="403">
        <v>78.25</v>
      </c>
      <c r="F187" s="401">
        <v>1</v>
      </c>
      <c r="G187" s="496">
        <f t="shared" si="161"/>
        <v>2425.75</v>
      </c>
      <c r="H187" s="401">
        <v>1</v>
      </c>
      <c r="I187" s="496">
        <f t="shared" si="201"/>
        <v>2191</v>
      </c>
      <c r="J187" s="401">
        <v>1</v>
      </c>
      <c r="K187" s="469">
        <f t="shared" si="283"/>
        <v>2425.75</v>
      </c>
      <c r="L187" s="401">
        <v>1</v>
      </c>
      <c r="M187" s="469">
        <f t="shared" si="284"/>
        <v>2347.5</v>
      </c>
      <c r="N187" s="401">
        <v>1</v>
      </c>
      <c r="O187" s="469">
        <f t="shared" si="285"/>
        <v>2425.75</v>
      </c>
      <c r="P187" s="401">
        <v>1</v>
      </c>
      <c r="Q187" s="469">
        <f t="shared" si="288"/>
        <v>2347.5</v>
      </c>
      <c r="R187" s="401">
        <v>1</v>
      </c>
      <c r="S187" s="469">
        <f t="shared" si="286"/>
        <v>2425.75</v>
      </c>
      <c r="T187" s="401">
        <v>0</v>
      </c>
      <c r="U187" s="469">
        <f t="shared" si="275"/>
        <v>0</v>
      </c>
      <c r="V187" s="401">
        <v>0</v>
      </c>
      <c r="W187" s="469">
        <f t="shared" si="218"/>
        <v>0</v>
      </c>
      <c r="X187" s="401">
        <v>0</v>
      </c>
      <c r="Y187" s="469">
        <f t="shared" si="146"/>
        <v>0</v>
      </c>
      <c r="Z187" s="386"/>
      <c r="AA187" s="469"/>
      <c r="AB187" s="386"/>
      <c r="AC187" s="483"/>
      <c r="AD187" s="423"/>
      <c r="AE187" s="404"/>
      <c r="AF187" s="385"/>
      <c r="AG187" s="404"/>
      <c r="AH187" s="385"/>
      <c r="AI187" s="404"/>
      <c r="AJ187" s="385"/>
      <c r="AK187" s="404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8"/>
      <c r="AV187" s="408"/>
      <c r="AW187" s="408"/>
      <c r="AX187" s="408"/>
      <c r="AY187" s="408"/>
      <c r="AZ187" s="408"/>
    </row>
    <row r="188" spans="2:52" ht="16.5" customHeight="1" thickBot="1" x14ac:dyDescent="0.3">
      <c r="B188" s="506">
        <f t="shared" ref="B188" si="291">+B186+1</f>
        <v>163</v>
      </c>
      <c r="C188" s="547"/>
      <c r="D188" s="418" t="s">
        <v>31</v>
      </c>
      <c r="E188" s="403">
        <v>71.400000000000006</v>
      </c>
      <c r="F188" s="401">
        <v>17</v>
      </c>
      <c r="G188" s="496">
        <f t="shared" si="161"/>
        <v>37627.800000000003</v>
      </c>
      <c r="H188" s="401">
        <v>17</v>
      </c>
      <c r="I188" s="496">
        <f t="shared" si="201"/>
        <v>33986.400000000009</v>
      </c>
      <c r="J188" s="401">
        <v>17</v>
      </c>
      <c r="K188" s="469">
        <f t="shared" si="283"/>
        <v>37627.800000000003</v>
      </c>
      <c r="L188" s="401">
        <v>17</v>
      </c>
      <c r="M188" s="469">
        <f t="shared" si="284"/>
        <v>36414.000000000007</v>
      </c>
      <c r="N188" s="401">
        <v>17</v>
      </c>
      <c r="O188" s="469">
        <f t="shared" si="285"/>
        <v>37627.800000000003</v>
      </c>
      <c r="P188" s="401">
        <v>17</v>
      </c>
      <c r="Q188" s="469">
        <f t="shared" si="288"/>
        <v>36414.000000000007</v>
      </c>
      <c r="R188" s="401">
        <v>17</v>
      </c>
      <c r="S188" s="469">
        <f t="shared" si="286"/>
        <v>37627.800000000003</v>
      </c>
      <c r="T188" s="401">
        <v>1</v>
      </c>
      <c r="U188" s="469">
        <f t="shared" si="275"/>
        <v>2213.4</v>
      </c>
      <c r="V188" s="401">
        <v>1</v>
      </c>
      <c r="W188" s="469">
        <f t="shared" si="218"/>
        <v>2142</v>
      </c>
      <c r="X188" s="401">
        <v>1</v>
      </c>
      <c r="Y188" s="469">
        <f t="shared" si="146"/>
        <v>2213.4</v>
      </c>
      <c r="Z188" s="386"/>
      <c r="AA188" s="469"/>
      <c r="AB188" s="386"/>
      <c r="AC188" s="483"/>
      <c r="AD188" s="423"/>
      <c r="AE188" s="404"/>
      <c r="AF188" s="385"/>
      <c r="AG188" s="404"/>
      <c r="AH188" s="385"/>
      <c r="AI188" s="404"/>
      <c r="AJ188" s="385"/>
      <c r="AK188" s="404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8"/>
      <c r="AV188" s="408"/>
      <c r="AW188" s="408"/>
      <c r="AX188" s="408"/>
      <c r="AY188" s="408"/>
      <c r="AZ188" s="408"/>
    </row>
    <row r="189" spans="2:52" ht="16.5" customHeight="1" thickBot="1" x14ac:dyDescent="0.3">
      <c r="B189" s="506">
        <f t="shared" si="282"/>
        <v>164</v>
      </c>
      <c r="C189" s="547"/>
      <c r="D189" s="418" t="s">
        <v>53</v>
      </c>
      <c r="E189" s="403">
        <v>71.400000000000006</v>
      </c>
      <c r="F189" s="401">
        <v>1</v>
      </c>
      <c r="G189" s="496">
        <f t="shared" si="161"/>
        <v>2213.4</v>
      </c>
      <c r="H189" s="401">
        <v>1</v>
      </c>
      <c r="I189" s="496">
        <v>0</v>
      </c>
      <c r="J189" s="401">
        <v>1</v>
      </c>
      <c r="K189" s="469">
        <v>0</v>
      </c>
      <c r="L189" s="401">
        <v>1</v>
      </c>
      <c r="M189" s="469">
        <v>-142.80000000000001</v>
      </c>
      <c r="N189" s="401">
        <v>1</v>
      </c>
      <c r="O189" s="469">
        <v>0</v>
      </c>
      <c r="P189" s="401">
        <v>1</v>
      </c>
      <c r="Q189" s="469">
        <v>856.8</v>
      </c>
      <c r="R189" s="401">
        <v>1</v>
      </c>
      <c r="S189" s="469">
        <f>E189*R189*30</f>
        <v>2142</v>
      </c>
      <c r="T189" s="401">
        <v>0</v>
      </c>
      <c r="U189" s="469">
        <v>-499.8</v>
      </c>
      <c r="V189" s="401">
        <v>0</v>
      </c>
      <c r="W189" s="469">
        <f t="shared" si="218"/>
        <v>0</v>
      </c>
      <c r="X189" s="401">
        <v>0</v>
      </c>
      <c r="Y189" s="469">
        <f t="shared" si="146"/>
        <v>0</v>
      </c>
      <c r="Z189" s="386"/>
      <c r="AA189" s="469"/>
      <c r="AB189" s="386"/>
      <c r="AC189" s="483"/>
      <c r="AD189" s="423">
        <f t="shared" ref="AD189" si="292">+AE189*12</f>
        <v>900</v>
      </c>
      <c r="AE189" s="404">
        <v>75</v>
      </c>
      <c r="AF189" s="385">
        <f t="shared" ref="AF189" si="293">+AG189*12</f>
        <v>900</v>
      </c>
      <c r="AG189" s="404">
        <v>75</v>
      </c>
      <c r="AH189" s="385">
        <f t="shared" ref="AH189" si="294">+AI189*12</f>
        <v>900</v>
      </c>
      <c r="AI189" s="404">
        <v>75</v>
      </c>
      <c r="AJ189" s="385">
        <f t="shared" ref="AJ189" si="295">+AK189*12</f>
        <v>180</v>
      </c>
      <c r="AK189" s="404">
        <v>15</v>
      </c>
      <c r="AL189" s="385">
        <f>+AP189*12</f>
        <v>4224</v>
      </c>
      <c r="AM189" s="385">
        <f t="shared" ref="AM189" si="296">1760*F189</f>
        <v>1760</v>
      </c>
      <c r="AN189" s="385">
        <f t="shared" ref="AN189" si="297">1760*H189</f>
        <v>1760</v>
      </c>
      <c r="AO189" s="385">
        <v>1760</v>
      </c>
      <c r="AP189" s="385">
        <v>352</v>
      </c>
      <c r="AQ189" s="385">
        <v>0</v>
      </c>
      <c r="AR189" s="385">
        <v>0</v>
      </c>
      <c r="AS189" s="385">
        <v>0</v>
      </c>
      <c r="AT189" s="385">
        <v>0</v>
      </c>
      <c r="AU189" s="388">
        <f>+G189+I189+K189+M189+O189+Q189+S189+AN189+AI189+U189+W189+Y189+AA189+AC189+AE189+AG189+AM189+AO189+AQ189+AR189+AS189+AT189+AK189+AP189</f>
        <v>10441.599999999999</v>
      </c>
      <c r="AV189" s="408"/>
      <c r="AW189" s="408"/>
      <c r="AX189" s="408"/>
      <c r="AY189" s="408"/>
      <c r="AZ189" s="408"/>
    </row>
    <row r="190" spans="2:52" ht="16.5" customHeight="1" thickBot="1" x14ac:dyDescent="0.3">
      <c r="B190" s="506">
        <f t="shared" ref="B190" si="298">+B188+1</f>
        <v>164</v>
      </c>
      <c r="C190" s="547"/>
      <c r="D190" s="418" t="s">
        <v>53</v>
      </c>
      <c r="E190" s="403">
        <v>71.400000000000006</v>
      </c>
      <c r="F190" s="401">
        <v>0</v>
      </c>
      <c r="G190" s="496">
        <f t="shared" ref="G190" si="299">+F190*E190*31</f>
        <v>0</v>
      </c>
      <c r="H190" s="401">
        <v>0</v>
      </c>
      <c r="I190" s="496">
        <v>0</v>
      </c>
      <c r="J190" s="401">
        <v>0</v>
      </c>
      <c r="K190" s="469">
        <v>0</v>
      </c>
      <c r="L190" s="401">
        <v>0</v>
      </c>
      <c r="M190" s="469"/>
      <c r="N190" s="401">
        <v>0</v>
      </c>
      <c r="O190" s="469">
        <v>0</v>
      </c>
      <c r="P190" s="401">
        <v>1</v>
      </c>
      <c r="Q190" s="469">
        <v>0</v>
      </c>
      <c r="R190" s="401">
        <v>1</v>
      </c>
      <c r="S190" s="469">
        <v>0</v>
      </c>
      <c r="T190" s="401">
        <v>0</v>
      </c>
      <c r="U190" s="469">
        <f t="shared" si="275"/>
        <v>0</v>
      </c>
      <c r="V190" s="401">
        <v>0</v>
      </c>
      <c r="W190" s="469">
        <f t="shared" si="218"/>
        <v>0</v>
      </c>
      <c r="X190" s="401">
        <v>0</v>
      </c>
      <c r="Y190" s="469">
        <f t="shared" si="146"/>
        <v>0</v>
      </c>
      <c r="Z190" s="386"/>
      <c r="AA190" s="469"/>
      <c r="AB190" s="386"/>
      <c r="AC190" s="483"/>
      <c r="AD190" s="423"/>
      <c r="AE190" s="404"/>
      <c r="AF190" s="385"/>
      <c r="AG190" s="404"/>
      <c r="AH190" s="385"/>
      <c r="AI190" s="404"/>
      <c r="AJ190" s="385"/>
      <c r="AK190" s="404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8"/>
      <c r="AV190" s="408"/>
      <c r="AW190" s="408"/>
      <c r="AX190" s="408"/>
      <c r="AY190" s="408"/>
      <c r="AZ190" s="408"/>
    </row>
    <row r="191" spans="2:52" ht="16.5" customHeight="1" thickBot="1" x14ac:dyDescent="0.3">
      <c r="B191" s="506">
        <f t="shared" si="282"/>
        <v>165</v>
      </c>
      <c r="C191" s="547"/>
      <c r="D191" s="418" t="s">
        <v>53</v>
      </c>
      <c r="E191" s="403">
        <v>71.400000000000006</v>
      </c>
      <c r="F191" s="401">
        <v>0</v>
      </c>
      <c r="G191" s="496">
        <f t="shared" ref="G191" si="300">+F191*E191*31</f>
        <v>0</v>
      </c>
      <c r="H191" s="401">
        <v>0</v>
      </c>
      <c r="I191" s="496">
        <v>0</v>
      </c>
      <c r="J191" s="401">
        <v>0</v>
      </c>
      <c r="K191" s="469">
        <v>0</v>
      </c>
      <c r="L191" s="401">
        <v>0</v>
      </c>
      <c r="M191" s="469">
        <v>0</v>
      </c>
      <c r="N191" s="401">
        <v>0</v>
      </c>
      <c r="O191" s="469">
        <v>0</v>
      </c>
      <c r="P191" s="401">
        <v>1</v>
      </c>
      <c r="Q191" s="469">
        <v>0</v>
      </c>
      <c r="R191" s="401">
        <v>1</v>
      </c>
      <c r="S191" s="469">
        <v>214.2</v>
      </c>
      <c r="T191" s="401">
        <v>0</v>
      </c>
      <c r="U191" s="469">
        <f t="shared" si="275"/>
        <v>0</v>
      </c>
      <c r="V191" s="401">
        <v>0</v>
      </c>
      <c r="W191" s="469">
        <f t="shared" si="218"/>
        <v>0</v>
      </c>
      <c r="X191" s="401">
        <v>0</v>
      </c>
      <c r="Y191" s="469">
        <f t="shared" si="146"/>
        <v>0</v>
      </c>
      <c r="Z191" s="386"/>
      <c r="AA191" s="469"/>
      <c r="AB191" s="386"/>
      <c r="AC191" s="483"/>
      <c r="AD191" s="423"/>
      <c r="AE191" s="404"/>
      <c r="AF191" s="385"/>
      <c r="AG191" s="404"/>
      <c r="AH191" s="385"/>
      <c r="AI191" s="404"/>
      <c r="AJ191" s="385"/>
      <c r="AK191" s="404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8"/>
      <c r="AV191" s="408"/>
      <c r="AW191" s="408"/>
      <c r="AX191" s="408"/>
      <c r="AY191" s="408"/>
      <c r="AZ191" s="408"/>
    </row>
    <row r="192" spans="2:52" ht="16.5" customHeight="1" thickBot="1" x14ac:dyDescent="0.3">
      <c r="B192" s="506">
        <f>+B188+1</f>
        <v>164</v>
      </c>
      <c r="C192" s="548"/>
      <c r="D192" s="426" t="s">
        <v>53</v>
      </c>
      <c r="E192" s="453">
        <v>71.400000000000006</v>
      </c>
      <c r="F192" s="429">
        <v>70</v>
      </c>
      <c r="G192" s="498">
        <f t="shared" ref="G192" si="301">+F192*E192*31</f>
        <v>154938</v>
      </c>
      <c r="H192" s="429">
        <v>70</v>
      </c>
      <c r="I192" s="470">
        <f t="shared" si="201"/>
        <v>139944</v>
      </c>
      <c r="J192" s="429">
        <v>70</v>
      </c>
      <c r="K192" s="470">
        <f t="shared" si="283"/>
        <v>154938</v>
      </c>
      <c r="L192" s="429">
        <v>70</v>
      </c>
      <c r="M192" s="470">
        <f t="shared" si="284"/>
        <v>149940</v>
      </c>
      <c r="N192" s="429">
        <v>70</v>
      </c>
      <c r="O192" s="470">
        <f t="shared" si="285"/>
        <v>154938</v>
      </c>
      <c r="P192" s="429">
        <v>69</v>
      </c>
      <c r="Q192" s="470">
        <f t="shared" si="288"/>
        <v>147798</v>
      </c>
      <c r="R192" s="429">
        <v>69</v>
      </c>
      <c r="S192" s="470">
        <f t="shared" si="286"/>
        <v>152724.6</v>
      </c>
      <c r="T192" s="429">
        <v>13</v>
      </c>
      <c r="U192" s="470">
        <f t="shared" si="275"/>
        <v>28774.2</v>
      </c>
      <c r="V192" s="429">
        <v>13</v>
      </c>
      <c r="W192" s="470">
        <f t="shared" si="218"/>
        <v>27846</v>
      </c>
      <c r="X192" s="429">
        <v>13</v>
      </c>
      <c r="Y192" s="470">
        <f t="shared" si="146"/>
        <v>28774.2</v>
      </c>
      <c r="Z192" s="428"/>
      <c r="AA192" s="470"/>
      <c r="AB192" s="428"/>
      <c r="AC192" s="484"/>
      <c r="AD192" s="423">
        <f t="shared" si="276"/>
        <v>900</v>
      </c>
      <c r="AE192" s="404">
        <v>75</v>
      </c>
      <c r="AF192" s="385">
        <f t="shared" si="277"/>
        <v>900</v>
      </c>
      <c r="AG192" s="404">
        <v>75</v>
      </c>
      <c r="AH192" s="385">
        <f t="shared" si="278"/>
        <v>900</v>
      </c>
      <c r="AI192" s="404">
        <v>75</v>
      </c>
      <c r="AJ192" s="385">
        <f t="shared" si="279"/>
        <v>180</v>
      </c>
      <c r="AK192" s="404">
        <v>15</v>
      </c>
      <c r="AL192" s="385">
        <f>+AP192*12</f>
        <v>4224</v>
      </c>
      <c r="AM192" s="385">
        <f t="shared" si="280"/>
        <v>123200</v>
      </c>
      <c r="AN192" s="385">
        <f t="shared" si="281"/>
        <v>123200</v>
      </c>
      <c r="AO192" s="385">
        <v>1760</v>
      </c>
      <c r="AP192" s="385">
        <v>352</v>
      </c>
      <c r="AQ192" s="385">
        <v>0</v>
      </c>
      <c r="AR192" s="385">
        <v>0</v>
      </c>
      <c r="AS192" s="385">
        <v>0</v>
      </c>
      <c r="AT192" s="385">
        <v>0</v>
      </c>
      <c r="AU192" s="388">
        <f>+G192+I192+K192+M192+O192+Q192+S192+AN192+AI192+U192+W192+Y192+AA192+AC192+AE192+AG192+AM192+AO192+AQ192+AR192+AS192+AT192+AK192+AP192</f>
        <v>1389367</v>
      </c>
      <c r="AV192" s="408"/>
      <c r="AW192" s="408"/>
      <c r="AX192" s="408"/>
      <c r="AY192" s="408"/>
      <c r="AZ192" s="408"/>
    </row>
    <row r="193" spans="2:52" ht="15.75" customHeight="1" thickBot="1" x14ac:dyDescent="0.3">
      <c r="B193" s="506">
        <v>165</v>
      </c>
      <c r="C193" s="546" t="s">
        <v>80</v>
      </c>
      <c r="D193" s="489" t="s">
        <v>43</v>
      </c>
      <c r="E193" s="452">
        <v>72.540000000000006</v>
      </c>
      <c r="F193" s="396">
        <v>16</v>
      </c>
      <c r="G193" s="495">
        <f t="shared" si="161"/>
        <v>35979.840000000004</v>
      </c>
      <c r="H193" s="396">
        <v>16</v>
      </c>
      <c r="I193" s="468">
        <f t="shared" ref="I193:I213" si="302">+H193*E193*28</f>
        <v>32497.920000000002</v>
      </c>
      <c r="J193" s="396">
        <v>16</v>
      </c>
      <c r="K193" s="468">
        <f>+J193*E193*31</f>
        <v>35979.840000000004</v>
      </c>
      <c r="L193" s="396">
        <v>16</v>
      </c>
      <c r="M193" s="468">
        <f>+L193*E193*30</f>
        <v>34819.200000000004</v>
      </c>
      <c r="N193" s="396">
        <v>16</v>
      </c>
      <c r="O193" s="468">
        <f>+N193*E193*31</f>
        <v>35979.840000000004</v>
      </c>
      <c r="P193" s="396">
        <v>16</v>
      </c>
      <c r="Q193" s="468">
        <f t="shared" si="288"/>
        <v>34819.200000000004</v>
      </c>
      <c r="R193" s="396">
        <v>16</v>
      </c>
      <c r="S193" s="468">
        <f>E193*R193*31</f>
        <v>35979.840000000004</v>
      </c>
      <c r="T193" s="396">
        <v>16</v>
      </c>
      <c r="U193" s="468">
        <f t="shared" si="275"/>
        <v>35979.840000000004</v>
      </c>
      <c r="V193" s="396">
        <v>16</v>
      </c>
      <c r="W193" s="468">
        <f t="shared" si="218"/>
        <v>34819.200000000004</v>
      </c>
      <c r="X193" s="396">
        <v>16</v>
      </c>
      <c r="Y193" s="468">
        <f t="shared" si="146"/>
        <v>35979.840000000004</v>
      </c>
      <c r="Z193" s="398"/>
      <c r="AA193" s="468"/>
      <c r="AB193" s="398"/>
      <c r="AC193" s="482"/>
      <c r="AD193" s="423">
        <f t="shared" si="276"/>
        <v>10800</v>
      </c>
      <c r="AE193" s="404">
        <v>900</v>
      </c>
      <c r="AF193" s="385">
        <f t="shared" ref="AF193:AF207" si="303">+AG193*12</f>
        <v>10800</v>
      </c>
      <c r="AG193" s="404">
        <v>900</v>
      </c>
      <c r="AH193" s="385">
        <f t="shared" ref="AH193:AH207" si="304">+AI193*12</f>
        <v>10800</v>
      </c>
      <c r="AI193" s="404">
        <v>900</v>
      </c>
      <c r="AJ193" s="385">
        <f t="shared" ref="AJ193:AJ195" si="305">+AK193*12</f>
        <v>10800</v>
      </c>
      <c r="AK193" s="404">
        <v>900</v>
      </c>
      <c r="AL193" s="385">
        <f t="shared" ref="AL193:AL207" si="306">+AP193*12</f>
        <v>359040</v>
      </c>
      <c r="AM193" s="385">
        <f>1760*F193</f>
        <v>28160</v>
      </c>
      <c r="AN193" s="385">
        <f>1760*H193</f>
        <v>28160</v>
      </c>
      <c r="AO193" s="385">
        <v>29920</v>
      </c>
      <c r="AP193" s="385">
        <v>29920</v>
      </c>
      <c r="AQ193" s="385">
        <v>0</v>
      </c>
      <c r="AR193" s="385">
        <v>0</v>
      </c>
      <c r="AS193" s="385">
        <v>0</v>
      </c>
      <c r="AT193" s="385">
        <v>0</v>
      </c>
      <c r="AU193" s="388">
        <f t="shared" ref="AU193:AU195" si="307">+G193+I193+K193+M193+O193+Q193+S193+AN193+AI193+U193+W193+Y193+AA193+AC193+AE193+AG193+AM193+AO193+AQ193+AR193+AS193+AT193+AK193+AP193</f>
        <v>472594.56000000011</v>
      </c>
      <c r="AV193" s="408"/>
      <c r="AW193" s="497"/>
      <c r="AX193" s="408"/>
      <c r="AY193" s="408"/>
      <c r="AZ193" s="408"/>
    </row>
    <row r="194" spans="2:52" ht="15.75" thickBot="1" x14ac:dyDescent="0.3">
      <c r="B194" s="506">
        <v>166</v>
      </c>
      <c r="C194" s="547"/>
      <c r="D194" s="400" t="s">
        <v>43</v>
      </c>
      <c r="E194" s="403">
        <v>72.540000000000006</v>
      </c>
      <c r="F194" s="401">
        <v>1</v>
      </c>
      <c r="G194" s="496">
        <v>0</v>
      </c>
      <c r="H194" s="401">
        <v>1</v>
      </c>
      <c r="I194" s="469">
        <v>0</v>
      </c>
      <c r="J194" s="401">
        <v>1</v>
      </c>
      <c r="K194" s="469">
        <v>0</v>
      </c>
      <c r="L194" s="401">
        <v>1</v>
      </c>
      <c r="M194" s="469">
        <v>0</v>
      </c>
      <c r="N194" s="401">
        <v>1</v>
      </c>
      <c r="O194" s="469">
        <v>0</v>
      </c>
      <c r="P194" s="401">
        <v>1</v>
      </c>
      <c r="Q194" s="469">
        <v>0</v>
      </c>
      <c r="R194" s="401">
        <v>1</v>
      </c>
      <c r="S194" s="469">
        <v>0</v>
      </c>
      <c r="T194" s="401">
        <v>1</v>
      </c>
      <c r="U194" s="469">
        <v>0</v>
      </c>
      <c r="V194" s="401">
        <v>1</v>
      </c>
      <c r="W194" s="469">
        <v>0</v>
      </c>
      <c r="X194" s="401">
        <v>1</v>
      </c>
      <c r="Y194" s="469">
        <v>0</v>
      </c>
      <c r="Z194" s="386"/>
      <c r="AA194" s="469"/>
      <c r="AB194" s="386"/>
      <c r="AC194" s="483"/>
      <c r="AD194" s="423">
        <f t="shared" si="276"/>
        <v>9300</v>
      </c>
      <c r="AE194" s="404">
        <v>775</v>
      </c>
      <c r="AF194" s="385">
        <f t="shared" si="303"/>
        <v>9300</v>
      </c>
      <c r="AG194" s="404">
        <v>775</v>
      </c>
      <c r="AH194" s="385">
        <f t="shared" si="304"/>
        <v>9300</v>
      </c>
      <c r="AI194" s="404">
        <v>775</v>
      </c>
      <c r="AJ194" s="385">
        <f t="shared" si="305"/>
        <v>9300</v>
      </c>
      <c r="AK194" s="404">
        <v>775</v>
      </c>
      <c r="AL194" s="385">
        <f t="shared" si="306"/>
        <v>316800</v>
      </c>
      <c r="AM194" s="385">
        <f>1760*F194</f>
        <v>1760</v>
      </c>
      <c r="AN194" s="385">
        <f>1760*H194</f>
        <v>1760</v>
      </c>
      <c r="AO194" s="385">
        <v>26400</v>
      </c>
      <c r="AP194" s="385">
        <v>26400</v>
      </c>
      <c r="AQ194" s="385">
        <v>0</v>
      </c>
      <c r="AR194" s="385">
        <v>0</v>
      </c>
      <c r="AS194" s="385">
        <v>0</v>
      </c>
      <c r="AT194" s="385">
        <v>0</v>
      </c>
      <c r="AU194" s="388">
        <f t="shared" si="307"/>
        <v>59420</v>
      </c>
      <c r="AV194" s="408"/>
      <c r="AW194" s="408"/>
      <c r="AX194" s="408"/>
      <c r="AY194" s="408"/>
      <c r="AZ194" s="408"/>
    </row>
    <row r="195" spans="2:52" ht="15.75" thickBot="1" x14ac:dyDescent="0.3">
      <c r="B195" s="506">
        <v>167</v>
      </c>
      <c r="C195" s="547"/>
      <c r="D195" s="400" t="s">
        <v>71</v>
      </c>
      <c r="E195" s="403">
        <v>71.400000000000006</v>
      </c>
      <c r="F195" s="401">
        <v>13</v>
      </c>
      <c r="G195" s="496">
        <f t="shared" si="161"/>
        <v>28774.2</v>
      </c>
      <c r="H195" s="401">
        <v>13</v>
      </c>
      <c r="I195" s="469">
        <f t="shared" si="302"/>
        <v>25989.600000000002</v>
      </c>
      <c r="J195" s="401">
        <v>13</v>
      </c>
      <c r="K195" s="469">
        <f t="shared" ref="K195:K213" si="308">+J195*E195*31</f>
        <v>28774.2</v>
      </c>
      <c r="L195" s="401">
        <v>13</v>
      </c>
      <c r="M195" s="469">
        <f t="shared" ref="M195:M213" si="309">+L195*E195*30</f>
        <v>27846</v>
      </c>
      <c r="N195" s="401">
        <v>13</v>
      </c>
      <c r="O195" s="469">
        <f t="shared" ref="O195:O218" si="310">+N195*E195*31</f>
        <v>28774.2</v>
      </c>
      <c r="P195" s="401">
        <v>13</v>
      </c>
      <c r="Q195" s="469">
        <f t="shared" si="288"/>
        <v>27846</v>
      </c>
      <c r="R195" s="401">
        <v>13</v>
      </c>
      <c r="S195" s="469">
        <f t="shared" ref="S195:S224" si="311">E195*R195*31</f>
        <v>28774.2</v>
      </c>
      <c r="T195" s="401">
        <v>13</v>
      </c>
      <c r="U195" s="469">
        <f t="shared" si="275"/>
        <v>28774.2</v>
      </c>
      <c r="V195" s="401">
        <v>13</v>
      </c>
      <c r="W195" s="469">
        <f t="shared" si="218"/>
        <v>27846</v>
      </c>
      <c r="X195" s="401">
        <v>13</v>
      </c>
      <c r="Y195" s="469">
        <f t="shared" si="146"/>
        <v>28774.2</v>
      </c>
      <c r="Z195" s="386"/>
      <c r="AA195" s="469"/>
      <c r="AB195" s="386"/>
      <c r="AC195" s="483"/>
      <c r="AD195" s="423">
        <f t="shared" si="276"/>
        <v>0</v>
      </c>
      <c r="AE195" s="385">
        <v>0</v>
      </c>
      <c r="AF195" s="385">
        <f t="shared" si="303"/>
        <v>0</v>
      </c>
      <c r="AG195" s="385">
        <v>0</v>
      </c>
      <c r="AH195" s="385">
        <f t="shared" si="304"/>
        <v>0</v>
      </c>
      <c r="AI195" s="385">
        <v>0</v>
      </c>
      <c r="AJ195" s="385">
        <f t="shared" si="305"/>
        <v>0</v>
      </c>
      <c r="AK195" s="385">
        <v>0</v>
      </c>
      <c r="AL195" s="385">
        <f t="shared" si="306"/>
        <v>63360</v>
      </c>
      <c r="AM195" s="385">
        <f>1760*F195</f>
        <v>22880</v>
      </c>
      <c r="AN195" s="385">
        <f>1760*H195</f>
        <v>22880</v>
      </c>
      <c r="AO195" s="385">
        <v>5280</v>
      </c>
      <c r="AP195" s="385">
        <v>5280</v>
      </c>
      <c r="AQ195" s="385">
        <v>0</v>
      </c>
      <c r="AR195" s="385">
        <v>0</v>
      </c>
      <c r="AS195" s="385">
        <v>0</v>
      </c>
      <c r="AT195" s="385">
        <v>0</v>
      </c>
      <c r="AU195" s="388">
        <f t="shared" si="307"/>
        <v>338492.80000000005</v>
      </c>
      <c r="AV195" s="408"/>
      <c r="AW195" s="408"/>
      <c r="AX195" s="408"/>
      <c r="AY195" s="408"/>
      <c r="AZ195" s="408"/>
    </row>
    <row r="196" spans="2:52" ht="15.75" thickBot="1" x14ac:dyDescent="0.3">
      <c r="B196" s="506">
        <v>168</v>
      </c>
      <c r="C196" s="547"/>
      <c r="D196" s="400" t="s">
        <v>47</v>
      </c>
      <c r="E196" s="403">
        <v>71.400000000000006</v>
      </c>
      <c r="F196" s="401">
        <v>3</v>
      </c>
      <c r="G196" s="496">
        <f t="shared" si="161"/>
        <v>6640.2000000000007</v>
      </c>
      <c r="H196" s="401">
        <v>3</v>
      </c>
      <c r="I196" s="469">
        <f t="shared" si="302"/>
        <v>5997.6</v>
      </c>
      <c r="J196" s="401">
        <v>3</v>
      </c>
      <c r="K196" s="469">
        <f t="shared" si="308"/>
        <v>6640.2000000000007</v>
      </c>
      <c r="L196" s="401">
        <v>3</v>
      </c>
      <c r="M196" s="469">
        <f t="shared" si="309"/>
        <v>6426.0000000000009</v>
      </c>
      <c r="N196" s="401">
        <v>2</v>
      </c>
      <c r="O196" s="469">
        <f t="shared" si="310"/>
        <v>4426.8</v>
      </c>
      <c r="P196" s="401">
        <v>2</v>
      </c>
      <c r="Q196" s="469">
        <f t="shared" si="288"/>
        <v>4284</v>
      </c>
      <c r="R196" s="401">
        <v>2</v>
      </c>
      <c r="S196" s="469">
        <f t="shared" si="311"/>
        <v>4426.8</v>
      </c>
      <c r="T196" s="401">
        <v>2</v>
      </c>
      <c r="U196" s="469">
        <f t="shared" si="275"/>
        <v>4426.8</v>
      </c>
      <c r="V196" s="401">
        <v>2</v>
      </c>
      <c r="W196" s="469">
        <f t="shared" si="218"/>
        <v>4284</v>
      </c>
      <c r="X196" s="401">
        <v>2</v>
      </c>
      <c r="Y196" s="469">
        <f t="shared" si="146"/>
        <v>4426.8</v>
      </c>
      <c r="Z196" s="386"/>
      <c r="AA196" s="469"/>
      <c r="AB196" s="386"/>
      <c r="AC196" s="483"/>
      <c r="AD196" s="423"/>
      <c r="AE196" s="385"/>
      <c r="AF196" s="385"/>
      <c r="AG196" s="385"/>
      <c r="AH196" s="385"/>
      <c r="AI196" s="385"/>
      <c r="AJ196" s="385"/>
      <c r="AK196" s="385"/>
      <c r="AL196" s="385">
        <f t="shared" si="306"/>
        <v>21120</v>
      </c>
      <c r="AM196" s="385"/>
      <c r="AN196" s="385"/>
      <c r="AO196" s="385">
        <v>1760</v>
      </c>
      <c r="AP196" s="385">
        <v>1760</v>
      </c>
      <c r="AQ196" s="385"/>
      <c r="AR196" s="385"/>
      <c r="AS196" s="385"/>
      <c r="AT196" s="385"/>
      <c r="AU196" s="388"/>
      <c r="AV196" s="408"/>
      <c r="AW196" s="408"/>
      <c r="AX196" s="408"/>
      <c r="AY196" s="408"/>
      <c r="AZ196" s="408"/>
    </row>
    <row r="197" spans="2:52" ht="15.75" thickBot="1" x14ac:dyDescent="0.3">
      <c r="B197" s="506">
        <v>169</v>
      </c>
      <c r="C197" s="547"/>
      <c r="D197" s="400" t="s">
        <v>47</v>
      </c>
      <c r="E197" s="403">
        <v>71.400000000000006</v>
      </c>
      <c r="F197" s="401">
        <v>0</v>
      </c>
      <c r="G197" s="496">
        <f t="shared" ref="G197" si="312">+F197*E197*31</f>
        <v>0</v>
      </c>
      <c r="H197" s="401">
        <v>0</v>
      </c>
      <c r="I197" s="469">
        <f t="shared" ref="I197" si="313">+H197*E197*28</f>
        <v>0</v>
      </c>
      <c r="J197" s="401">
        <v>0</v>
      </c>
      <c r="K197" s="469">
        <f t="shared" ref="K197" si="314">+J197*E197*31</f>
        <v>0</v>
      </c>
      <c r="L197" s="401">
        <v>0</v>
      </c>
      <c r="M197" s="469">
        <f t="shared" ref="M197" si="315">+L197*E197*30</f>
        <v>0</v>
      </c>
      <c r="N197" s="401">
        <v>1</v>
      </c>
      <c r="O197" s="469">
        <v>1142.4000000000001</v>
      </c>
      <c r="P197" s="401">
        <v>1</v>
      </c>
      <c r="Q197" s="469">
        <v>0</v>
      </c>
      <c r="R197" s="401">
        <v>1</v>
      </c>
      <c r="S197" s="469">
        <v>0</v>
      </c>
      <c r="T197" s="401">
        <v>1</v>
      </c>
      <c r="U197" s="469">
        <v>0</v>
      </c>
      <c r="V197" s="401">
        <v>1</v>
      </c>
      <c r="W197" s="469">
        <v>0</v>
      </c>
      <c r="X197" s="401">
        <v>1</v>
      </c>
      <c r="Y197" s="469">
        <v>0</v>
      </c>
      <c r="Z197" s="386"/>
      <c r="AA197" s="469"/>
      <c r="AB197" s="386"/>
      <c r="AC197" s="483"/>
      <c r="AD197" s="423"/>
      <c r="AE197" s="385"/>
      <c r="AF197" s="385"/>
      <c r="AG197" s="385"/>
      <c r="AH197" s="385"/>
      <c r="AI197" s="385"/>
      <c r="AJ197" s="385"/>
      <c r="AK197" s="385"/>
      <c r="AL197" s="385">
        <f t="shared" ref="AL197" si="316">+AP197*12</f>
        <v>21120</v>
      </c>
      <c r="AM197" s="385"/>
      <c r="AN197" s="385"/>
      <c r="AO197" s="385">
        <v>1760</v>
      </c>
      <c r="AP197" s="385">
        <v>1760</v>
      </c>
      <c r="AQ197" s="385"/>
      <c r="AR197" s="385"/>
      <c r="AS197" s="385"/>
      <c r="AT197" s="385"/>
      <c r="AU197" s="388"/>
      <c r="AV197" s="408"/>
      <c r="AW197" s="408"/>
      <c r="AX197" s="408"/>
      <c r="AY197" s="408"/>
      <c r="AZ197" s="408"/>
    </row>
    <row r="198" spans="2:52" ht="15.75" thickBot="1" x14ac:dyDescent="0.3">
      <c r="B198" s="506">
        <v>170</v>
      </c>
      <c r="C198" s="547"/>
      <c r="D198" s="400" t="s">
        <v>72</v>
      </c>
      <c r="E198" s="403">
        <v>71.400000000000006</v>
      </c>
      <c r="F198" s="401">
        <v>1</v>
      </c>
      <c r="G198" s="496">
        <f t="shared" si="161"/>
        <v>2213.4</v>
      </c>
      <c r="H198" s="401">
        <v>1</v>
      </c>
      <c r="I198" s="469">
        <f t="shared" si="302"/>
        <v>1999.2000000000003</v>
      </c>
      <c r="J198" s="401">
        <v>1</v>
      </c>
      <c r="K198" s="469">
        <f t="shared" si="308"/>
        <v>2213.4</v>
      </c>
      <c r="L198" s="401">
        <v>1</v>
      </c>
      <c r="M198" s="469">
        <f t="shared" si="309"/>
        <v>2142</v>
      </c>
      <c r="N198" s="401">
        <v>1</v>
      </c>
      <c r="O198" s="469">
        <f t="shared" si="310"/>
        <v>2213.4</v>
      </c>
      <c r="P198" s="401">
        <v>1</v>
      </c>
      <c r="Q198" s="469">
        <f t="shared" si="288"/>
        <v>2142</v>
      </c>
      <c r="R198" s="401">
        <v>1</v>
      </c>
      <c r="S198" s="469">
        <f t="shared" si="311"/>
        <v>2213.4</v>
      </c>
      <c r="T198" s="401">
        <v>1</v>
      </c>
      <c r="U198" s="469">
        <f t="shared" si="275"/>
        <v>2213.4</v>
      </c>
      <c r="V198" s="401">
        <v>1</v>
      </c>
      <c r="W198" s="469">
        <f t="shared" si="218"/>
        <v>2142</v>
      </c>
      <c r="X198" s="401">
        <v>1</v>
      </c>
      <c r="Y198" s="469">
        <f t="shared" si="146"/>
        <v>2213.4</v>
      </c>
      <c r="Z198" s="386"/>
      <c r="AA198" s="469"/>
      <c r="AB198" s="386"/>
      <c r="AC198" s="483"/>
      <c r="AD198" s="423">
        <f t="shared" si="276"/>
        <v>600</v>
      </c>
      <c r="AE198" s="404">
        <v>50</v>
      </c>
      <c r="AF198" s="385">
        <f t="shared" si="303"/>
        <v>600</v>
      </c>
      <c r="AG198" s="404">
        <v>50</v>
      </c>
      <c r="AH198" s="385">
        <f t="shared" si="304"/>
        <v>600</v>
      </c>
      <c r="AI198" s="404">
        <v>50</v>
      </c>
      <c r="AJ198" s="385">
        <f t="shared" ref="AJ198:AJ207" si="317">+AK198*12</f>
        <v>600</v>
      </c>
      <c r="AK198" s="404">
        <v>50</v>
      </c>
      <c r="AL198" s="385">
        <f t="shared" si="306"/>
        <v>63360</v>
      </c>
      <c r="AM198" s="385">
        <f t="shared" ref="AM198:AM208" si="318">1760*F198</f>
        <v>1760</v>
      </c>
      <c r="AN198" s="385">
        <f t="shared" ref="AN198:AN208" si="319">1760*H198</f>
        <v>1760</v>
      </c>
      <c r="AO198" s="385">
        <v>5280</v>
      </c>
      <c r="AP198" s="385">
        <v>5280</v>
      </c>
      <c r="AQ198" s="385">
        <v>0</v>
      </c>
      <c r="AR198" s="385">
        <v>0</v>
      </c>
      <c r="AS198" s="385">
        <v>0</v>
      </c>
      <c r="AT198" s="385">
        <v>0</v>
      </c>
      <c r="AU198" s="388">
        <f t="shared" ref="AU198:AU207" si="320">+G198+I198+K198+M198+O198+Q198+S198+AN198+AI198+U198+W198+Y198+AA198+AC198+AE198+AG198+AM198+AO198+AQ198+AR198+AS198+AT198+AK198+AP198</f>
        <v>35985.600000000006</v>
      </c>
      <c r="AV198" s="408"/>
      <c r="AW198" s="408"/>
      <c r="AX198" s="408"/>
      <c r="AY198" s="408"/>
      <c r="AZ198" s="408"/>
    </row>
    <row r="199" spans="2:52" ht="15.75" thickBot="1" x14ac:dyDescent="0.3">
      <c r="B199" s="506">
        <v>171</v>
      </c>
      <c r="C199" s="547"/>
      <c r="D199" s="400" t="s">
        <v>82</v>
      </c>
      <c r="E199" s="403">
        <v>71.400000000000006</v>
      </c>
      <c r="F199" s="401">
        <v>3</v>
      </c>
      <c r="G199" s="496">
        <f t="shared" ref="G199:G213" si="321">+F199*E199*31</f>
        <v>6640.2000000000007</v>
      </c>
      <c r="H199" s="401">
        <v>3</v>
      </c>
      <c r="I199" s="469">
        <f t="shared" si="302"/>
        <v>5997.6</v>
      </c>
      <c r="J199" s="401">
        <v>3</v>
      </c>
      <c r="K199" s="469">
        <f t="shared" si="308"/>
        <v>6640.2000000000007</v>
      </c>
      <c r="L199" s="401">
        <v>3</v>
      </c>
      <c r="M199" s="469">
        <f t="shared" si="309"/>
        <v>6426.0000000000009</v>
      </c>
      <c r="N199" s="401">
        <v>3</v>
      </c>
      <c r="O199" s="469">
        <f t="shared" si="310"/>
        <v>6640.2000000000007</v>
      </c>
      <c r="P199" s="401">
        <v>3</v>
      </c>
      <c r="Q199" s="469">
        <f t="shared" si="288"/>
        <v>6426.0000000000009</v>
      </c>
      <c r="R199" s="401">
        <v>3</v>
      </c>
      <c r="S199" s="469">
        <f t="shared" si="311"/>
        <v>6640.2000000000007</v>
      </c>
      <c r="T199" s="401">
        <v>3</v>
      </c>
      <c r="U199" s="469">
        <f t="shared" si="275"/>
        <v>6640.2000000000007</v>
      </c>
      <c r="V199" s="401">
        <v>3</v>
      </c>
      <c r="W199" s="469">
        <f t="shared" si="218"/>
        <v>6426.0000000000009</v>
      </c>
      <c r="X199" s="401">
        <v>3</v>
      </c>
      <c r="Y199" s="469">
        <f t="shared" si="146"/>
        <v>6640.2000000000007</v>
      </c>
      <c r="Z199" s="386"/>
      <c r="AA199" s="469"/>
      <c r="AB199" s="386"/>
      <c r="AC199" s="483"/>
      <c r="AD199" s="423">
        <f t="shared" si="276"/>
        <v>0</v>
      </c>
      <c r="AE199" s="385">
        <v>0</v>
      </c>
      <c r="AF199" s="385">
        <f t="shared" si="303"/>
        <v>0</v>
      </c>
      <c r="AG199" s="385">
        <v>0</v>
      </c>
      <c r="AH199" s="385">
        <f t="shared" si="304"/>
        <v>0</v>
      </c>
      <c r="AI199" s="385">
        <v>0</v>
      </c>
      <c r="AJ199" s="385">
        <f t="shared" si="317"/>
        <v>0</v>
      </c>
      <c r="AK199" s="385"/>
      <c r="AL199" s="385">
        <f t="shared" si="306"/>
        <v>21120</v>
      </c>
      <c r="AM199" s="385">
        <f t="shared" si="318"/>
        <v>5280</v>
      </c>
      <c r="AN199" s="385">
        <f t="shared" si="319"/>
        <v>5280</v>
      </c>
      <c r="AO199" s="385">
        <v>1760</v>
      </c>
      <c r="AP199" s="385">
        <v>1760</v>
      </c>
      <c r="AQ199" s="385">
        <v>0</v>
      </c>
      <c r="AR199" s="385">
        <v>0</v>
      </c>
      <c r="AS199" s="385">
        <v>0</v>
      </c>
      <c r="AT199" s="385">
        <v>0</v>
      </c>
      <c r="AU199" s="388">
        <f t="shared" si="320"/>
        <v>79196.800000000003</v>
      </c>
      <c r="AV199" s="408"/>
      <c r="AW199" s="408"/>
      <c r="AX199" s="408"/>
      <c r="AY199" s="408"/>
      <c r="AZ199" s="408"/>
    </row>
    <row r="200" spans="2:52" ht="15.75" thickBot="1" x14ac:dyDescent="0.3">
      <c r="B200" s="506">
        <v>172</v>
      </c>
      <c r="C200" s="547"/>
      <c r="D200" s="400" t="s">
        <v>83</v>
      </c>
      <c r="E200" s="403">
        <v>75.64</v>
      </c>
      <c r="F200" s="401">
        <v>1</v>
      </c>
      <c r="G200" s="496">
        <f t="shared" si="321"/>
        <v>2344.84</v>
      </c>
      <c r="H200" s="401">
        <v>1</v>
      </c>
      <c r="I200" s="469">
        <f t="shared" si="302"/>
        <v>2117.92</v>
      </c>
      <c r="J200" s="401">
        <v>1</v>
      </c>
      <c r="K200" s="469">
        <f t="shared" si="308"/>
        <v>2344.84</v>
      </c>
      <c r="L200" s="401">
        <v>1</v>
      </c>
      <c r="M200" s="469">
        <f t="shared" si="309"/>
        <v>2269.1999999999998</v>
      </c>
      <c r="N200" s="401">
        <v>1</v>
      </c>
      <c r="O200" s="469">
        <v>1210.24</v>
      </c>
      <c r="P200" s="401">
        <v>1</v>
      </c>
      <c r="Q200" s="469">
        <v>0</v>
      </c>
      <c r="R200" s="401">
        <v>1</v>
      </c>
      <c r="S200" s="469">
        <v>0</v>
      </c>
      <c r="T200" s="401">
        <v>1</v>
      </c>
      <c r="U200" s="469">
        <v>0</v>
      </c>
      <c r="V200" s="401">
        <v>1</v>
      </c>
      <c r="W200" s="469">
        <v>0</v>
      </c>
      <c r="X200" s="401">
        <v>1</v>
      </c>
      <c r="Y200" s="469">
        <v>0</v>
      </c>
      <c r="Z200" s="386"/>
      <c r="AA200" s="469"/>
      <c r="AB200" s="386"/>
      <c r="AC200" s="483"/>
      <c r="AD200" s="423">
        <f t="shared" si="276"/>
        <v>3120</v>
      </c>
      <c r="AE200" s="404">
        <v>260</v>
      </c>
      <c r="AF200" s="385">
        <f t="shared" si="303"/>
        <v>3120</v>
      </c>
      <c r="AG200" s="404">
        <v>260</v>
      </c>
      <c r="AH200" s="385">
        <f t="shared" si="304"/>
        <v>3120</v>
      </c>
      <c r="AI200" s="404">
        <v>260</v>
      </c>
      <c r="AJ200" s="385">
        <f t="shared" si="317"/>
        <v>3120</v>
      </c>
      <c r="AK200" s="404">
        <v>260</v>
      </c>
      <c r="AL200" s="385">
        <f t="shared" si="306"/>
        <v>422400</v>
      </c>
      <c r="AM200" s="385">
        <f t="shared" si="318"/>
        <v>1760</v>
      </c>
      <c r="AN200" s="385">
        <f t="shared" si="319"/>
        <v>1760</v>
      </c>
      <c r="AO200" s="385">
        <v>35200</v>
      </c>
      <c r="AP200" s="385">
        <v>35200</v>
      </c>
      <c r="AQ200" s="385">
        <v>0</v>
      </c>
      <c r="AR200" s="385">
        <v>0</v>
      </c>
      <c r="AS200" s="385">
        <v>0</v>
      </c>
      <c r="AT200" s="385">
        <v>0</v>
      </c>
      <c r="AU200" s="388">
        <f t="shared" si="320"/>
        <v>85247.040000000008</v>
      </c>
      <c r="AV200" s="408"/>
      <c r="AW200" s="408"/>
      <c r="AX200" s="408"/>
      <c r="AY200" s="408"/>
      <c r="AZ200" s="408"/>
    </row>
    <row r="201" spans="2:52" ht="15.75" thickBot="1" x14ac:dyDescent="0.3">
      <c r="B201" s="506">
        <v>173</v>
      </c>
      <c r="C201" s="547"/>
      <c r="D201" s="400" t="s">
        <v>34</v>
      </c>
      <c r="E201" s="403">
        <v>71.400000000000006</v>
      </c>
      <c r="F201" s="401">
        <v>22</v>
      </c>
      <c r="G201" s="496">
        <f t="shared" si="321"/>
        <v>48694.8</v>
      </c>
      <c r="H201" s="401">
        <v>22</v>
      </c>
      <c r="I201" s="469">
        <f t="shared" si="302"/>
        <v>43982.400000000009</v>
      </c>
      <c r="J201" s="401">
        <v>22</v>
      </c>
      <c r="K201" s="469">
        <f t="shared" si="308"/>
        <v>48694.8</v>
      </c>
      <c r="L201" s="401">
        <v>22</v>
      </c>
      <c r="M201" s="469">
        <f t="shared" si="309"/>
        <v>47124.000000000007</v>
      </c>
      <c r="N201" s="401">
        <v>22</v>
      </c>
      <c r="O201" s="469">
        <f t="shared" si="310"/>
        <v>48694.8</v>
      </c>
      <c r="P201" s="401">
        <v>22</v>
      </c>
      <c r="Q201" s="469">
        <f t="shared" si="288"/>
        <v>47124.000000000007</v>
      </c>
      <c r="R201" s="401">
        <v>22</v>
      </c>
      <c r="S201" s="469">
        <f t="shared" si="311"/>
        <v>48694.8</v>
      </c>
      <c r="T201" s="401">
        <v>22</v>
      </c>
      <c r="U201" s="469">
        <f t="shared" si="275"/>
        <v>48694.8</v>
      </c>
      <c r="V201" s="401">
        <v>22</v>
      </c>
      <c r="W201" s="469">
        <f t="shared" si="218"/>
        <v>47124.000000000007</v>
      </c>
      <c r="X201" s="401">
        <v>22</v>
      </c>
      <c r="Y201" s="469">
        <f t="shared" si="146"/>
        <v>48694.8</v>
      </c>
      <c r="Z201" s="386"/>
      <c r="AA201" s="469"/>
      <c r="AB201" s="386"/>
      <c r="AC201" s="483"/>
      <c r="AD201" s="423"/>
      <c r="AE201" s="404"/>
      <c r="AF201" s="385"/>
      <c r="AG201" s="404"/>
      <c r="AH201" s="385"/>
      <c r="AI201" s="404"/>
      <c r="AJ201" s="385"/>
      <c r="AK201" s="404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8"/>
      <c r="AV201" s="408"/>
      <c r="AW201" s="408"/>
      <c r="AX201" s="408"/>
      <c r="AY201" s="408"/>
      <c r="AZ201" s="408"/>
    </row>
    <row r="202" spans="2:52" ht="15.75" thickBot="1" x14ac:dyDescent="0.3">
      <c r="B202" s="506">
        <v>174</v>
      </c>
      <c r="C202" s="547"/>
      <c r="D202" s="400" t="s">
        <v>84</v>
      </c>
      <c r="E202" s="403">
        <v>76.59</v>
      </c>
      <c r="F202" s="401">
        <v>1</v>
      </c>
      <c r="G202" s="496">
        <f t="shared" si="321"/>
        <v>2374.29</v>
      </c>
      <c r="H202" s="401">
        <v>1</v>
      </c>
      <c r="I202" s="469">
        <f t="shared" si="302"/>
        <v>2144.52</v>
      </c>
      <c r="J202" s="401">
        <v>1</v>
      </c>
      <c r="K202" s="469">
        <f t="shared" si="308"/>
        <v>2374.29</v>
      </c>
      <c r="L202" s="401">
        <v>1</v>
      </c>
      <c r="M202" s="469">
        <f t="shared" si="309"/>
        <v>2297.7000000000003</v>
      </c>
      <c r="N202" s="401">
        <v>1</v>
      </c>
      <c r="O202" s="469">
        <f t="shared" si="310"/>
        <v>2374.29</v>
      </c>
      <c r="P202" s="401">
        <v>1</v>
      </c>
      <c r="Q202" s="469">
        <f t="shared" si="288"/>
        <v>2297.7000000000003</v>
      </c>
      <c r="R202" s="401">
        <v>1</v>
      </c>
      <c r="S202" s="469">
        <f t="shared" si="311"/>
        <v>2374.29</v>
      </c>
      <c r="T202" s="401">
        <v>1</v>
      </c>
      <c r="U202" s="469">
        <f t="shared" si="275"/>
        <v>2374.29</v>
      </c>
      <c r="V202" s="401">
        <v>1</v>
      </c>
      <c r="W202" s="469">
        <f t="shared" si="218"/>
        <v>2297.7000000000003</v>
      </c>
      <c r="X202" s="401">
        <v>1</v>
      </c>
      <c r="Y202" s="469">
        <f t="shared" si="146"/>
        <v>2374.29</v>
      </c>
      <c r="Z202" s="386"/>
      <c r="AA202" s="469"/>
      <c r="AB202" s="386"/>
      <c r="AC202" s="483"/>
      <c r="AD202" s="423">
        <f t="shared" si="276"/>
        <v>900</v>
      </c>
      <c r="AE202" s="404">
        <v>75</v>
      </c>
      <c r="AF202" s="385">
        <f t="shared" si="303"/>
        <v>900</v>
      </c>
      <c r="AG202" s="404">
        <v>75</v>
      </c>
      <c r="AH202" s="385">
        <f t="shared" si="304"/>
        <v>900</v>
      </c>
      <c r="AI202" s="404">
        <v>75</v>
      </c>
      <c r="AJ202" s="385">
        <f t="shared" si="317"/>
        <v>900</v>
      </c>
      <c r="AK202" s="404">
        <v>75</v>
      </c>
      <c r="AL202" s="385">
        <f t="shared" si="306"/>
        <v>21120</v>
      </c>
      <c r="AM202" s="385">
        <f t="shared" si="318"/>
        <v>1760</v>
      </c>
      <c r="AN202" s="385">
        <f t="shared" si="319"/>
        <v>1760</v>
      </c>
      <c r="AO202" s="385">
        <v>1760</v>
      </c>
      <c r="AP202" s="385">
        <v>1760</v>
      </c>
      <c r="AQ202" s="385">
        <v>0</v>
      </c>
      <c r="AR202" s="385">
        <v>0</v>
      </c>
      <c r="AS202" s="385">
        <v>0</v>
      </c>
      <c r="AT202" s="385">
        <v>0</v>
      </c>
      <c r="AU202" s="388">
        <f t="shared" si="320"/>
        <v>30623.360000000004</v>
      </c>
      <c r="AV202" s="408"/>
      <c r="AW202" s="408"/>
      <c r="AX202" s="408"/>
      <c r="AY202" s="408"/>
      <c r="AZ202" s="408"/>
    </row>
    <row r="203" spans="2:52" ht="15.75" thickBot="1" x14ac:dyDescent="0.3">
      <c r="B203" s="506">
        <v>175</v>
      </c>
      <c r="C203" s="547"/>
      <c r="D203" s="400" t="s">
        <v>76</v>
      </c>
      <c r="E203" s="403">
        <v>72.540000000000006</v>
      </c>
      <c r="F203" s="401">
        <v>2</v>
      </c>
      <c r="G203" s="496">
        <f t="shared" si="321"/>
        <v>4497.4800000000005</v>
      </c>
      <c r="H203" s="401">
        <v>2</v>
      </c>
      <c r="I203" s="469">
        <f t="shared" si="302"/>
        <v>4062.2400000000002</v>
      </c>
      <c r="J203" s="401">
        <v>2</v>
      </c>
      <c r="K203" s="469">
        <f t="shared" si="308"/>
        <v>4497.4800000000005</v>
      </c>
      <c r="L203" s="401">
        <v>2</v>
      </c>
      <c r="M203" s="469">
        <f t="shared" si="309"/>
        <v>4352.4000000000005</v>
      </c>
      <c r="N203" s="401">
        <v>2</v>
      </c>
      <c r="O203" s="469">
        <f t="shared" si="310"/>
        <v>4497.4800000000005</v>
      </c>
      <c r="P203" s="401">
        <v>2</v>
      </c>
      <c r="Q203" s="469">
        <f t="shared" si="288"/>
        <v>4352.4000000000005</v>
      </c>
      <c r="R203" s="401">
        <v>2</v>
      </c>
      <c r="S203" s="469">
        <f t="shared" si="311"/>
        <v>4497.4800000000005</v>
      </c>
      <c r="T203" s="401">
        <v>2</v>
      </c>
      <c r="U203" s="469">
        <f t="shared" si="275"/>
        <v>4497.4800000000005</v>
      </c>
      <c r="V203" s="401">
        <v>2</v>
      </c>
      <c r="W203" s="469">
        <f t="shared" si="218"/>
        <v>4352.4000000000005</v>
      </c>
      <c r="X203" s="401">
        <v>2</v>
      </c>
      <c r="Y203" s="469">
        <f t="shared" si="146"/>
        <v>4497.4800000000005</v>
      </c>
      <c r="Z203" s="386"/>
      <c r="AA203" s="469"/>
      <c r="AB203" s="386"/>
      <c r="AC203" s="483"/>
      <c r="AD203" s="423">
        <f t="shared" si="276"/>
        <v>600</v>
      </c>
      <c r="AE203" s="404">
        <v>50</v>
      </c>
      <c r="AF203" s="385">
        <f t="shared" si="303"/>
        <v>600</v>
      </c>
      <c r="AG203" s="404">
        <v>50</v>
      </c>
      <c r="AH203" s="385">
        <f t="shared" si="304"/>
        <v>600</v>
      </c>
      <c r="AI203" s="404">
        <v>50</v>
      </c>
      <c r="AJ203" s="385">
        <f t="shared" si="317"/>
        <v>600</v>
      </c>
      <c r="AK203" s="404">
        <v>50</v>
      </c>
      <c r="AL203" s="385">
        <f t="shared" si="306"/>
        <v>42240</v>
      </c>
      <c r="AM203" s="385">
        <f t="shared" si="318"/>
        <v>3520</v>
      </c>
      <c r="AN203" s="385">
        <f t="shared" si="319"/>
        <v>3520</v>
      </c>
      <c r="AO203" s="385">
        <v>3520</v>
      </c>
      <c r="AP203" s="385">
        <v>3520</v>
      </c>
      <c r="AQ203" s="385">
        <v>0</v>
      </c>
      <c r="AR203" s="385">
        <v>0</v>
      </c>
      <c r="AS203" s="385">
        <v>0</v>
      </c>
      <c r="AT203" s="385">
        <v>0</v>
      </c>
      <c r="AU203" s="388">
        <f t="shared" si="320"/>
        <v>58384.320000000014</v>
      </c>
      <c r="AV203" s="408"/>
      <c r="AW203" s="408"/>
      <c r="AX203" s="408"/>
      <c r="AY203" s="408"/>
      <c r="AZ203" s="408"/>
    </row>
    <row r="204" spans="2:52" ht="15.75" thickBot="1" x14ac:dyDescent="0.3">
      <c r="B204" s="506">
        <v>176</v>
      </c>
      <c r="C204" s="547"/>
      <c r="D204" s="400" t="s">
        <v>35</v>
      </c>
      <c r="E204" s="403">
        <v>72.540000000000006</v>
      </c>
      <c r="F204" s="401">
        <v>1</v>
      </c>
      <c r="G204" s="496">
        <f t="shared" si="321"/>
        <v>2248.7400000000002</v>
      </c>
      <c r="H204" s="401">
        <v>1</v>
      </c>
      <c r="I204" s="469">
        <f t="shared" si="302"/>
        <v>2031.1200000000001</v>
      </c>
      <c r="J204" s="401">
        <v>1</v>
      </c>
      <c r="K204" s="469">
        <f t="shared" si="308"/>
        <v>2248.7400000000002</v>
      </c>
      <c r="L204" s="401">
        <v>1</v>
      </c>
      <c r="M204" s="469">
        <f t="shared" si="309"/>
        <v>2176.2000000000003</v>
      </c>
      <c r="N204" s="401">
        <v>1</v>
      </c>
      <c r="O204" s="469">
        <f t="shared" si="310"/>
        <v>2248.7400000000002</v>
      </c>
      <c r="P204" s="401">
        <v>1</v>
      </c>
      <c r="Q204" s="469">
        <f t="shared" si="288"/>
        <v>2176.2000000000003</v>
      </c>
      <c r="R204" s="401">
        <v>1</v>
      </c>
      <c r="S204" s="469">
        <f t="shared" si="311"/>
        <v>2248.7400000000002</v>
      </c>
      <c r="T204" s="401">
        <v>1</v>
      </c>
      <c r="U204" s="469">
        <f t="shared" si="275"/>
        <v>2248.7400000000002</v>
      </c>
      <c r="V204" s="401">
        <v>1</v>
      </c>
      <c r="W204" s="469">
        <f t="shared" si="218"/>
        <v>2176.2000000000003</v>
      </c>
      <c r="X204" s="401">
        <v>1</v>
      </c>
      <c r="Y204" s="469">
        <f t="shared" si="146"/>
        <v>2248.7400000000002</v>
      </c>
      <c r="Z204" s="386"/>
      <c r="AA204" s="469"/>
      <c r="AB204" s="386"/>
      <c r="AC204" s="483"/>
      <c r="AD204" s="423">
        <f t="shared" si="276"/>
        <v>600</v>
      </c>
      <c r="AE204" s="404">
        <v>50</v>
      </c>
      <c r="AF204" s="385">
        <f t="shared" si="303"/>
        <v>600</v>
      </c>
      <c r="AG204" s="404">
        <v>50</v>
      </c>
      <c r="AH204" s="385">
        <f t="shared" si="304"/>
        <v>600</v>
      </c>
      <c r="AI204" s="404">
        <v>50</v>
      </c>
      <c r="AJ204" s="385">
        <f t="shared" si="317"/>
        <v>600</v>
      </c>
      <c r="AK204" s="404">
        <v>50</v>
      </c>
      <c r="AL204" s="385">
        <f t="shared" si="306"/>
        <v>21120</v>
      </c>
      <c r="AM204" s="385">
        <f t="shared" si="318"/>
        <v>1760</v>
      </c>
      <c r="AN204" s="385">
        <f t="shared" si="319"/>
        <v>1760</v>
      </c>
      <c r="AO204" s="385">
        <v>1760</v>
      </c>
      <c r="AP204" s="385">
        <v>1760</v>
      </c>
      <c r="AQ204" s="385">
        <v>0</v>
      </c>
      <c r="AR204" s="385">
        <v>0</v>
      </c>
      <c r="AS204" s="385">
        <v>0</v>
      </c>
      <c r="AT204" s="385">
        <v>0</v>
      </c>
      <c r="AU204" s="388">
        <f t="shared" si="320"/>
        <v>29292.160000000007</v>
      </c>
      <c r="AV204" s="408"/>
      <c r="AW204" s="408"/>
      <c r="AX204" s="408"/>
      <c r="AY204" s="408"/>
      <c r="AZ204" s="408"/>
    </row>
    <row r="205" spans="2:52" ht="15.75" thickBot="1" x14ac:dyDescent="0.3">
      <c r="B205" s="506">
        <v>177</v>
      </c>
      <c r="C205" s="547"/>
      <c r="D205" s="400" t="s">
        <v>38</v>
      </c>
      <c r="E205" s="403">
        <v>78.25</v>
      </c>
      <c r="F205" s="401">
        <v>3</v>
      </c>
      <c r="G205" s="496">
        <f t="shared" si="321"/>
        <v>7277.25</v>
      </c>
      <c r="H205" s="401">
        <v>3</v>
      </c>
      <c r="I205" s="469">
        <f t="shared" si="302"/>
        <v>6573</v>
      </c>
      <c r="J205" s="401">
        <v>3</v>
      </c>
      <c r="K205" s="469">
        <f t="shared" si="308"/>
        <v>7277.25</v>
      </c>
      <c r="L205" s="401">
        <v>3</v>
      </c>
      <c r="M205" s="469">
        <f t="shared" si="309"/>
        <v>7042.5</v>
      </c>
      <c r="N205" s="401">
        <v>3</v>
      </c>
      <c r="O205" s="469">
        <f t="shared" si="310"/>
        <v>7277.25</v>
      </c>
      <c r="P205" s="401">
        <v>3</v>
      </c>
      <c r="Q205" s="469">
        <f t="shared" si="288"/>
        <v>7042.5</v>
      </c>
      <c r="R205" s="401">
        <v>3</v>
      </c>
      <c r="S205" s="469">
        <f t="shared" si="311"/>
        <v>7277.25</v>
      </c>
      <c r="T205" s="401">
        <v>3</v>
      </c>
      <c r="U205" s="469">
        <f t="shared" si="275"/>
        <v>7277.25</v>
      </c>
      <c r="V205" s="401">
        <v>3</v>
      </c>
      <c r="W205" s="469">
        <f t="shared" si="218"/>
        <v>7042.5</v>
      </c>
      <c r="X205" s="401">
        <v>3</v>
      </c>
      <c r="Y205" s="469">
        <v>7199</v>
      </c>
      <c r="Z205" s="386"/>
      <c r="AA205" s="469"/>
      <c r="AB205" s="386"/>
      <c r="AC205" s="483"/>
      <c r="AD205" s="423">
        <f t="shared" si="276"/>
        <v>2700</v>
      </c>
      <c r="AE205" s="404">
        <v>225</v>
      </c>
      <c r="AF205" s="385">
        <f t="shared" si="303"/>
        <v>2700</v>
      </c>
      <c r="AG205" s="404">
        <v>225</v>
      </c>
      <c r="AH205" s="385">
        <f t="shared" si="304"/>
        <v>2700</v>
      </c>
      <c r="AI205" s="404">
        <v>225</v>
      </c>
      <c r="AJ205" s="385">
        <f t="shared" si="317"/>
        <v>2700</v>
      </c>
      <c r="AK205" s="404">
        <v>225</v>
      </c>
      <c r="AL205" s="385">
        <f t="shared" si="306"/>
        <v>84480</v>
      </c>
      <c r="AM205" s="385">
        <f t="shared" si="318"/>
        <v>5280</v>
      </c>
      <c r="AN205" s="385">
        <f t="shared" si="319"/>
        <v>5280</v>
      </c>
      <c r="AO205" s="385">
        <v>7040</v>
      </c>
      <c r="AP205" s="385">
        <v>7040</v>
      </c>
      <c r="AQ205" s="385">
        <v>0</v>
      </c>
      <c r="AR205" s="385">
        <v>0</v>
      </c>
      <c r="AS205" s="385">
        <v>0</v>
      </c>
      <c r="AT205" s="385">
        <v>0</v>
      </c>
      <c r="AU205" s="388">
        <f t="shared" si="320"/>
        <v>96825.75</v>
      </c>
      <c r="AV205" s="408"/>
      <c r="AW205" s="408"/>
      <c r="AX205" s="408"/>
      <c r="AY205" s="408"/>
      <c r="AZ205" s="408"/>
    </row>
    <row r="206" spans="2:52" ht="15.75" thickBot="1" x14ac:dyDescent="0.3">
      <c r="B206" s="506">
        <v>178</v>
      </c>
      <c r="C206" s="547"/>
      <c r="D206" s="400" t="s">
        <v>30</v>
      </c>
      <c r="E206" s="403">
        <v>72.540000000000006</v>
      </c>
      <c r="F206" s="401">
        <v>1</v>
      </c>
      <c r="G206" s="496">
        <f t="shared" si="321"/>
        <v>2248.7400000000002</v>
      </c>
      <c r="H206" s="401">
        <v>1</v>
      </c>
      <c r="I206" s="469">
        <f t="shared" si="302"/>
        <v>2031.1200000000001</v>
      </c>
      <c r="J206" s="401">
        <v>1</v>
      </c>
      <c r="K206" s="469">
        <f t="shared" si="308"/>
        <v>2248.7400000000002</v>
      </c>
      <c r="L206" s="401">
        <v>1</v>
      </c>
      <c r="M206" s="469">
        <f t="shared" si="309"/>
        <v>2176.2000000000003</v>
      </c>
      <c r="N206" s="401">
        <v>1</v>
      </c>
      <c r="O206" s="469">
        <f t="shared" si="310"/>
        <v>2248.7400000000002</v>
      </c>
      <c r="P206" s="401">
        <v>1</v>
      </c>
      <c r="Q206" s="469">
        <f t="shared" si="288"/>
        <v>2176.2000000000003</v>
      </c>
      <c r="R206" s="401">
        <v>1</v>
      </c>
      <c r="S206" s="469">
        <f t="shared" si="311"/>
        <v>2248.7400000000002</v>
      </c>
      <c r="T206" s="401">
        <v>1</v>
      </c>
      <c r="U206" s="469">
        <f t="shared" si="275"/>
        <v>2248.7400000000002</v>
      </c>
      <c r="V206" s="401">
        <v>1</v>
      </c>
      <c r="W206" s="469">
        <f t="shared" si="218"/>
        <v>2176.2000000000003</v>
      </c>
      <c r="X206" s="401">
        <v>1</v>
      </c>
      <c r="Y206" s="469">
        <f t="shared" si="146"/>
        <v>2248.7400000000002</v>
      </c>
      <c r="Z206" s="386"/>
      <c r="AA206" s="469"/>
      <c r="AB206" s="386"/>
      <c r="AC206" s="483"/>
      <c r="AD206" s="423">
        <f t="shared" si="276"/>
        <v>0</v>
      </c>
      <c r="AE206" s="385">
        <v>0</v>
      </c>
      <c r="AF206" s="385">
        <f t="shared" si="303"/>
        <v>0</v>
      </c>
      <c r="AG206" s="385">
        <v>0</v>
      </c>
      <c r="AH206" s="385">
        <f t="shared" si="304"/>
        <v>0</v>
      </c>
      <c r="AI206" s="385">
        <v>0</v>
      </c>
      <c r="AJ206" s="385">
        <f t="shared" si="317"/>
        <v>0</v>
      </c>
      <c r="AK206" s="385"/>
      <c r="AL206" s="385">
        <f t="shared" si="306"/>
        <v>21120</v>
      </c>
      <c r="AM206" s="385">
        <f t="shared" si="318"/>
        <v>1760</v>
      </c>
      <c r="AN206" s="385">
        <f t="shared" si="319"/>
        <v>1760</v>
      </c>
      <c r="AO206" s="385">
        <v>1760</v>
      </c>
      <c r="AP206" s="385">
        <v>1760</v>
      </c>
      <c r="AQ206" s="385">
        <v>0</v>
      </c>
      <c r="AR206" s="385">
        <v>0</v>
      </c>
      <c r="AS206" s="385">
        <v>0</v>
      </c>
      <c r="AT206" s="385">
        <v>0</v>
      </c>
      <c r="AU206" s="388">
        <f t="shared" si="320"/>
        <v>29092.160000000007</v>
      </c>
      <c r="AV206" s="408"/>
      <c r="AW206" s="408"/>
      <c r="AX206" s="408"/>
      <c r="AY206" s="408"/>
      <c r="AZ206" s="408"/>
    </row>
    <row r="207" spans="2:52" ht="15.75" thickBot="1" x14ac:dyDescent="0.3">
      <c r="B207" s="506">
        <v>179</v>
      </c>
      <c r="C207" s="547"/>
      <c r="D207" s="400" t="s">
        <v>31</v>
      </c>
      <c r="E207" s="403">
        <v>71.400000000000006</v>
      </c>
      <c r="F207" s="401">
        <v>2</v>
      </c>
      <c r="G207" s="496">
        <f t="shared" si="321"/>
        <v>4426.8</v>
      </c>
      <c r="H207" s="401">
        <v>2</v>
      </c>
      <c r="I207" s="469">
        <f t="shared" si="302"/>
        <v>3998.4000000000005</v>
      </c>
      <c r="J207" s="401">
        <v>2</v>
      </c>
      <c r="K207" s="469">
        <f t="shared" si="308"/>
        <v>4426.8</v>
      </c>
      <c r="L207" s="401">
        <v>2</v>
      </c>
      <c r="M207" s="469">
        <f t="shared" si="309"/>
        <v>4284</v>
      </c>
      <c r="N207" s="401">
        <v>2</v>
      </c>
      <c r="O207" s="469">
        <v>0</v>
      </c>
      <c r="P207" s="401">
        <v>2</v>
      </c>
      <c r="Q207" s="469">
        <f t="shared" si="288"/>
        <v>4284</v>
      </c>
      <c r="R207" s="401">
        <v>2</v>
      </c>
      <c r="S207" s="469">
        <f t="shared" si="311"/>
        <v>4426.8</v>
      </c>
      <c r="T207" s="401">
        <v>2</v>
      </c>
      <c r="U207" s="469">
        <f t="shared" si="275"/>
        <v>4426.8</v>
      </c>
      <c r="V207" s="401">
        <v>2</v>
      </c>
      <c r="W207" s="469">
        <v>0</v>
      </c>
      <c r="X207" s="401">
        <v>2</v>
      </c>
      <c r="Y207" s="469">
        <v>0</v>
      </c>
      <c r="Z207" s="386"/>
      <c r="AA207" s="469"/>
      <c r="AB207" s="386"/>
      <c r="AC207" s="483"/>
      <c r="AD207" s="423">
        <f t="shared" si="276"/>
        <v>69600</v>
      </c>
      <c r="AE207" s="404">
        <v>5800</v>
      </c>
      <c r="AF207" s="385">
        <f t="shared" si="303"/>
        <v>69600</v>
      </c>
      <c r="AG207" s="404">
        <v>5800</v>
      </c>
      <c r="AH207" s="385">
        <f t="shared" si="304"/>
        <v>69000</v>
      </c>
      <c r="AI207" s="404">
        <v>5750</v>
      </c>
      <c r="AJ207" s="385">
        <f t="shared" si="317"/>
        <v>69000</v>
      </c>
      <c r="AK207" s="404">
        <v>5750</v>
      </c>
      <c r="AL207" s="385">
        <f t="shared" si="306"/>
        <v>4762895.1251612827</v>
      </c>
      <c r="AM207" s="385">
        <f t="shared" si="318"/>
        <v>3520</v>
      </c>
      <c r="AN207" s="385">
        <f t="shared" si="319"/>
        <v>3520</v>
      </c>
      <c r="AO207" s="385">
        <v>202400</v>
      </c>
      <c r="AP207" s="385">
        <v>396907.92709677352</v>
      </c>
      <c r="AQ207" s="385">
        <v>0</v>
      </c>
      <c r="AR207" s="385">
        <v>0</v>
      </c>
      <c r="AS207" s="385">
        <v>0</v>
      </c>
      <c r="AT207" s="385">
        <v>0</v>
      </c>
      <c r="AU207" s="388">
        <f t="shared" si="320"/>
        <v>659721.5270967735</v>
      </c>
      <c r="AV207" s="408"/>
      <c r="AW207" s="408"/>
      <c r="AX207" s="408"/>
      <c r="AY207" s="408"/>
      <c r="AZ207" s="408"/>
    </row>
    <row r="208" spans="2:52" ht="15.75" thickBot="1" x14ac:dyDescent="0.3">
      <c r="B208" s="506">
        <v>180</v>
      </c>
      <c r="C208" s="547"/>
      <c r="D208" s="400" t="s">
        <v>31</v>
      </c>
      <c r="E208" s="403">
        <v>71.400000000000006</v>
      </c>
      <c r="F208" s="401">
        <v>0</v>
      </c>
      <c r="G208" s="496">
        <v>0</v>
      </c>
      <c r="H208" s="401">
        <v>0</v>
      </c>
      <c r="I208" s="469">
        <f t="shared" si="302"/>
        <v>0</v>
      </c>
      <c r="J208" s="401">
        <v>1</v>
      </c>
      <c r="K208" s="469">
        <f>+J208*E208*43</f>
        <v>3070.2000000000003</v>
      </c>
      <c r="L208" s="401">
        <v>1</v>
      </c>
      <c r="M208" s="469">
        <f t="shared" si="309"/>
        <v>2142</v>
      </c>
      <c r="N208" s="401">
        <v>1</v>
      </c>
      <c r="O208" s="469">
        <f t="shared" si="310"/>
        <v>2213.4</v>
      </c>
      <c r="P208" s="401">
        <v>1</v>
      </c>
      <c r="Q208" s="469">
        <f t="shared" si="288"/>
        <v>2142</v>
      </c>
      <c r="R208" s="401">
        <v>1</v>
      </c>
      <c r="S208" s="469">
        <f t="shared" si="311"/>
        <v>2213.4</v>
      </c>
      <c r="T208" s="401">
        <v>1</v>
      </c>
      <c r="U208" s="469">
        <v>0</v>
      </c>
      <c r="V208" s="401">
        <v>1</v>
      </c>
      <c r="W208" s="469">
        <v>4355.3999999999996</v>
      </c>
      <c r="X208" s="401">
        <v>1</v>
      </c>
      <c r="Y208" s="469">
        <f t="shared" si="146"/>
        <v>2213.4</v>
      </c>
      <c r="Z208" s="386"/>
      <c r="AA208" s="469"/>
      <c r="AB208" s="386"/>
      <c r="AC208" s="483"/>
      <c r="AD208" s="423"/>
      <c r="AE208" s="404"/>
      <c r="AF208" s="385"/>
      <c r="AG208" s="404"/>
      <c r="AH208" s="385"/>
      <c r="AI208" s="404"/>
      <c r="AJ208" s="385"/>
      <c r="AK208" s="404"/>
      <c r="AL208" s="385"/>
      <c r="AM208" s="385">
        <f t="shared" si="318"/>
        <v>0</v>
      </c>
      <c r="AN208" s="385">
        <f t="shared" si="319"/>
        <v>0</v>
      </c>
      <c r="AO208" s="385"/>
      <c r="AP208" s="385"/>
      <c r="AQ208" s="385"/>
      <c r="AR208" s="385"/>
      <c r="AS208" s="385"/>
      <c r="AT208" s="385"/>
      <c r="AU208" s="388"/>
      <c r="AV208" s="408"/>
      <c r="AW208" s="408"/>
      <c r="AX208" s="408"/>
      <c r="AY208" s="408"/>
      <c r="AZ208" s="408"/>
    </row>
    <row r="209" spans="2:52" ht="15.75" thickBot="1" x14ac:dyDescent="0.3">
      <c r="B209" s="506">
        <v>181</v>
      </c>
      <c r="C209" s="547"/>
      <c r="D209" s="400" t="s">
        <v>53</v>
      </c>
      <c r="E209" s="403">
        <v>71.400000000000006</v>
      </c>
      <c r="F209" s="401">
        <v>25</v>
      </c>
      <c r="G209" s="496">
        <f t="shared" si="321"/>
        <v>55335.000000000007</v>
      </c>
      <c r="H209" s="401">
        <v>25</v>
      </c>
      <c r="I209" s="469">
        <f t="shared" si="302"/>
        <v>49980.000000000007</v>
      </c>
      <c r="J209" s="401">
        <v>24</v>
      </c>
      <c r="K209" s="469">
        <f t="shared" si="308"/>
        <v>53121.600000000006</v>
      </c>
      <c r="L209" s="401">
        <v>24</v>
      </c>
      <c r="M209" s="469">
        <f t="shared" si="309"/>
        <v>51408.000000000007</v>
      </c>
      <c r="N209" s="401">
        <v>24</v>
      </c>
      <c r="O209" s="469">
        <f t="shared" si="310"/>
        <v>53121.600000000006</v>
      </c>
      <c r="P209" s="401">
        <v>24</v>
      </c>
      <c r="Q209" s="469">
        <f t="shared" si="288"/>
        <v>51408.000000000007</v>
      </c>
      <c r="R209" s="401">
        <v>23</v>
      </c>
      <c r="S209" s="469">
        <f t="shared" si="311"/>
        <v>50908.200000000004</v>
      </c>
      <c r="T209" s="401">
        <v>23</v>
      </c>
      <c r="U209" s="469">
        <f t="shared" si="275"/>
        <v>50908.200000000004</v>
      </c>
      <c r="V209" s="401">
        <v>23</v>
      </c>
      <c r="W209" s="469">
        <f t="shared" si="218"/>
        <v>49266</v>
      </c>
      <c r="X209" s="401">
        <v>23</v>
      </c>
      <c r="Y209" s="469">
        <f t="shared" si="146"/>
        <v>50908.200000000004</v>
      </c>
      <c r="Z209" s="386"/>
      <c r="AA209" s="469"/>
      <c r="AB209" s="386"/>
      <c r="AC209" s="483"/>
      <c r="AD209" s="423"/>
      <c r="AE209" s="404"/>
      <c r="AF209" s="385"/>
      <c r="AG209" s="404"/>
      <c r="AH209" s="385"/>
      <c r="AI209" s="404"/>
      <c r="AJ209" s="385"/>
      <c r="AK209" s="404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8"/>
      <c r="AV209" s="408"/>
      <c r="AW209" s="408"/>
      <c r="AX209" s="408"/>
      <c r="AY209" s="408"/>
      <c r="AZ209" s="408"/>
    </row>
    <row r="210" spans="2:52" ht="15.75" thickBot="1" x14ac:dyDescent="0.3">
      <c r="B210" s="506">
        <v>182</v>
      </c>
      <c r="C210" s="547"/>
      <c r="D210" s="400" t="s">
        <v>53</v>
      </c>
      <c r="E210" s="403">
        <v>71.400000000000006</v>
      </c>
      <c r="F210" s="401">
        <v>0</v>
      </c>
      <c r="G210" s="496">
        <f t="shared" ref="G210" si="322">+F210*E210*31</f>
        <v>0</v>
      </c>
      <c r="H210" s="401">
        <v>0</v>
      </c>
      <c r="I210" s="469">
        <f t="shared" ref="I210" si="323">+H210*E210*28</f>
        <v>0</v>
      </c>
      <c r="J210" s="401">
        <v>0</v>
      </c>
      <c r="K210" s="469">
        <f t="shared" ref="K210" si="324">+J210*E210*31</f>
        <v>0</v>
      </c>
      <c r="L210" s="401">
        <v>0</v>
      </c>
      <c r="M210" s="469">
        <f t="shared" ref="M210" si="325">+L210*E210*30</f>
        <v>0</v>
      </c>
      <c r="N210" s="401">
        <v>0</v>
      </c>
      <c r="O210" s="469">
        <f t="shared" ref="O210" si="326">+N210*E210*31</f>
        <v>0</v>
      </c>
      <c r="P210" s="401">
        <v>0</v>
      </c>
      <c r="Q210" s="469">
        <f t="shared" ref="Q210" si="327">E210*P210*30</f>
        <v>0</v>
      </c>
      <c r="R210" s="401">
        <v>1</v>
      </c>
      <c r="S210" s="469">
        <v>0</v>
      </c>
      <c r="T210" s="401">
        <v>1</v>
      </c>
      <c r="U210" s="469">
        <v>0</v>
      </c>
      <c r="V210" s="401">
        <v>1</v>
      </c>
      <c r="W210" s="469">
        <v>0</v>
      </c>
      <c r="X210" s="401">
        <v>1</v>
      </c>
      <c r="Y210" s="469">
        <v>0</v>
      </c>
      <c r="Z210" s="386"/>
      <c r="AA210" s="469"/>
      <c r="AB210" s="386"/>
      <c r="AC210" s="483"/>
      <c r="AD210" s="423"/>
      <c r="AE210" s="404"/>
      <c r="AF210" s="385"/>
      <c r="AG210" s="404"/>
      <c r="AH210" s="385"/>
      <c r="AI210" s="404"/>
      <c r="AJ210" s="385"/>
      <c r="AK210" s="404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8"/>
      <c r="AV210" s="408"/>
      <c r="AW210" s="408"/>
      <c r="AX210" s="408"/>
      <c r="AY210" s="408"/>
      <c r="AZ210" s="408"/>
    </row>
    <row r="211" spans="2:52" ht="15.75" thickBot="1" x14ac:dyDescent="0.3">
      <c r="B211" s="506">
        <v>183</v>
      </c>
      <c r="C211" s="547"/>
      <c r="D211" s="400" t="s">
        <v>53</v>
      </c>
      <c r="E211" s="403">
        <v>71.400000000000006</v>
      </c>
      <c r="F211" s="401">
        <v>1</v>
      </c>
      <c r="G211" s="496">
        <v>0</v>
      </c>
      <c r="H211" s="401">
        <v>1</v>
      </c>
      <c r="I211" s="469">
        <v>0</v>
      </c>
      <c r="J211" s="401">
        <v>1</v>
      </c>
      <c r="K211" s="469">
        <v>0</v>
      </c>
      <c r="L211" s="401">
        <v>1</v>
      </c>
      <c r="M211" s="469">
        <v>0</v>
      </c>
      <c r="N211" s="401">
        <v>1</v>
      </c>
      <c r="O211" s="469">
        <v>0</v>
      </c>
      <c r="P211" s="401">
        <v>1</v>
      </c>
      <c r="Q211" s="469">
        <v>1285.2</v>
      </c>
      <c r="R211" s="401">
        <v>1</v>
      </c>
      <c r="S211" s="469">
        <v>0</v>
      </c>
      <c r="T211" s="401">
        <v>1</v>
      </c>
      <c r="U211" s="469">
        <v>0</v>
      </c>
      <c r="V211" s="401">
        <v>1</v>
      </c>
      <c r="W211" s="469">
        <v>0</v>
      </c>
      <c r="X211" s="401">
        <v>1</v>
      </c>
      <c r="Y211" s="469">
        <v>0</v>
      </c>
      <c r="Z211" s="386"/>
      <c r="AA211" s="469"/>
      <c r="AB211" s="386"/>
      <c r="AC211" s="483"/>
      <c r="AD211" s="423"/>
      <c r="AE211" s="404"/>
      <c r="AF211" s="385"/>
      <c r="AG211" s="404"/>
      <c r="AH211" s="385"/>
      <c r="AI211" s="404"/>
      <c r="AJ211" s="385"/>
      <c r="AK211" s="404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8"/>
      <c r="AV211" s="408"/>
      <c r="AW211" s="408"/>
      <c r="AX211" s="408"/>
      <c r="AY211" s="408"/>
      <c r="AZ211" s="408"/>
    </row>
    <row r="212" spans="2:52" ht="15.75" thickBot="1" x14ac:dyDescent="0.3">
      <c r="B212" s="506">
        <v>184</v>
      </c>
      <c r="C212" s="547"/>
      <c r="D212" s="400" t="s">
        <v>53</v>
      </c>
      <c r="E212" s="403">
        <v>71.400000000000006</v>
      </c>
      <c r="F212" s="401">
        <v>0</v>
      </c>
      <c r="G212" s="496">
        <v>0</v>
      </c>
      <c r="H212" s="401">
        <v>0</v>
      </c>
      <c r="I212" s="469">
        <v>0</v>
      </c>
      <c r="J212" s="401">
        <v>1</v>
      </c>
      <c r="K212" s="469">
        <v>0</v>
      </c>
      <c r="L212" s="401">
        <v>1</v>
      </c>
      <c r="M212" s="469">
        <v>785.4</v>
      </c>
      <c r="N212" s="401">
        <v>1</v>
      </c>
      <c r="O212" s="469">
        <f t="shared" si="310"/>
        <v>2213.4</v>
      </c>
      <c r="P212" s="401">
        <v>1</v>
      </c>
      <c r="Q212" s="469">
        <v>0</v>
      </c>
      <c r="R212" s="401">
        <v>1</v>
      </c>
      <c r="S212" s="469">
        <v>0</v>
      </c>
      <c r="T212" s="401">
        <v>1</v>
      </c>
      <c r="U212" s="469">
        <v>0</v>
      </c>
      <c r="V212" s="401">
        <v>1</v>
      </c>
      <c r="W212" s="469">
        <v>3141.6</v>
      </c>
      <c r="X212" s="401">
        <v>1</v>
      </c>
      <c r="Y212" s="469">
        <f t="shared" si="146"/>
        <v>2213.4</v>
      </c>
      <c r="Z212" s="386"/>
      <c r="AA212" s="469"/>
      <c r="AB212" s="386"/>
      <c r="AC212" s="483"/>
      <c r="AD212" s="423"/>
      <c r="AE212" s="404"/>
      <c r="AF212" s="385"/>
      <c r="AG212" s="404"/>
      <c r="AH212" s="385"/>
      <c r="AI212" s="404"/>
      <c r="AJ212" s="385"/>
      <c r="AK212" s="404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8"/>
      <c r="AV212" s="408"/>
      <c r="AW212" s="408"/>
      <c r="AX212" s="408"/>
      <c r="AY212" s="408"/>
      <c r="AZ212" s="408"/>
    </row>
    <row r="213" spans="2:52" ht="15.75" thickBot="1" x14ac:dyDescent="0.3">
      <c r="B213" s="506">
        <v>185</v>
      </c>
      <c r="C213" s="547"/>
      <c r="D213" s="400" t="s">
        <v>147</v>
      </c>
      <c r="E213" s="403">
        <v>75.64</v>
      </c>
      <c r="F213" s="401">
        <v>1</v>
      </c>
      <c r="G213" s="496">
        <f t="shared" si="321"/>
        <v>2344.84</v>
      </c>
      <c r="H213" s="401">
        <v>1</v>
      </c>
      <c r="I213" s="469">
        <f t="shared" si="302"/>
        <v>2117.92</v>
      </c>
      <c r="J213" s="401">
        <v>1</v>
      </c>
      <c r="K213" s="469">
        <f t="shared" si="308"/>
        <v>2344.84</v>
      </c>
      <c r="L213" s="401">
        <v>1</v>
      </c>
      <c r="M213" s="469">
        <f t="shared" si="309"/>
        <v>2269.1999999999998</v>
      </c>
      <c r="N213" s="401">
        <v>1</v>
      </c>
      <c r="O213" s="469">
        <f t="shared" si="310"/>
        <v>2344.84</v>
      </c>
      <c r="P213" s="401">
        <v>1</v>
      </c>
      <c r="Q213" s="469">
        <f t="shared" si="288"/>
        <v>2269.1999999999998</v>
      </c>
      <c r="R213" s="401">
        <v>1</v>
      </c>
      <c r="S213" s="469">
        <f t="shared" si="311"/>
        <v>2344.84</v>
      </c>
      <c r="T213" s="401">
        <v>1</v>
      </c>
      <c r="U213" s="469">
        <f t="shared" si="275"/>
        <v>2344.84</v>
      </c>
      <c r="V213" s="401">
        <v>1</v>
      </c>
      <c r="W213" s="469">
        <f t="shared" si="218"/>
        <v>2269.1999999999998</v>
      </c>
      <c r="X213" s="401">
        <v>1</v>
      </c>
      <c r="Y213" s="469">
        <f t="shared" si="146"/>
        <v>2344.84</v>
      </c>
      <c r="Z213" s="386"/>
      <c r="AA213" s="469"/>
      <c r="AB213" s="386"/>
      <c r="AC213" s="483"/>
      <c r="AD213" s="423"/>
      <c r="AE213" s="404"/>
      <c r="AF213" s="385"/>
      <c r="AG213" s="404"/>
      <c r="AH213" s="385"/>
      <c r="AI213" s="404"/>
      <c r="AJ213" s="385"/>
      <c r="AK213" s="404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8"/>
      <c r="AV213" s="408"/>
      <c r="AW213" s="408"/>
      <c r="AX213" s="408"/>
      <c r="AY213" s="408"/>
      <c r="AZ213" s="408"/>
    </row>
    <row r="214" spans="2:52" ht="15.75" thickBot="1" x14ac:dyDescent="0.3">
      <c r="B214" s="506">
        <v>186</v>
      </c>
      <c r="C214" s="547"/>
      <c r="D214" s="400" t="s">
        <v>147</v>
      </c>
      <c r="E214" s="403">
        <v>75.64</v>
      </c>
      <c r="F214" s="401">
        <v>0</v>
      </c>
      <c r="G214" s="496">
        <f t="shared" ref="G214" si="328">+F214*E214*31</f>
        <v>0</v>
      </c>
      <c r="H214" s="401">
        <v>0</v>
      </c>
      <c r="I214" s="469">
        <f t="shared" ref="I214" si="329">+H214*E214*28</f>
        <v>0</v>
      </c>
      <c r="J214" s="401">
        <v>0</v>
      </c>
      <c r="K214" s="469">
        <f t="shared" ref="K214" si="330">+J214*E214*31</f>
        <v>0</v>
      </c>
      <c r="L214" s="401">
        <v>0</v>
      </c>
      <c r="M214" s="469">
        <f t="shared" ref="M214" si="331">+L214*E214*30</f>
        <v>0</v>
      </c>
      <c r="N214" s="401">
        <v>0</v>
      </c>
      <c r="O214" s="469">
        <f t="shared" ref="O214" si="332">+N214*E214*31</f>
        <v>0</v>
      </c>
      <c r="P214" s="401">
        <v>1</v>
      </c>
      <c r="Q214" s="469">
        <v>2193.56</v>
      </c>
      <c r="R214" s="401">
        <v>1</v>
      </c>
      <c r="S214" s="469">
        <f t="shared" si="311"/>
        <v>2344.84</v>
      </c>
      <c r="T214" s="401">
        <v>1</v>
      </c>
      <c r="U214" s="469">
        <f t="shared" si="275"/>
        <v>2344.84</v>
      </c>
      <c r="V214" s="401">
        <v>1</v>
      </c>
      <c r="W214" s="469">
        <f t="shared" si="218"/>
        <v>2269.1999999999998</v>
      </c>
      <c r="X214" s="401">
        <v>1</v>
      </c>
      <c r="Y214" s="469">
        <f t="shared" si="146"/>
        <v>2344.84</v>
      </c>
      <c r="Z214" s="386"/>
      <c r="AA214" s="469"/>
      <c r="AB214" s="386"/>
      <c r="AC214" s="483"/>
      <c r="AD214" s="423"/>
      <c r="AE214" s="404"/>
      <c r="AF214" s="385"/>
      <c r="AG214" s="404"/>
      <c r="AH214" s="385"/>
      <c r="AI214" s="404"/>
      <c r="AJ214" s="385"/>
      <c r="AK214" s="404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8"/>
      <c r="AV214" s="408"/>
      <c r="AW214" s="408"/>
      <c r="AX214" s="408"/>
      <c r="AY214" s="408"/>
      <c r="AZ214" s="408"/>
    </row>
    <row r="215" spans="2:52" ht="15.75" thickBot="1" x14ac:dyDescent="0.3">
      <c r="B215" s="506">
        <v>187</v>
      </c>
      <c r="C215" s="547"/>
      <c r="D215" s="400" t="s">
        <v>154</v>
      </c>
      <c r="E215" s="403">
        <v>78.25</v>
      </c>
      <c r="F215" s="401">
        <v>1</v>
      </c>
      <c r="G215" s="496">
        <f t="shared" ref="G215" si="333">+F215*E215*31</f>
        <v>2425.75</v>
      </c>
      <c r="H215" s="401">
        <v>1</v>
      </c>
      <c r="I215" s="469">
        <f t="shared" ref="I215" si="334">+H215*E215*28</f>
        <v>2191</v>
      </c>
      <c r="J215" s="401">
        <v>1</v>
      </c>
      <c r="K215" s="469">
        <f t="shared" ref="K215" si="335">+J215*E215*31</f>
        <v>2425.75</v>
      </c>
      <c r="L215" s="401">
        <v>1</v>
      </c>
      <c r="M215" s="469">
        <f>+L215*E215*30</f>
        <v>2347.5</v>
      </c>
      <c r="N215" s="401">
        <v>1</v>
      </c>
      <c r="O215" s="469">
        <f t="shared" si="310"/>
        <v>2425.75</v>
      </c>
      <c r="P215" s="401">
        <v>1</v>
      </c>
      <c r="Q215" s="469">
        <f t="shared" si="288"/>
        <v>2347.5</v>
      </c>
      <c r="R215" s="401">
        <v>1</v>
      </c>
      <c r="S215" s="469">
        <f t="shared" si="311"/>
        <v>2425.75</v>
      </c>
      <c r="T215" s="401">
        <v>1</v>
      </c>
      <c r="U215" s="469">
        <f t="shared" si="275"/>
        <v>2425.75</v>
      </c>
      <c r="V215" s="401">
        <v>1</v>
      </c>
      <c r="W215" s="469">
        <f t="shared" si="218"/>
        <v>2347.5</v>
      </c>
      <c r="X215" s="401">
        <v>1</v>
      </c>
      <c r="Y215" s="469">
        <f t="shared" si="146"/>
        <v>2425.75</v>
      </c>
      <c r="Z215" s="386"/>
      <c r="AA215" s="469"/>
      <c r="AB215" s="386"/>
      <c r="AC215" s="483"/>
      <c r="AD215" s="423"/>
      <c r="AE215" s="404"/>
      <c r="AF215" s="385"/>
      <c r="AG215" s="404"/>
      <c r="AH215" s="385"/>
      <c r="AI215" s="404"/>
      <c r="AJ215" s="385"/>
      <c r="AK215" s="404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8"/>
      <c r="AV215" s="408"/>
      <c r="AW215" s="408"/>
      <c r="AX215" s="408"/>
      <c r="AY215" s="408"/>
      <c r="AZ215" s="408"/>
    </row>
    <row r="216" spans="2:52" ht="15.75" thickBot="1" x14ac:dyDescent="0.3">
      <c r="B216" s="506">
        <v>188</v>
      </c>
      <c r="C216" s="547"/>
      <c r="D216" s="400" t="s">
        <v>34</v>
      </c>
      <c r="E216" s="403">
        <v>71.400000000000006</v>
      </c>
      <c r="F216" s="401">
        <v>0</v>
      </c>
      <c r="G216" s="496">
        <v>0</v>
      </c>
      <c r="H216" s="401">
        <v>0</v>
      </c>
      <c r="I216" s="469">
        <v>0</v>
      </c>
      <c r="J216" s="401">
        <v>0</v>
      </c>
      <c r="K216" s="469">
        <v>0</v>
      </c>
      <c r="L216" s="401">
        <v>2</v>
      </c>
      <c r="M216" s="469">
        <f>+L216*E216*45</f>
        <v>6426.0000000000009</v>
      </c>
      <c r="N216" s="401">
        <v>2</v>
      </c>
      <c r="O216" s="469">
        <f t="shared" si="310"/>
        <v>4426.8</v>
      </c>
      <c r="P216" s="401">
        <v>2</v>
      </c>
      <c r="Q216" s="469">
        <f t="shared" si="288"/>
        <v>4284</v>
      </c>
      <c r="R216" s="401">
        <v>2</v>
      </c>
      <c r="S216" s="469">
        <f t="shared" si="311"/>
        <v>4426.8</v>
      </c>
      <c r="T216" s="401">
        <v>1</v>
      </c>
      <c r="U216" s="469">
        <f t="shared" si="275"/>
        <v>2213.4</v>
      </c>
      <c r="V216" s="401">
        <v>1</v>
      </c>
      <c r="W216" s="469">
        <f t="shared" si="218"/>
        <v>2142</v>
      </c>
      <c r="X216" s="401">
        <v>1</v>
      </c>
      <c r="Y216" s="469">
        <f t="shared" si="146"/>
        <v>2213.4</v>
      </c>
      <c r="Z216" s="386"/>
      <c r="AA216" s="469"/>
      <c r="AB216" s="386"/>
      <c r="AC216" s="483"/>
      <c r="AD216" s="423"/>
      <c r="AE216" s="404"/>
      <c r="AF216" s="385"/>
      <c r="AG216" s="404"/>
      <c r="AH216" s="385"/>
      <c r="AI216" s="404"/>
      <c r="AJ216" s="385"/>
      <c r="AK216" s="404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8"/>
      <c r="AV216" s="408"/>
      <c r="AW216" s="408"/>
      <c r="AX216" s="408"/>
      <c r="AY216" s="408"/>
      <c r="AZ216" s="408"/>
    </row>
    <row r="217" spans="2:52" ht="15.75" thickBot="1" x14ac:dyDescent="0.3">
      <c r="B217" s="506">
        <v>189</v>
      </c>
      <c r="C217" s="547"/>
      <c r="D217" s="400" t="s">
        <v>34</v>
      </c>
      <c r="E217" s="403">
        <v>71.400000000000006</v>
      </c>
      <c r="F217" s="401">
        <v>0</v>
      </c>
      <c r="G217" s="496">
        <v>0</v>
      </c>
      <c r="H217" s="401">
        <v>0</v>
      </c>
      <c r="I217" s="469">
        <v>0</v>
      </c>
      <c r="J217" s="401">
        <v>0</v>
      </c>
      <c r="K217" s="469">
        <v>0</v>
      </c>
      <c r="L217" s="401">
        <v>0</v>
      </c>
      <c r="M217" s="469">
        <f>+L217*E217*45</f>
        <v>0</v>
      </c>
      <c r="N217" s="401">
        <v>0</v>
      </c>
      <c r="O217" s="469">
        <f t="shared" ref="O217" si="336">+N217*E217*31</f>
        <v>0</v>
      </c>
      <c r="P217" s="401">
        <v>0</v>
      </c>
      <c r="Q217" s="469">
        <f t="shared" ref="Q217" si="337">E217*P217*30</f>
        <v>0</v>
      </c>
      <c r="R217" s="401">
        <v>0</v>
      </c>
      <c r="S217" s="469">
        <f t="shared" ref="S217" si="338">E217*R217*31</f>
        <v>0</v>
      </c>
      <c r="T217" s="401">
        <v>0</v>
      </c>
      <c r="U217" s="469">
        <f t="shared" ref="U217" si="339">E217*T217*31</f>
        <v>0</v>
      </c>
      <c r="V217" s="401">
        <v>1</v>
      </c>
      <c r="W217" s="469">
        <v>4355.3999999999996</v>
      </c>
      <c r="X217" s="401">
        <v>1</v>
      </c>
      <c r="Y217" s="469">
        <f t="shared" si="146"/>
        <v>2213.4</v>
      </c>
      <c r="Z217" s="386"/>
      <c r="AA217" s="469"/>
      <c r="AB217" s="386"/>
      <c r="AC217" s="483"/>
      <c r="AD217" s="423"/>
      <c r="AE217" s="404"/>
      <c r="AF217" s="385"/>
      <c r="AG217" s="404"/>
      <c r="AH217" s="385"/>
      <c r="AI217" s="404"/>
      <c r="AJ217" s="385"/>
      <c r="AK217" s="404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8"/>
      <c r="AV217" s="408"/>
      <c r="AW217" s="408"/>
      <c r="AX217" s="408"/>
      <c r="AY217" s="408"/>
      <c r="AZ217" s="408"/>
    </row>
    <row r="218" spans="2:52" ht="15.75" thickBot="1" x14ac:dyDescent="0.3">
      <c r="B218" s="506">
        <v>190</v>
      </c>
      <c r="C218" s="547"/>
      <c r="D218" s="400" t="s">
        <v>31</v>
      </c>
      <c r="E218" s="403">
        <v>71.400000000000006</v>
      </c>
      <c r="F218" s="401">
        <v>0</v>
      </c>
      <c r="G218" s="496">
        <v>0</v>
      </c>
      <c r="H218" s="401">
        <v>0</v>
      </c>
      <c r="I218" s="469">
        <v>0</v>
      </c>
      <c r="J218" s="401">
        <v>0</v>
      </c>
      <c r="K218" s="469">
        <v>0</v>
      </c>
      <c r="L218" s="401">
        <v>64</v>
      </c>
      <c r="M218" s="469">
        <f>+L218*E218*45</f>
        <v>205632.00000000003</v>
      </c>
      <c r="N218" s="401">
        <v>64</v>
      </c>
      <c r="O218" s="469">
        <f t="shared" si="310"/>
        <v>141657.60000000001</v>
      </c>
      <c r="P218" s="401">
        <v>64</v>
      </c>
      <c r="Q218" s="469">
        <v>0</v>
      </c>
      <c r="R218" s="401">
        <v>64</v>
      </c>
      <c r="S218" s="469">
        <v>0</v>
      </c>
      <c r="T218" s="401">
        <v>64</v>
      </c>
      <c r="U218" s="469">
        <v>0</v>
      </c>
      <c r="V218" s="401">
        <v>64</v>
      </c>
      <c r="W218" s="469">
        <v>0</v>
      </c>
      <c r="X218" s="401">
        <v>64</v>
      </c>
      <c r="Y218" s="469">
        <v>0</v>
      </c>
      <c r="Z218" s="386"/>
      <c r="AA218" s="469"/>
      <c r="AB218" s="386"/>
      <c r="AC218" s="483"/>
      <c r="AD218" s="423"/>
      <c r="AE218" s="404"/>
      <c r="AF218" s="385"/>
      <c r="AG218" s="404"/>
      <c r="AH218" s="385"/>
      <c r="AI218" s="404"/>
      <c r="AJ218" s="385"/>
      <c r="AK218" s="404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8"/>
      <c r="AV218" s="408"/>
      <c r="AW218" s="408"/>
      <c r="AX218" s="408"/>
      <c r="AY218" s="408"/>
      <c r="AZ218" s="408"/>
    </row>
    <row r="219" spans="2:52" ht="15.75" thickBot="1" x14ac:dyDescent="0.3">
      <c r="B219" s="506">
        <v>191</v>
      </c>
      <c r="C219" s="547"/>
      <c r="D219" s="400" t="s">
        <v>31</v>
      </c>
      <c r="E219" s="403">
        <v>71.400000000000006</v>
      </c>
      <c r="F219" s="401">
        <v>0</v>
      </c>
      <c r="G219" s="496">
        <v>0</v>
      </c>
      <c r="H219" s="401">
        <v>0</v>
      </c>
      <c r="I219" s="469">
        <v>0</v>
      </c>
      <c r="J219" s="401">
        <v>0</v>
      </c>
      <c r="K219" s="469">
        <v>0</v>
      </c>
      <c r="L219" s="401">
        <v>0</v>
      </c>
      <c r="M219" s="469">
        <v>0</v>
      </c>
      <c r="N219" s="401">
        <v>29</v>
      </c>
      <c r="O219" s="469">
        <f>+N219*E219*61</f>
        <v>126306.60000000002</v>
      </c>
      <c r="P219" s="401">
        <v>15</v>
      </c>
      <c r="Q219" s="469">
        <f t="shared" si="288"/>
        <v>32130</v>
      </c>
      <c r="R219" s="401">
        <v>15</v>
      </c>
      <c r="S219" s="469">
        <v>0</v>
      </c>
      <c r="T219" s="401">
        <v>15</v>
      </c>
      <c r="U219" s="469">
        <v>0</v>
      </c>
      <c r="V219" s="401">
        <v>15</v>
      </c>
      <c r="W219" s="469">
        <v>0</v>
      </c>
      <c r="X219" s="401">
        <v>15</v>
      </c>
      <c r="Y219" s="469">
        <v>0</v>
      </c>
      <c r="Z219" s="386"/>
      <c r="AA219" s="469"/>
      <c r="AB219" s="386"/>
      <c r="AC219" s="483"/>
      <c r="AD219" s="423"/>
      <c r="AE219" s="404"/>
      <c r="AF219" s="385"/>
      <c r="AG219" s="404"/>
      <c r="AH219" s="385"/>
      <c r="AI219" s="404"/>
      <c r="AJ219" s="385"/>
      <c r="AK219" s="404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8"/>
      <c r="AV219" s="408"/>
      <c r="AW219" s="408"/>
      <c r="AX219" s="408"/>
      <c r="AY219" s="408"/>
      <c r="AZ219" s="408"/>
    </row>
    <row r="220" spans="2:52" ht="15.75" thickBot="1" x14ac:dyDescent="0.3">
      <c r="B220" s="506">
        <v>192</v>
      </c>
      <c r="C220" s="547"/>
      <c r="D220" s="400" t="s">
        <v>31</v>
      </c>
      <c r="E220" s="403">
        <v>71.400000000000006</v>
      </c>
      <c r="F220" s="401">
        <v>0</v>
      </c>
      <c r="G220" s="496">
        <v>0</v>
      </c>
      <c r="H220" s="401">
        <v>0</v>
      </c>
      <c r="I220" s="469">
        <v>0</v>
      </c>
      <c r="J220" s="401">
        <v>0</v>
      </c>
      <c r="K220" s="469">
        <v>0</v>
      </c>
      <c r="L220" s="401">
        <v>0</v>
      </c>
      <c r="M220" s="469">
        <v>0</v>
      </c>
      <c r="N220" s="401">
        <v>0</v>
      </c>
      <c r="O220" s="469">
        <f>+N220*E220*61</f>
        <v>0</v>
      </c>
      <c r="P220" s="401">
        <v>1</v>
      </c>
      <c r="Q220" s="469">
        <v>999.6</v>
      </c>
      <c r="R220" s="401">
        <v>1</v>
      </c>
      <c r="S220" s="469">
        <v>0</v>
      </c>
      <c r="T220" s="401">
        <v>1</v>
      </c>
      <c r="U220" s="469">
        <v>0</v>
      </c>
      <c r="V220" s="401">
        <v>1</v>
      </c>
      <c r="W220" s="469">
        <v>4355.3999999999996</v>
      </c>
      <c r="X220" s="401">
        <v>1</v>
      </c>
      <c r="Y220" s="469">
        <f t="shared" si="146"/>
        <v>2213.4</v>
      </c>
      <c r="Z220" s="386"/>
      <c r="AA220" s="469"/>
      <c r="AB220" s="386"/>
      <c r="AC220" s="483"/>
      <c r="AD220" s="423"/>
      <c r="AE220" s="404"/>
      <c r="AF220" s="385"/>
      <c r="AG220" s="404"/>
      <c r="AH220" s="385"/>
      <c r="AI220" s="404"/>
      <c r="AJ220" s="385"/>
      <c r="AK220" s="404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8"/>
      <c r="AV220" s="408"/>
      <c r="AW220" s="408"/>
      <c r="AX220" s="408"/>
      <c r="AY220" s="408"/>
      <c r="AZ220" s="408"/>
    </row>
    <row r="221" spans="2:52" ht="15.75" thickBot="1" x14ac:dyDescent="0.3">
      <c r="B221" s="506">
        <v>193</v>
      </c>
      <c r="C221" s="547"/>
      <c r="D221" s="400" t="s">
        <v>31</v>
      </c>
      <c r="E221" s="403">
        <v>71.400000000000006</v>
      </c>
      <c r="F221" s="401">
        <v>0</v>
      </c>
      <c r="G221" s="496">
        <v>0</v>
      </c>
      <c r="H221" s="401">
        <v>0</v>
      </c>
      <c r="I221" s="469">
        <v>0</v>
      </c>
      <c r="J221" s="401">
        <v>0</v>
      </c>
      <c r="K221" s="469">
        <v>0</v>
      </c>
      <c r="L221" s="401">
        <v>0</v>
      </c>
      <c r="M221" s="469">
        <v>0</v>
      </c>
      <c r="N221" s="401">
        <v>0</v>
      </c>
      <c r="O221" s="469">
        <v>0</v>
      </c>
      <c r="P221" s="401">
        <v>13</v>
      </c>
      <c r="Q221" s="469">
        <v>0</v>
      </c>
      <c r="R221" s="401">
        <v>13</v>
      </c>
      <c r="S221" s="469">
        <v>0</v>
      </c>
      <c r="T221" s="401">
        <v>13</v>
      </c>
      <c r="U221" s="469">
        <v>0</v>
      </c>
      <c r="V221" s="401">
        <v>13</v>
      </c>
      <c r="W221" s="469">
        <v>0</v>
      </c>
      <c r="X221" s="401">
        <v>13</v>
      </c>
      <c r="Y221" s="469">
        <v>0</v>
      </c>
      <c r="Z221" s="386"/>
      <c r="AA221" s="469"/>
      <c r="AB221" s="386"/>
      <c r="AC221" s="483"/>
      <c r="AD221" s="423"/>
      <c r="AE221" s="404"/>
      <c r="AF221" s="385"/>
      <c r="AG221" s="404"/>
      <c r="AH221" s="385"/>
      <c r="AI221" s="404"/>
      <c r="AJ221" s="385"/>
      <c r="AK221" s="404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8"/>
      <c r="AV221" s="408"/>
      <c r="AW221" s="408"/>
      <c r="AX221" s="408"/>
      <c r="AY221" s="408"/>
      <c r="AZ221" s="408"/>
    </row>
    <row r="222" spans="2:52" ht="15.75" thickBot="1" x14ac:dyDescent="0.3">
      <c r="B222" s="506">
        <v>194</v>
      </c>
      <c r="C222" s="547"/>
      <c r="D222" s="400" t="s">
        <v>31</v>
      </c>
      <c r="E222" s="403">
        <v>71.400000000000006</v>
      </c>
      <c r="F222" s="401">
        <v>0</v>
      </c>
      <c r="G222" s="496">
        <v>0</v>
      </c>
      <c r="H222" s="401">
        <v>0</v>
      </c>
      <c r="I222" s="469">
        <v>0</v>
      </c>
      <c r="J222" s="401">
        <v>0</v>
      </c>
      <c r="K222" s="469">
        <v>0</v>
      </c>
      <c r="L222" s="401">
        <v>0</v>
      </c>
      <c r="M222" s="469">
        <v>0</v>
      </c>
      <c r="N222" s="401">
        <v>0</v>
      </c>
      <c r="O222" s="469">
        <f>+N222*E222*41</f>
        <v>0</v>
      </c>
      <c r="P222" s="401">
        <v>0</v>
      </c>
      <c r="Q222" s="469">
        <v>0</v>
      </c>
      <c r="R222" s="401">
        <v>1</v>
      </c>
      <c r="S222" s="469">
        <v>0</v>
      </c>
      <c r="T222" s="401">
        <v>1</v>
      </c>
      <c r="U222" s="469">
        <v>0</v>
      </c>
      <c r="V222" s="401">
        <v>1</v>
      </c>
      <c r="W222" s="469">
        <f t="shared" si="218"/>
        <v>2142</v>
      </c>
      <c r="X222" s="401">
        <v>1</v>
      </c>
      <c r="Y222" s="469">
        <f t="shared" si="146"/>
        <v>2213.4</v>
      </c>
      <c r="Z222" s="386"/>
      <c r="AA222" s="469"/>
      <c r="AB222" s="386"/>
      <c r="AC222" s="483"/>
      <c r="AD222" s="423"/>
      <c r="AE222" s="404"/>
      <c r="AF222" s="385"/>
      <c r="AG222" s="404"/>
      <c r="AH222" s="385"/>
      <c r="AI222" s="404"/>
      <c r="AJ222" s="385"/>
      <c r="AK222" s="404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8"/>
      <c r="AV222" s="408"/>
      <c r="AW222" s="408"/>
      <c r="AX222" s="408"/>
      <c r="AY222" s="408"/>
      <c r="AZ222" s="408"/>
    </row>
    <row r="223" spans="2:52" ht="15.75" thickBot="1" x14ac:dyDescent="0.3">
      <c r="B223" s="506">
        <v>195</v>
      </c>
      <c r="C223" s="547"/>
      <c r="D223" s="400" t="s">
        <v>31</v>
      </c>
      <c r="E223" s="403">
        <v>71.400000000000006</v>
      </c>
      <c r="F223" s="401">
        <v>0</v>
      </c>
      <c r="G223" s="496">
        <v>0</v>
      </c>
      <c r="H223" s="401">
        <v>0</v>
      </c>
      <c r="I223" s="469">
        <v>0</v>
      </c>
      <c r="J223" s="401">
        <v>0</v>
      </c>
      <c r="K223" s="469">
        <v>0</v>
      </c>
      <c r="L223" s="401">
        <v>0</v>
      </c>
      <c r="M223" s="469">
        <v>0</v>
      </c>
      <c r="N223" s="401">
        <v>1</v>
      </c>
      <c r="O223" s="469">
        <f>+N223*E223*41</f>
        <v>2927.4</v>
      </c>
      <c r="P223" s="401">
        <v>1</v>
      </c>
      <c r="Q223" s="469">
        <v>0</v>
      </c>
      <c r="R223" s="401">
        <v>1</v>
      </c>
      <c r="S223" s="469">
        <v>0</v>
      </c>
      <c r="T223" s="401">
        <v>1</v>
      </c>
      <c r="U223" s="469">
        <v>0</v>
      </c>
      <c r="V223" s="401">
        <v>1</v>
      </c>
      <c r="W223" s="469">
        <f t="shared" si="218"/>
        <v>2142</v>
      </c>
      <c r="X223" s="401">
        <v>1</v>
      </c>
      <c r="Y223" s="469">
        <f t="shared" si="146"/>
        <v>2213.4</v>
      </c>
      <c r="Z223" s="386"/>
      <c r="AA223" s="469"/>
      <c r="AB223" s="386"/>
      <c r="AC223" s="483"/>
      <c r="AD223" s="423"/>
      <c r="AE223" s="404"/>
      <c r="AF223" s="385"/>
      <c r="AG223" s="404"/>
      <c r="AH223" s="385"/>
      <c r="AI223" s="404"/>
      <c r="AJ223" s="385"/>
      <c r="AK223" s="404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8"/>
      <c r="AV223" s="408"/>
      <c r="AW223" s="408"/>
      <c r="AX223" s="408"/>
      <c r="AY223" s="408"/>
      <c r="AZ223" s="408"/>
    </row>
    <row r="224" spans="2:52" ht="15.75" thickBot="1" x14ac:dyDescent="0.3">
      <c r="B224" s="506">
        <v>196</v>
      </c>
      <c r="C224" s="547"/>
      <c r="D224" s="400" t="s">
        <v>31</v>
      </c>
      <c r="E224" s="403">
        <v>71.400000000000006</v>
      </c>
      <c r="F224" s="401">
        <v>0</v>
      </c>
      <c r="G224" s="496">
        <v>0</v>
      </c>
      <c r="H224" s="401">
        <v>0</v>
      </c>
      <c r="I224" s="469">
        <v>0</v>
      </c>
      <c r="J224" s="401">
        <v>0</v>
      </c>
      <c r="K224" s="469">
        <v>0</v>
      </c>
      <c r="L224" s="401">
        <v>0</v>
      </c>
      <c r="M224" s="469">
        <v>0</v>
      </c>
      <c r="N224" s="401">
        <v>1</v>
      </c>
      <c r="O224" s="469">
        <v>2142</v>
      </c>
      <c r="P224" s="401">
        <v>1</v>
      </c>
      <c r="Q224" s="469">
        <f t="shared" ref="Q224" si="340">E224*P224*30</f>
        <v>2142</v>
      </c>
      <c r="R224" s="401">
        <v>1</v>
      </c>
      <c r="S224" s="469">
        <f t="shared" si="311"/>
        <v>2213.4</v>
      </c>
      <c r="T224" s="401">
        <v>1</v>
      </c>
      <c r="U224" s="469">
        <f t="shared" si="275"/>
        <v>2213.4</v>
      </c>
      <c r="V224" s="401">
        <v>1</v>
      </c>
      <c r="W224" s="469">
        <f t="shared" si="218"/>
        <v>2142</v>
      </c>
      <c r="X224" s="401">
        <v>1</v>
      </c>
      <c r="Y224" s="469">
        <f t="shared" si="146"/>
        <v>2213.4</v>
      </c>
      <c r="Z224" s="386"/>
      <c r="AA224" s="469"/>
      <c r="AB224" s="386"/>
      <c r="AC224" s="483"/>
      <c r="AD224" s="423"/>
      <c r="AE224" s="404"/>
      <c r="AF224" s="385"/>
      <c r="AG224" s="404"/>
      <c r="AH224" s="385"/>
      <c r="AI224" s="404"/>
      <c r="AJ224" s="385"/>
      <c r="AK224" s="404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8"/>
      <c r="AV224" s="408"/>
      <c r="AW224" s="408"/>
      <c r="AX224" s="408"/>
      <c r="AY224" s="408"/>
      <c r="AZ224" s="408"/>
    </row>
    <row r="225" spans="2:52" ht="15.75" thickBot="1" x14ac:dyDescent="0.3">
      <c r="B225" s="506">
        <v>197</v>
      </c>
      <c r="C225" s="547"/>
      <c r="D225" s="400" t="s">
        <v>31</v>
      </c>
      <c r="E225" s="403">
        <v>71.400000000000006</v>
      </c>
      <c r="F225" s="401">
        <v>0</v>
      </c>
      <c r="G225" s="496">
        <v>0</v>
      </c>
      <c r="H225" s="401">
        <v>0</v>
      </c>
      <c r="I225" s="469">
        <v>0</v>
      </c>
      <c r="J225" s="401">
        <v>0</v>
      </c>
      <c r="K225" s="469">
        <v>0</v>
      </c>
      <c r="L225" s="401">
        <v>0</v>
      </c>
      <c r="M225" s="469">
        <v>0</v>
      </c>
      <c r="N225" s="401">
        <v>0</v>
      </c>
      <c r="O225" s="469">
        <v>0</v>
      </c>
      <c r="P225" s="401">
        <v>1</v>
      </c>
      <c r="Q225" s="469">
        <v>2070.6</v>
      </c>
      <c r="R225" s="401">
        <v>1</v>
      </c>
      <c r="S225" s="469">
        <f>E225*R225*31</f>
        <v>2213.4</v>
      </c>
      <c r="T225" s="401">
        <v>1</v>
      </c>
      <c r="U225" s="469">
        <f t="shared" si="275"/>
        <v>2213.4</v>
      </c>
      <c r="V225" s="401">
        <v>1</v>
      </c>
      <c r="W225" s="469">
        <f t="shared" si="218"/>
        <v>2142</v>
      </c>
      <c r="X225" s="401">
        <v>1</v>
      </c>
      <c r="Y225" s="469">
        <f t="shared" si="146"/>
        <v>2213.4</v>
      </c>
      <c r="Z225" s="386"/>
      <c r="AA225" s="469"/>
      <c r="AB225" s="386"/>
      <c r="AC225" s="483"/>
      <c r="AD225" s="423"/>
      <c r="AE225" s="404"/>
      <c r="AF225" s="385"/>
      <c r="AG225" s="404"/>
      <c r="AH225" s="385"/>
      <c r="AI225" s="404"/>
      <c r="AJ225" s="385"/>
      <c r="AK225" s="404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8"/>
      <c r="AV225" s="408"/>
      <c r="AW225" s="408"/>
      <c r="AX225" s="408"/>
      <c r="AY225" s="408"/>
      <c r="AZ225" s="408"/>
    </row>
    <row r="226" spans="2:52" ht="15.75" thickBot="1" x14ac:dyDescent="0.3">
      <c r="B226" s="507">
        <v>198</v>
      </c>
      <c r="C226" s="548"/>
      <c r="D226" s="431" t="s">
        <v>47</v>
      </c>
      <c r="E226" s="453">
        <v>71.400000000000006</v>
      </c>
      <c r="F226" s="429">
        <v>0</v>
      </c>
      <c r="G226" s="498">
        <f t="shared" ref="G226" si="341">+F226*E226*31</f>
        <v>0</v>
      </c>
      <c r="H226" s="429">
        <v>0</v>
      </c>
      <c r="I226" s="470">
        <f t="shared" ref="I226" si="342">+H226*E226*28</f>
        <v>0</v>
      </c>
      <c r="J226" s="429">
        <v>0</v>
      </c>
      <c r="K226" s="470">
        <f t="shared" ref="K226" si="343">+J226*E226*31</f>
        <v>0</v>
      </c>
      <c r="L226" s="429">
        <v>0</v>
      </c>
      <c r="M226" s="470">
        <f t="shared" ref="M226" si="344">+L226*E226*30</f>
        <v>0</v>
      </c>
      <c r="N226" s="429">
        <v>0</v>
      </c>
      <c r="O226" s="470">
        <v>0</v>
      </c>
      <c r="P226" s="429">
        <v>0</v>
      </c>
      <c r="Q226" s="470">
        <v>0</v>
      </c>
      <c r="R226" s="429">
        <v>1</v>
      </c>
      <c r="S226" s="470">
        <f>E226*R226*31</f>
        <v>2213.4</v>
      </c>
      <c r="T226" s="429">
        <v>1</v>
      </c>
      <c r="U226" s="470">
        <f t="shared" si="275"/>
        <v>2213.4</v>
      </c>
      <c r="V226" s="429">
        <v>1</v>
      </c>
      <c r="W226" s="470">
        <f t="shared" si="218"/>
        <v>2142</v>
      </c>
      <c r="X226" s="429">
        <v>1</v>
      </c>
      <c r="Y226" s="469">
        <f t="shared" si="146"/>
        <v>2213.4</v>
      </c>
      <c r="Z226" s="428"/>
      <c r="AA226" s="470"/>
      <c r="AB226" s="428"/>
      <c r="AC226" s="484"/>
      <c r="AD226" s="423"/>
      <c r="AE226" s="404"/>
      <c r="AF226" s="385"/>
      <c r="AG226" s="404"/>
      <c r="AH226" s="385"/>
      <c r="AI226" s="404"/>
      <c r="AJ226" s="385"/>
      <c r="AK226" s="404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8"/>
      <c r="AV226" s="408"/>
      <c r="AW226" s="408"/>
      <c r="AX226" s="408"/>
      <c r="AY226" s="408"/>
      <c r="AZ226" s="408"/>
    </row>
    <row r="227" spans="2:52" ht="15.75" hidden="1" thickBot="1" x14ac:dyDescent="0.3">
      <c r="B227" s="568" t="s">
        <v>79</v>
      </c>
      <c r="C227" s="569"/>
      <c r="D227" s="569"/>
      <c r="E227" s="569"/>
      <c r="F227" s="569"/>
      <c r="G227" s="569"/>
      <c r="H227" s="569"/>
      <c r="I227" s="569"/>
      <c r="J227" s="569"/>
      <c r="K227" s="569"/>
      <c r="L227" s="569"/>
      <c r="M227" s="569"/>
      <c r="N227" s="569"/>
      <c r="O227" s="569"/>
      <c r="P227" s="569"/>
      <c r="Q227" s="569"/>
      <c r="R227" s="569"/>
      <c r="S227" s="569"/>
      <c r="T227" s="569"/>
      <c r="U227" s="569"/>
      <c r="V227" s="569"/>
      <c r="W227" s="569"/>
      <c r="X227" s="569"/>
      <c r="Y227" s="569"/>
      <c r="Z227" s="569"/>
      <c r="AA227" s="569"/>
      <c r="AB227" s="569"/>
      <c r="AC227" s="569"/>
      <c r="AD227" s="547"/>
      <c r="AE227" s="547"/>
      <c r="AF227" s="547"/>
      <c r="AG227" s="547"/>
      <c r="AH227" s="547"/>
      <c r="AI227" s="547"/>
      <c r="AJ227" s="547"/>
      <c r="AK227" s="547"/>
      <c r="AL227" s="547"/>
      <c r="AM227" s="547"/>
      <c r="AN227" s="547"/>
      <c r="AO227" s="547"/>
      <c r="AP227" s="547"/>
      <c r="AQ227" s="547"/>
      <c r="AR227" s="547"/>
      <c r="AS227" s="547"/>
      <c r="AT227" s="547"/>
      <c r="AU227" s="570"/>
    </row>
    <row r="228" spans="2:52" ht="15.75" hidden="1" thickBot="1" x14ac:dyDescent="0.3">
      <c r="B228" s="454" t="e">
        <f>+#REF!+1</f>
        <v>#REF!</v>
      </c>
      <c r="C228" s="571" t="s">
        <v>80</v>
      </c>
      <c r="D228" s="476"/>
      <c r="E228" s="452"/>
      <c r="F228" s="396"/>
      <c r="G228" s="468"/>
      <c r="H228" s="396"/>
      <c r="I228" s="468"/>
      <c r="J228" s="396"/>
      <c r="K228" s="468"/>
      <c r="L228" s="396"/>
      <c r="M228" s="468"/>
      <c r="N228" s="396"/>
      <c r="O228" s="468"/>
      <c r="P228" s="396"/>
      <c r="Q228" s="468"/>
      <c r="R228" s="396"/>
      <c r="S228" s="468"/>
      <c r="T228" s="396"/>
      <c r="U228" s="468"/>
      <c r="V228" s="396"/>
      <c r="W228" s="468"/>
      <c r="X228" s="396"/>
      <c r="Y228" s="468"/>
      <c r="Z228" s="398"/>
      <c r="AA228" s="468"/>
      <c r="AB228" s="398"/>
      <c r="AC228" s="482"/>
      <c r="AD228" s="423">
        <f t="shared" ref="AD228:AD230" si="345">+AE228*12</f>
        <v>10800</v>
      </c>
      <c r="AE228" s="404">
        <v>900</v>
      </c>
      <c r="AF228" s="385">
        <f t="shared" ref="AF228:AF230" si="346">+AG228*12</f>
        <v>10800</v>
      </c>
      <c r="AG228" s="404">
        <v>900</v>
      </c>
      <c r="AH228" s="385">
        <f t="shared" ref="AH228:AH230" si="347">+AI228*12</f>
        <v>10800</v>
      </c>
      <c r="AI228" s="404">
        <v>900</v>
      </c>
      <c r="AJ228" s="385">
        <f t="shared" ref="AJ228:AJ230" si="348">+AK228*12</f>
        <v>10800</v>
      </c>
      <c r="AK228" s="404">
        <v>900</v>
      </c>
      <c r="AL228" s="385">
        <f t="shared" ref="AL228:AL247" si="349">+AP228*12</f>
        <v>359040</v>
      </c>
      <c r="AM228" s="385">
        <f>1760*F228</f>
        <v>0</v>
      </c>
      <c r="AN228" s="385">
        <f>1760*H228</f>
        <v>0</v>
      </c>
      <c r="AO228" s="385">
        <v>29920</v>
      </c>
      <c r="AP228" s="385">
        <v>29920</v>
      </c>
      <c r="AQ228" s="385">
        <v>0</v>
      </c>
      <c r="AR228" s="385">
        <v>0</v>
      </c>
      <c r="AS228" s="385">
        <v>0</v>
      </c>
      <c r="AT228" s="385">
        <v>0</v>
      </c>
      <c r="AU228" s="388">
        <f>+G228+I228+K228+M228+O228+Q228+S228+AN228+AI228+U228+W228+Y228+AA228+AC228+AE228+AG228+AM228+AO228+AQ228+AR228+AS228+AT228+AK228+AP228</f>
        <v>63440</v>
      </c>
    </row>
    <row r="229" spans="2:52" ht="15.75" hidden="1" thickBot="1" x14ac:dyDescent="0.3">
      <c r="B229" s="454" t="e">
        <f>+B228+1</f>
        <v>#REF!</v>
      </c>
      <c r="C229" s="572"/>
      <c r="D229" s="477"/>
      <c r="E229" s="403"/>
      <c r="F229" s="401"/>
      <c r="G229" s="469"/>
      <c r="H229" s="401"/>
      <c r="I229" s="469"/>
      <c r="J229" s="401"/>
      <c r="K229" s="469"/>
      <c r="L229" s="401"/>
      <c r="M229" s="469"/>
      <c r="N229" s="401"/>
      <c r="O229" s="469"/>
      <c r="P229" s="401"/>
      <c r="Q229" s="469"/>
      <c r="R229" s="401"/>
      <c r="S229" s="469"/>
      <c r="T229" s="401"/>
      <c r="U229" s="469"/>
      <c r="V229" s="401"/>
      <c r="W229" s="469"/>
      <c r="X229" s="401"/>
      <c r="Y229" s="469"/>
      <c r="Z229" s="386"/>
      <c r="AA229" s="469"/>
      <c r="AB229" s="386"/>
      <c r="AC229" s="483"/>
      <c r="AD229" s="423">
        <f t="shared" si="345"/>
        <v>9300</v>
      </c>
      <c r="AE229" s="404">
        <v>775</v>
      </c>
      <c r="AF229" s="385">
        <f t="shared" si="346"/>
        <v>9300</v>
      </c>
      <c r="AG229" s="404">
        <v>775</v>
      </c>
      <c r="AH229" s="385">
        <f t="shared" si="347"/>
        <v>9300</v>
      </c>
      <c r="AI229" s="404">
        <v>775</v>
      </c>
      <c r="AJ229" s="385">
        <f t="shared" si="348"/>
        <v>9300</v>
      </c>
      <c r="AK229" s="404">
        <v>775</v>
      </c>
      <c r="AL229" s="385">
        <f t="shared" si="349"/>
        <v>316800</v>
      </c>
      <c r="AM229" s="385">
        <f>1760*F229</f>
        <v>0</v>
      </c>
      <c r="AN229" s="385">
        <f>1760*H229</f>
        <v>0</v>
      </c>
      <c r="AO229" s="385">
        <v>26400</v>
      </c>
      <c r="AP229" s="385">
        <v>26400</v>
      </c>
      <c r="AQ229" s="385">
        <v>0</v>
      </c>
      <c r="AR229" s="385">
        <v>0</v>
      </c>
      <c r="AS229" s="385">
        <v>0</v>
      </c>
      <c r="AT229" s="385">
        <v>0</v>
      </c>
      <c r="AU229" s="388">
        <f>+G229+I229+K229+M229+O229+Q229+S229+AN229+AI229+U229+W229+Y229+AA229+AC229+AE229+AG229+AM229+AO229+AQ229+AR229+AS229+AT229+AK229+AP229</f>
        <v>55900</v>
      </c>
    </row>
    <row r="230" spans="2:52" ht="15.75" hidden="1" thickBot="1" x14ac:dyDescent="0.3">
      <c r="B230" s="454" t="e">
        <f t="shared" ref="B230:B247" si="350">+B229+1</f>
        <v>#REF!</v>
      </c>
      <c r="C230" s="572"/>
      <c r="D230" s="477"/>
      <c r="E230" s="403"/>
      <c r="F230" s="401"/>
      <c r="G230" s="469"/>
      <c r="H230" s="401"/>
      <c r="I230" s="469"/>
      <c r="J230" s="401"/>
      <c r="K230" s="469"/>
      <c r="L230" s="401"/>
      <c r="M230" s="469"/>
      <c r="N230" s="401"/>
      <c r="O230" s="469"/>
      <c r="P230" s="401"/>
      <c r="Q230" s="469"/>
      <c r="R230" s="401"/>
      <c r="S230" s="469"/>
      <c r="T230" s="401"/>
      <c r="U230" s="469"/>
      <c r="V230" s="401"/>
      <c r="W230" s="469"/>
      <c r="X230" s="401"/>
      <c r="Y230" s="469"/>
      <c r="Z230" s="386"/>
      <c r="AA230" s="469"/>
      <c r="AB230" s="386"/>
      <c r="AC230" s="483"/>
      <c r="AD230" s="423">
        <f t="shared" si="345"/>
        <v>0</v>
      </c>
      <c r="AE230" s="385">
        <v>0</v>
      </c>
      <c r="AF230" s="385">
        <f t="shared" si="346"/>
        <v>0</v>
      </c>
      <c r="AG230" s="385">
        <v>0</v>
      </c>
      <c r="AH230" s="385">
        <f t="shared" si="347"/>
        <v>0</v>
      </c>
      <c r="AI230" s="385">
        <v>0</v>
      </c>
      <c r="AJ230" s="385">
        <f t="shared" si="348"/>
        <v>0</v>
      </c>
      <c r="AK230" s="385">
        <v>0</v>
      </c>
      <c r="AL230" s="385">
        <f t="shared" si="349"/>
        <v>63360</v>
      </c>
      <c r="AM230" s="385">
        <f>1760*F230</f>
        <v>0</v>
      </c>
      <c r="AN230" s="385">
        <f>1760*H230</f>
        <v>0</v>
      </c>
      <c r="AO230" s="385">
        <v>5280</v>
      </c>
      <c r="AP230" s="385">
        <v>5280</v>
      </c>
      <c r="AQ230" s="385">
        <v>0</v>
      </c>
      <c r="AR230" s="385">
        <v>0</v>
      </c>
      <c r="AS230" s="385">
        <v>0</v>
      </c>
      <c r="AT230" s="385">
        <v>0</v>
      </c>
      <c r="AU230" s="388">
        <f>+G230+I230+K230+M230+O230+Q230+S230+AN230+AI230+U230+W230+Y230+AA230+AC230+AE230+AG230+AM230+AO230+AQ230+AR230+AS230+AT230+AK230+AP230</f>
        <v>10560</v>
      </c>
    </row>
    <row r="231" spans="2:52" ht="15.75" hidden="1" thickBot="1" x14ac:dyDescent="0.3">
      <c r="B231" s="454" t="e">
        <f t="shared" si="350"/>
        <v>#REF!</v>
      </c>
      <c r="C231" s="572"/>
      <c r="D231" s="477"/>
      <c r="E231" s="403"/>
      <c r="F231" s="401"/>
      <c r="G231" s="469"/>
      <c r="H231" s="401"/>
      <c r="I231" s="469"/>
      <c r="J231" s="401"/>
      <c r="K231" s="469"/>
      <c r="L231" s="401"/>
      <c r="M231" s="469"/>
      <c r="N231" s="401"/>
      <c r="O231" s="469"/>
      <c r="P231" s="401"/>
      <c r="Q231" s="469"/>
      <c r="R231" s="401"/>
      <c r="S231" s="469"/>
      <c r="T231" s="401"/>
      <c r="U231" s="469"/>
      <c r="V231" s="401"/>
      <c r="W231" s="469"/>
      <c r="X231" s="401"/>
      <c r="Y231" s="469"/>
      <c r="Z231" s="386"/>
      <c r="AA231" s="469"/>
      <c r="AB231" s="386"/>
      <c r="AC231" s="483"/>
      <c r="AD231" s="423"/>
      <c r="AE231" s="385"/>
      <c r="AF231" s="385"/>
      <c r="AG231" s="385"/>
      <c r="AH231" s="385"/>
      <c r="AI231" s="385"/>
      <c r="AJ231" s="385"/>
      <c r="AK231" s="385"/>
      <c r="AL231" s="385">
        <f t="shared" si="349"/>
        <v>21120</v>
      </c>
      <c r="AM231" s="385"/>
      <c r="AN231" s="385"/>
      <c r="AO231" s="385">
        <v>1760</v>
      </c>
      <c r="AP231" s="385">
        <v>1760</v>
      </c>
      <c r="AQ231" s="385"/>
      <c r="AR231" s="385"/>
      <c r="AS231" s="385"/>
      <c r="AT231" s="385"/>
      <c r="AU231" s="388"/>
    </row>
    <row r="232" spans="2:52" ht="15.75" hidden="1" thickBot="1" x14ac:dyDescent="0.3">
      <c r="B232" s="454" t="e">
        <f t="shared" si="350"/>
        <v>#REF!</v>
      </c>
      <c r="C232" s="572"/>
      <c r="D232" s="477"/>
      <c r="E232" s="403"/>
      <c r="F232" s="401"/>
      <c r="G232" s="469"/>
      <c r="H232" s="401"/>
      <c r="I232" s="469"/>
      <c r="J232" s="401"/>
      <c r="K232" s="469"/>
      <c r="L232" s="401"/>
      <c r="M232" s="469"/>
      <c r="N232" s="401"/>
      <c r="O232" s="469"/>
      <c r="P232" s="401"/>
      <c r="Q232" s="469"/>
      <c r="R232" s="401"/>
      <c r="S232" s="469"/>
      <c r="T232" s="401"/>
      <c r="U232" s="469"/>
      <c r="V232" s="401"/>
      <c r="W232" s="469"/>
      <c r="X232" s="401"/>
      <c r="Y232" s="469"/>
      <c r="Z232" s="386"/>
      <c r="AA232" s="469"/>
      <c r="AB232" s="386"/>
      <c r="AC232" s="483"/>
      <c r="AD232" s="423">
        <f t="shared" ref="AD232:AD241" si="351">+AE232*12</f>
        <v>600</v>
      </c>
      <c r="AE232" s="404">
        <v>50</v>
      </c>
      <c r="AF232" s="385">
        <f t="shared" ref="AF232:AF241" si="352">+AG232*12</f>
        <v>600</v>
      </c>
      <c r="AG232" s="404">
        <v>50</v>
      </c>
      <c r="AH232" s="385">
        <f t="shared" ref="AH232:AH241" si="353">+AI232*12</f>
        <v>600</v>
      </c>
      <c r="AI232" s="404">
        <v>50</v>
      </c>
      <c r="AJ232" s="385">
        <f t="shared" ref="AJ232:AJ241" si="354">+AK232*12</f>
        <v>600</v>
      </c>
      <c r="AK232" s="404">
        <v>50</v>
      </c>
      <c r="AL232" s="385">
        <f t="shared" si="349"/>
        <v>63360</v>
      </c>
      <c r="AM232" s="385">
        <f t="shared" ref="AM232:AM241" si="355">1760*F232</f>
        <v>0</v>
      </c>
      <c r="AN232" s="385">
        <f t="shared" ref="AN232:AN241" si="356">1760*H232</f>
        <v>0</v>
      </c>
      <c r="AO232" s="385">
        <v>5280</v>
      </c>
      <c r="AP232" s="385">
        <v>5280</v>
      </c>
      <c r="AQ232" s="385">
        <v>0</v>
      </c>
      <c r="AR232" s="385">
        <v>0</v>
      </c>
      <c r="AS232" s="385">
        <v>0</v>
      </c>
      <c r="AT232" s="385">
        <v>0</v>
      </c>
      <c r="AU232" s="388">
        <f t="shared" ref="AU232:AU241" si="357">+G232+I232+K232+M232+O232+Q232+S232+AN232+AI232+U232+W232+Y232+AA232+AC232+AE232+AG232+AM232+AO232+AQ232+AR232+AS232+AT232+AK232+AP232</f>
        <v>10760</v>
      </c>
    </row>
    <row r="233" spans="2:52" ht="15.75" hidden="1" thickBot="1" x14ac:dyDescent="0.3">
      <c r="B233" s="454" t="e">
        <f>+B232+1</f>
        <v>#REF!</v>
      </c>
      <c r="C233" s="572"/>
      <c r="D233" s="477"/>
      <c r="E233" s="403"/>
      <c r="F233" s="401"/>
      <c r="G233" s="469"/>
      <c r="H233" s="401"/>
      <c r="I233" s="469"/>
      <c r="J233" s="401"/>
      <c r="K233" s="469"/>
      <c r="L233" s="401"/>
      <c r="M233" s="469"/>
      <c r="N233" s="401"/>
      <c r="O233" s="469"/>
      <c r="P233" s="401"/>
      <c r="Q233" s="469"/>
      <c r="R233" s="401"/>
      <c r="S233" s="469"/>
      <c r="T233" s="401"/>
      <c r="U233" s="469"/>
      <c r="V233" s="401"/>
      <c r="W233" s="469"/>
      <c r="X233" s="401"/>
      <c r="Y233" s="469"/>
      <c r="Z233" s="386"/>
      <c r="AA233" s="469"/>
      <c r="AB233" s="386"/>
      <c r="AC233" s="483"/>
      <c r="AD233" s="423">
        <f t="shared" si="351"/>
        <v>0</v>
      </c>
      <c r="AE233" s="385">
        <v>0</v>
      </c>
      <c r="AF233" s="385">
        <f t="shared" si="352"/>
        <v>0</v>
      </c>
      <c r="AG233" s="385">
        <v>0</v>
      </c>
      <c r="AH233" s="385">
        <f t="shared" si="353"/>
        <v>0</v>
      </c>
      <c r="AI233" s="385">
        <v>0</v>
      </c>
      <c r="AJ233" s="385">
        <f t="shared" si="354"/>
        <v>0</v>
      </c>
      <c r="AK233" s="385"/>
      <c r="AL233" s="385">
        <f t="shared" si="349"/>
        <v>21120</v>
      </c>
      <c r="AM233" s="385">
        <f t="shared" si="355"/>
        <v>0</v>
      </c>
      <c r="AN233" s="385">
        <f t="shared" si="356"/>
        <v>0</v>
      </c>
      <c r="AO233" s="385">
        <v>1760</v>
      </c>
      <c r="AP233" s="385">
        <v>1760</v>
      </c>
      <c r="AQ233" s="385">
        <v>0</v>
      </c>
      <c r="AR233" s="385">
        <v>0</v>
      </c>
      <c r="AS233" s="385">
        <v>0</v>
      </c>
      <c r="AT233" s="385">
        <v>0</v>
      </c>
      <c r="AU233" s="388">
        <f t="shared" si="357"/>
        <v>3520</v>
      </c>
    </row>
    <row r="234" spans="2:52" ht="15.75" hidden="1" thickBot="1" x14ac:dyDescent="0.3">
      <c r="B234" s="454" t="e">
        <f t="shared" si="350"/>
        <v>#REF!</v>
      </c>
      <c r="C234" s="572"/>
      <c r="D234" s="477"/>
      <c r="E234" s="403"/>
      <c r="F234" s="401"/>
      <c r="G234" s="469"/>
      <c r="H234" s="401"/>
      <c r="I234" s="469"/>
      <c r="J234" s="401"/>
      <c r="K234" s="469"/>
      <c r="L234" s="401"/>
      <c r="M234" s="469"/>
      <c r="N234" s="401"/>
      <c r="O234" s="469"/>
      <c r="P234" s="401"/>
      <c r="Q234" s="469"/>
      <c r="R234" s="401"/>
      <c r="S234" s="469"/>
      <c r="T234" s="401"/>
      <c r="U234" s="469"/>
      <c r="V234" s="401"/>
      <c r="W234" s="469"/>
      <c r="X234" s="401"/>
      <c r="Y234" s="469"/>
      <c r="Z234" s="386"/>
      <c r="AA234" s="469"/>
      <c r="AB234" s="386"/>
      <c r="AC234" s="483"/>
      <c r="AD234" s="423">
        <f t="shared" si="351"/>
        <v>3120</v>
      </c>
      <c r="AE234" s="404">
        <v>260</v>
      </c>
      <c r="AF234" s="385">
        <f t="shared" si="352"/>
        <v>3120</v>
      </c>
      <c r="AG234" s="404">
        <v>260</v>
      </c>
      <c r="AH234" s="385">
        <f t="shared" si="353"/>
        <v>3120</v>
      </c>
      <c r="AI234" s="404">
        <v>260</v>
      </c>
      <c r="AJ234" s="385">
        <f t="shared" si="354"/>
        <v>3120</v>
      </c>
      <c r="AK234" s="404">
        <v>260</v>
      </c>
      <c r="AL234" s="385">
        <f t="shared" si="349"/>
        <v>422400</v>
      </c>
      <c r="AM234" s="385">
        <f t="shared" si="355"/>
        <v>0</v>
      </c>
      <c r="AN234" s="385">
        <f t="shared" si="356"/>
        <v>0</v>
      </c>
      <c r="AO234" s="385">
        <v>35200</v>
      </c>
      <c r="AP234" s="385">
        <v>35200</v>
      </c>
      <c r="AQ234" s="385">
        <v>0</v>
      </c>
      <c r="AR234" s="385">
        <v>0</v>
      </c>
      <c r="AS234" s="385">
        <v>0</v>
      </c>
      <c r="AT234" s="385">
        <v>0</v>
      </c>
      <c r="AU234" s="388">
        <f t="shared" si="357"/>
        <v>71440</v>
      </c>
    </row>
    <row r="235" spans="2:52" ht="15.75" hidden="1" thickBot="1" x14ac:dyDescent="0.3">
      <c r="B235" s="454" t="e">
        <f t="shared" si="350"/>
        <v>#REF!</v>
      </c>
      <c r="C235" s="572"/>
      <c r="D235" s="477"/>
      <c r="E235" s="403"/>
      <c r="F235" s="401"/>
      <c r="G235" s="469"/>
      <c r="H235" s="401"/>
      <c r="I235" s="469"/>
      <c r="J235" s="401"/>
      <c r="K235" s="469"/>
      <c r="L235" s="401"/>
      <c r="M235" s="469"/>
      <c r="N235" s="401"/>
      <c r="O235" s="469"/>
      <c r="P235" s="401"/>
      <c r="Q235" s="469"/>
      <c r="R235" s="401"/>
      <c r="S235" s="469"/>
      <c r="T235" s="401"/>
      <c r="U235" s="469"/>
      <c r="V235" s="401"/>
      <c r="W235" s="469"/>
      <c r="X235" s="401"/>
      <c r="Y235" s="469"/>
      <c r="Z235" s="386"/>
      <c r="AA235" s="469"/>
      <c r="AB235" s="386"/>
      <c r="AC235" s="483"/>
      <c r="AD235" s="423">
        <f t="shared" si="351"/>
        <v>900</v>
      </c>
      <c r="AE235" s="404">
        <v>75</v>
      </c>
      <c r="AF235" s="385">
        <f t="shared" si="352"/>
        <v>900</v>
      </c>
      <c r="AG235" s="404">
        <v>75</v>
      </c>
      <c r="AH235" s="385">
        <f t="shared" si="353"/>
        <v>900</v>
      </c>
      <c r="AI235" s="404">
        <v>75</v>
      </c>
      <c r="AJ235" s="385">
        <f t="shared" si="354"/>
        <v>900</v>
      </c>
      <c r="AK235" s="404">
        <v>75</v>
      </c>
      <c r="AL235" s="385">
        <f t="shared" si="349"/>
        <v>21120</v>
      </c>
      <c r="AM235" s="385">
        <f t="shared" si="355"/>
        <v>0</v>
      </c>
      <c r="AN235" s="385">
        <f t="shared" si="356"/>
        <v>0</v>
      </c>
      <c r="AO235" s="385">
        <v>1760</v>
      </c>
      <c r="AP235" s="385">
        <v>1760</v>
      </c>
      <c r="AQ235" s="385">
        <v>0</v>
      </c>
      <c r="AR235" s="385">
        <v>0</v>
      </c>
      <c r="AS235" s="385">
        <v>0</v>
      </c>
      <c r="AT235" s="385">
        <v>0</v>
      </c>
      <c r="AU235" s="388">
        <f t="shared" si="357"/>
        <v>3820</v>
      </c>
    </row>
    <row r="236" spans="2:52" ht="15.75" hidden="1" thickBot="1" x14ac:dyDescent="0.3">
      <c r="B236" s="454" t="e">
        <f t="shared" si="350"/>
        <v>#REF!</v>
      </c>
      <c r="C236" s="572"/>
      <c r="D236" s="477"/>
      <c r="E236" s="403"/>
      <c r="F236" s="401"/>
      <c r="G236" s="469"/>
      <c r="H236" s="401"/>
      <c r="I236" s="469"/>
      <c r="J236" s="401"/>
      <c r="K236" s="469"/>
      <c r="L236" s="401"/>
      <c r="M236" s="469"/>
      <c r="N236" s="401"/>
      <c r="O236" s="469"/>
      <c r="P236" s="401"/>
      <c r="Q236" s="469"/>
      <c r="R236" s="401"/>
      <c r="S236" s="469"/>
      <c r="T236" s="401"/>
      <c r="U236" s="469"/>
      <c r="V236" s="401"/>
      <c r="W236" s="469"/>
      <c r="X236" s="401"/>
      <c r="Y236" s="469"/>
      <c r="Z236" s="386"/>
      <c r="AA236" s="469"/>
      <c r="AB236" s="386"/>
      <c r="AC236" s="483"/>
      <c r="AD236" s="423">
        <f t="shared" si="351"/>
        <v>600</v>
      </c>
      <c r="AE236" s="404">
        <v>50</v>
      </c>
      <c r="AF236" s="385">
        <f t="shared" si="352"/>
        <v>600</v>
      </c>
      <c r="AG236" s="404">
        <v>50</v>
      </c>
      <c r="AH236" s="385">
        <f t="shared" si="353"/>
        <v>600</v>
      </c>
      <c r="AI236" s="404">
        <v>50</v>
      </c>
      <c r="AJ236" s="385">
        <f t="shared" si="354"/>
        <v>600</v>
      </c>
      <c r="AK236" s="404">
        <v>50</v>
      </c>
      <c r="AL236" s="385">
        <f t="shared" si="349"/>
        <v>42240</v>
      </c>
      <c r="AM236" s="385">
        <f t="shared" si="355"/>
        <v>0</v>
      </c>
      <c r="AN236" s="385">
        <f t="shared" si="356"/>
        <v>0</v>
      </c>
      <c r="AO236" s="385">
        <v>3520</v>
      </c>
      <c r="AP236" s="385">
        <v>3520</v>
      </c>
      <c r="AQ236" s="385">
        <v>0</v>
      </c>
      <c r="AR236" s="385">
        <v>0</v>
      </c>
      <c r="AS236" s="385">
        <v>0</v>
      </c>
      <c r="AT236" s="385">
        <v>0</v>
      </c>
      <c r="AU236" s="388">
        <f t="shared" si="357"/>
        <v>7240</v>
      </c>
    </row>
    <row r="237" spans="2:52" ht="15.75" hidden="1" thickBot="1" x14ac:dyDescent="0.3">
      <c r="B237" s="454" t="e">
        <f t="shared" si="350"/>
        <v>#REF!</v>
      </c>
      <c r="C237" s="572"/>
      <c r="D237" s="477"/>
      <c r="E237" s="403"/>
      <c r="F237" s="401"/>
      <c r="G237" s="469"/>
      <c r="H237" s="401"/>
      <c r="I237" s="469"/>
      <c r="J237" s="401"/>
      <c r="K237" s="469"/>
      <c r="L237" s="401"/>
      <c r="M237" s="469"/>
      <c r="N237" s="401"/>
      <c r="O237" s="469"/>
      <c r="P237" s="401"/>
      <c r="Q237" s="469"/>
      <c r="R237" s="401"/>
      <c r="S237" s="469"/>
      <c r="T237" s="401"/>
      <c r="U237" s="469"/>
      <c r="V237" s="401"/>
      <c r="W237" s="469"/>
      <c r="X237" s="401"/>
      <c r="Y237" s="469"/>
      <c r="Z237" s="386"/>
      <c r="AA237" s="469"/>
      <c r="AB237" s="386"/>
      <c r="AC237" s="483"/>
      <c r="AD237" s="423">
        <f t="shared" si="351"/>
        <v>600</v>
      </c>
      <c r="AE237" s="404">
        <v>50</v>
      </c>
      <c r="AF237" s="385">
        <f t="shared" si="352"/>
        <v>600</v>
      </c>
      <c r="AG237" s="404">
        <v>50</v>
      </c>
      <c r="AH237" s="385">
        <f t="shared" si="353"/>
        <v>600</v>
      </c>
      <c r="AI237" s="404">
        <v>50</v>
      </c>
      <c r="AJ237" s="385">
        <f t="shared" si="354"/>
        <v>600</v>
      </c>
      <c r="AK237" s="404">
        <v>50</v>
      </c>
      <c r="AL237" s="385">
        <f t="shared" si="349"/>
        <v>21120</v>
      </c>
      <c r="AM237" s="385">
        <f t="shared" si="355"/>
        <v>0</v>
      </c>
      <c r="AN237" s="385">
        <f t="shared" si="356"/>
        <v>0</v>
      </c>
      <c r="AO237" s="385">
        <v>1760</v>
      </c>
      <c r="AP237" s="385">
        <v>1760</v>
      </c>
      <c r="AQ237" s="385">
        <v>0</v>
      </c>
      <c r="AR237" s="385">
        <v>0</v>
      </c>
      <c r="AS237" s="385">
        <v>0</v>
      </c>
      <c r="AT237" s="385">
        <v>0</v>
      </c>
      <c r="AU237" s="388">
        <f t="shared" si="357"/>
        <v>3720</v>
      </c>
    </row>
    <row r="238" spans="2:52" ht="15.75" hidden="1" thickBot="1" x14ac:dyDescent="0.3">
      <c r="B238" s="454" t="e">
        <f t="shared" si="350"/>
        <v>#REF!</v>
      </c>
      <c r="C238" s="572"/>
      <c r="D238" s="477"/>
      <c r="E238" s="403"/>
      <c r="F238" s="401"/>
      <c r="G238" s="469"/>
      <c r="H238" s="401"/>
      <c r="I238" s="469"/>
      <c r="J238" s="401"/>
      <c r="K238" s="469"/>
      <c r="L238" s="401"/>
      <c r="M238" s="469"/>
      <c r="N238" s="401"/>
      <c r="O238" s="469"/>
      <c r="P238" s="401"/>
      <c r="Q238" s="469"/>
      <c r="R238" s="401"/>
      <c r="S238" s="469"/>
      <c r="T238" s="401"/>
      <c r="U238" s="469"/>
      <c r="V238" s="401"/>
      <c r="W238" s="469"/>
      <c r="X238" s="401"/>
      <c r="Y238" s="469"/>
      <c r="Z238" s="386"/>
      <c r="AA238" s="469"/>
      <c r="AB238" s="386"/>
      <c r="AC238" s="483"/>
      <c r="AD238" s="423">
        <f t="shared" si="351"/>
        <v>2700</v>
      </c>
      <c r="AE238" s="404">
        <v>225</v>
      </c>
      <c r="AF238" s="385">
        <f t="shared" si="352"/>
        <v>2700</v>
      </c>
      <c r="AG238" s="404">
        <v>225</v>
      </c>
      <c r="AH238" s="385">
        <f t="shared" si="353"/>
        <v>2700</v>
      </c>
      <c r="AI238" s="404">
        <v>225</v>
      </c>
      <c r="AJ238" s="385">
        <f t="shared" si="354"/>
        <v>2700</v>
      </c>
      <c r="AK238" s="404">
        <v>225</v>
      </c>
      <c r="AL238" s="385">
        <f t="shared" si="349"/>
        <v>84480</v>
      </c>
      <c r="AM238" s="385">
        <f t="shared" si="355"/>
        <v>0</v>
      </c>
      <c r="AN238" s="385">
        <f t="shared" si="356"/>
        <v>0</v>
      </c>
      <c r="AO238" s="385">
        <v>7040</v>
      </c>
      <c r="AP238" s="385">
        <v>7040</v>
      </c>
      <c r="AQ238" s="385">
        <v>0</v>
      </c>
      <c r="AR238" s="385">
        <v>0</v>
      </c>
      <c r="AS238" s="385">
        <v>0</v>
      </c>
      <c r="AT238" s="385">
        <v>0</v>
      </c>
      <c r="AU238" s="388">
        <f t="shared" si="357"/>
        <v>14980</v>
      </c>
    </row>
    <row r="239" spans="2:52" ht="15.75" hidden="1" thickBot="1" x14ac:dyDescent="0.3">
      <c r="B239" s="454" t="e">
        <f t="shared" si="350"/>
        <v>#REF!</v>
      </c>
      <c r="C239" s="572"/>
      <c r="D239" s="477"/>
      <c r="E239" s="403"/>
      <c r="F239" s="401"/>
      <c r="G239" s="469"/>
      <c r="H239" s="401"/>
      <c r="I239" s="469"/>
      <c r="J239" s="401"/>
      <c r="K239" s="469"/>
      <c r="L239" s="401"/>
      <c r="M239" s="469"/>
      <c r="N239" s="401"/>
      <c r="O239" s="469"/>
      <c r="P239" s="401"/>
      <c r="Q239" s="469"/>
      <c r="R239" s="401"/>
      <c r="S239" s="469"/>
      <c r="T239" s="401"/>
      <c r="U239" s="469"/>
      <c r="V239" s="401"/>
      <c r="W239" s="469"/>
      <c r="X239" s="401"/>
      <c r="Y239" s="469"/>
      <c r="Z239" s="386"/>
      <c r="AA239" s="469"/>
      <c r="AB239" s="386"/>
      <c r="AC239" s="483"/>
      <c r="AD239" s="423">
        <f t="shared" si="351"/>
        <v>0</v>
      </c>
      <c r="AE239" s="385">
        <v>0</v>
      </c>
      <c r="AF239" s="385">
        <f t="shared" si="352"/>
        <v>0</v>
      </c>
      <c r="AG239" s="385">
        <v>0</v>
      </c>
      <c r="AH239" s="385">
        <f t="shared" si="353"/>
        <v>0</v>
      </c>
      <c r="AI239" s="385">
        <v>0</v>
      </c>
      <c r="AJ239" s="385">
        <f t="shared" si="354"/>
        <v>0</v>
      </c>
      <c r="AK239" s="385"/>
      <c r="AL239" s="385">
        <f t="shared" si="349"/>
        <v>21120</v>
      </c>
      <c r="AM239" s="385">
        <f t="shared" si="355"/>
        <v>0</v>
      </c>
      <c r="AN239" s="385">
        <f t="shared" si="356"/>
        <v>0</v>
      </c>
      <c r="AO239" s="385">
        <v>1760</v>
      </c>
      <c r="AP239" s="385">
        <v>1760</v>
      </c>
      <c r="AQ239" s="385">
        <v>0</v>
      </c>
      <c r="AR239" s="385">
        <v>0</v>
      </c>
      <c r="AS239" s="385">
        <v>0</v>
      </c>
      <c r="AT239" s="385">
        <v>0</v>
      </c>
      <c r="AU239" s="388">
        <f t="shared" si="357"/>
        <v>3520</v>
      </c>
    </row>
    <row r="240" spans="2:52" ht="15.75" hidden="1" thickBot="1" x14ac:dyDescent="0.3">
      <c r="B240" s="454" t="e">
        <f t="shared" si="350"/>
        <v>#REF!</v>
      </c>
      <c r="C240" s="572"/>
      <c r="D240" s="477"/>
      <c r="E240" s="403"/>
      <c r="F240" s="401"/>
      <c r="G240" s="469"/>
      <c r="H240" s="401"/>
      <c r="I240" s="469"/>
      <c r="J240" s="401"/>
      <c r="K240" s="469"/>
      <c r="L240" s="401"/>
      <c r="M240" s="469"/>
      <c r="N240" s="401"/>
      <c r="O240" s="469"/>
      <c r="P240" s="401"/>
      <c r="Q240" s="469"/>
      <c r="R240" s="401"/>
      <c r="S240" s="469"/>
      <c r="T240" s="401"/>
      <c r="U240" s="469"/>
      <c r="V240" s="401"/>
      <c r="W240" s="469"/>
      <c r="X240" s="401"/>
      <c r="Y240" s="469"/>
      <c r="Z240" s="386"/>
      <c r="AA240" s="469"/>
      <c r="AB240" s="386"/>
      <c r="AC240" s="483"/>
      <c r="AD240" s="423">
        <f t="shared" si="351"/>
        <v>69600</v>
      </c>
      <c r="AE240" s="404">
        <v>5800</v>
      </c>
      <c r="AF240" s="385">
        <f t="shared" si="352"/>
        <v>69600</v>
      </c>
      <c r="AG240" s="404">
        <v>5800</v>
      </c>
      <c r="AH240" s="385">
        <f t="shared" si="353"/>
        <v>69000</v>
      </c>
      <c r="AI240" s="404">
        <v>5750</v>
      </c>
      <c r="AJ240" s="385">
        <f t="shared" si="354"/>
        <v>69000</v>
      </c>
      <c r="AK240" s="404">
        <v>5750</v>
      </c>
      <c r="AL240" s="385">
        <f t="shared" si="349"/>
        <v>4762895.1251612827</v>
      </c>
      <c r="AM240" s="385">
        <f t="shared" si="355"/>
        <v>0</v>
      </c>
      <c r="AN240" s="385">
        <f t="shared" si="356"/>
        <v>0</v>
      </c>
      <c r="AO240" s="385">
        <v>202400</v>
      </c>
      <c r="AP240" s="385">
        <v>396907.92709677352</v>
      </c>
      <c r="AQ240" s="385">
        <v>0</v>
      </c>
      <c r="AR240" s="385">
        <v>0</v>
      </c>
      <c r="AS240" s="385">
        <v>0</v>
      </c>
      <c r="AT240" s="385">
        <v>0</v>
      </c>
      <c r="AU240" s="388">
        <f t="shared" si="357"/>
        <v>622407.92709677352</v>
      </c>
    </row>
    <row r="241" spans="2:47" ht="15.75" hidden="1" thickBot="1" x14ac:dyDescent="0.3">
      <c r="B241" s="454" t="e">
        <f t="shared" si="350"/>
        <v>#REF!</v>
      </c>
      <c r="C241" s="572"/>
      <c r="D241" s="477"/>
      <c r="E241" s="403"/>
      <c r="F241" s="401"/>
      <c r="G241" s="469"/>
      <c r="H241" s="401"/>
      <c r="I241" s="469"/>
      <c r="J241" s="401"/>
      <c r="K241" s="469"/>
      <c r="L241" s="401"/>
      <c r="M241" s="469"/>
      <c r="N241" s="401"/>
      <c r="O241" s="469"/>
      <c r="P241" s="401"/>
      <c r="Q241" s="469"/>
      <c r="R241" s="401"/>
      <c r="S241" s="469"/>
      <c r="T241" s="401"/>
      <c r="U241" s="469"/>
      <c r="V241" s="401"/>
      <c r="W241" s="469"/>
      <c r="X241" s="401"/>
      <c r="Y241" s="469"/>
      <c r="Z241" s="386"/>
      <c r="AA241" s="469"/>
      <c r="AB241" s="386"/>
      <c r="AC241" s="483"/>
      <c r="AD241" s="423">
        <f t="shared" si="351"/>
        <v>12420</v>
      </c>
      <c r="AE241" s="404">
        <v>1035</v>
      </c>
      <c r="AF241" s="385">
        <f t="shared" si="352"/>
        <v>12420</v>
      </c>
      <c r="AG241" s="404">
        <v>1035</v>
      </c>
      <c r="AH241" s="385">
        <f t="shared" si="353"/>
        <v>12420</v>
      </c>
      <c r="AI241" s="404">
        <v>1035</v>
      </c>
      <c r="AJ241" s="385">
        <f t="shared" si="354"/>
        <v>12420</v>
      </c>
      <c r="AK241" s="404">
        <v>1035</v>
      </c>
      <c r="AL241" s="385">
        <f t="shared" si="349"/>
        <v>464640</v>
      </c>
      <c r="AM241" s="385">
        <f t="shared" si="355"/>
        <v>0</v>
      </c>
      <c r="AN241" s="385">
        <f t="shared" si="356"/>
        <v>0</v>
      </c>
      <c r="AO241" s="385">
        <v>38720</v>
      </c>
      <c r="AP241" s="385">
        <v>38720</v>
      </c>
      <c r="AQ241" s="385">
        <v>0</v>
      </c>
      <c r="AR241" s="385">
        <v>0</v>
      </c>
      <c r="AS241" s="385">
        <v>0</v>
      </c>
      <c r="AT241" s="385">
        <v>0</v>
      </c>
      <c r="AU241" s="388">
        <f t="shared" si="357"/>
        <v>81580</v>
      </c>
    </row>
    <row r="242" spans="2:47" ht="15.75" hidden="1" thickBot="1" x14ac:dyDescent="0.3">
      <c r="B242" s="454" t="e">
        <f t="shared" si="350"/>
        <v>#REF!</v>
      </c>
      <c r="C242" s="573"/>
      <c r="D242" s="478"/>
      <c r="E242" s="405"/>
      <c r="F242" s="406"/>
      <c r="G242" s="471"/>
      <c r="H242" s="406"/>
      <c r="I242" s="471"/>
      <c r="J242" s="406"/>
      <c r="K242" s="469"/>
      <c r="L242" s="406"/>
      <c r="M242" s="469"/>
      <c r="N242" s="406"/>
      <c r="O242" s="469"/>
      <c r="P242" s="406"/>
      <c r="Q242" s="469"/>
      <c r="R242" s="406"/>
      <c r="S242" s="469"/>
      <c r="T242" s="406"/>
      <c r="U242" s="469"/>
      <c r="V242" s="406"/>
      <c r="W242" s="469"/>
      <c r="X242" s="406"/>
      <c r="Y242" s="469"/>
      <c r="Z242" s="386"/>
      <c r="AA242" s="469"/>
      <c r="AB242" s="386"/>
      <c r="AC242" s="483"/>
      <c r="AD242" s="457"/>
      <c r="AE242" s="407"/>
      <c r="AF242" s="389"/>
      <c r="AG242" s="407"/>
      <c r="AH242" s="389"/>
      <c r="AI242" s="407"/>
      <c r="AJ242" s="389"/>
      <c r="AK242" s="407"/>
      <c r="AL242" s="385"/>
      <c r="AM242" s="389"/>
      <c r="AN242" s="389"/>
      <c r="AO242" s="389"/>
      <c r="AP242" s="389"/>
      <c r="AQ242" s="389"/>
      <c r="AR242" s="389"/>
      <c r="AS242" s="389"/>
      <c r="AT242" s="389"/>
      <c r="AU242" s="388"/>
    </row>
    <row r="243" spans="2:47" ht="15.75" hidden="1" thickBot="1" x14ac:dyDescent="0.3">
      <c r="B243" s="454" t="e">
        <f t="shared" si="350"/>
        <v>#REF!</v>
      </c>
      <c r="C243" s="573"/>
      <c r="D243" s="478"/>
      <c r="E243" s="405"/>
      <c r="F243" s="406"/>
      <c r="G243" s="471"/>
      <c r="H243" s="406"/>
      <c r="I243" s="471"/>
      <c r="J243" s="406"/>
      <c r="K243" s="469"/>
      <c r="L243" s="406"/>
      <c r="M243" s="469"/>
      <c r="N243" s="406"/>
      <c r="O243" s="469"/>
      <c r="P243" s="406"/>
      <c r="Q243" s="469"/>
      <c r="R243" s="406"/>
      <c r="S243" s="469"/>
      <c r="T243" s="406"/>
      <c r="U243" s="469"/>
      <c r="V243" s="406"/>
      <c r="W243" s="469"/>
      <c r="X243" s="406"/>
      <c r="Y243" s="469"/>
      <c r="Z243" s="386"/>
      <c r="AA243" s="469"/>
      <c r="AB243" s="386"/>
      <c r="AC243" s="483"/>
      <c r="AD243" s="457"/>
      <c r="AE243" s="407"/>
      <c r="AF243" s="389"/>
      <c r="AG243" s="407"/>
      <c r="AH243" s="389"/>
      <c r="AI243" s="407"/>
      <c r="AJ243" s="389"/>
      <c r="AK243" s="407"/>
      <c r="AL243" s="385"/>
      <c r="AM243" s="389"/>
      <c r="AN243" s="389"/>
      <c r="AO243" s="389"/>
      <c r="AP243" s="389"/>
      <c r="AQ243" s="389"/>
      <c r="AR243" s="389"/>
      <c r="AS243" s="389"/>
      <c r="AT243" s="389"/>
      <c r="AU243" s="388"/>
    </row>
    <row r="244" spans="2:47" ht="15.75" hidden="1" thickBot="1" x14ac:dyDescent="0.3">
      <c r="B244" s="454" t="e">
        <f t="shared" si="350"/>
        <v>#REF!</v>
      </c>
      <c r="C244" s="573"/>
      <c r="D244" s="478"/>
      <c r="E244" s="405"/>
      <c r="F244" s="406"/>
      <c r="G244" s="471"/>
      <c r="H244" s="406"/>
      <c r="I244" s="471"/>
      <c r="J244" s="406"/>
      <c r="K244" s="469"/>
      <c r="L244" s="406"/>
      <c r="M244" s="469"/>
      <c r="N244" s="406"/>
      <c r="O244" s="469"/>
      <c r="P244" s="406"/>
      <c r="Q244" s="469"/>
      <c r="R244" s="406"/>
      <c r="S244" s="469"/>
      <c r="T244" s="406"/>
      <c r="U244" s="469"/>
      <c r="V244" s="406"/>
      <c r="W244" s="469"/>
      <c r="X244" s="406"/>
      <c r="Y244" s="469"/>
      <c r="Z244" s="386"/>
      <c r="AA244" s="469"/>
      <c r="AB244" s="386"/>
      <c r="AC244" s="483"/>
      <c r="AD244" s="457"/>
      <c r="AE244" s="407"/>
      <c r="AF244" s="389"/>
      <c r="AG244" s="407"/>
      <c r="AH244" s="389"/>
      <c r="AI244" s="407"/>
      <c r="AJ244" s="389"/>
      <c r="AK244" s="407"/>
      <c r="AL244" s="385"/>
      <c r="AM244" s="389"/>
      <c r="AN244" s="389"/>
      <c r="AO244" s="389"/>
      <c r="AP244" s="389"/>
      <c r="AQ244" s="389"/>
      <c r="AR244" s="389"/>
      <c r="AS244" s="389"/>
      <c r="AT244" s="389"/>
      <c r="AU244" s="388"/>
    </row>
    <row r="245" spans="2:47" ht="15.75" hidden="1" thickBot="1" x14ac:dyDescent="0.3">
      <c r="B245" s="454" t="e">
        <f t="shared" si="350"/>
        <v>#REF!</v>
      </c>
      <c r="C245" s="573"/>
      <c r="D245" s="478"/>
      <c r="E245" s="405"/>
      <c r="F245" s="406"/>
      <c r="G245" s="471"/>
      <c r="H245" s="406"/>
      <c r="I245" s="471"/>
      <c r="J245" s="406"/>
      <c r="K245" s="469"/>
      <c r="L245" s="406"/>
      <c r="M245" s="469"/>
      <c r="N245" s="406"/>
      <c r="O245" s="469"/>
      <c r="P245" s="406"/>
      <c r="Q245" s="469"/>
      <c r="R245" s="406"/>
      <c r="S245" s="469"/>
      <c r="T245" s="406"/>
      <c r="U245" s="469"/>
      <c r="V245" s="406"/>
      <c r="W245" s="469"/>
      <c r="X245" s="406"/>
      <c r="Y245" s="469"/>
      <c r="Z245" s="386"/>
      <c r="AA245" s="469"/>
      <c r="AB245" s="386"/>
      <c r="AC245" s="483"/>
      <c r="AD245" s="457"/>
      <c r="AE245" s="407"/>
      <c r="AF245" s="389"/>
      <c r="AG245" s="407"/>
      <c r="AH245" s="389"/>
      <c r="AI245" s="407"/>
      <c r="AJ245" s="389"/>
      <c r="AK245" s="407"/>
      <c r="AL245" s="385">
        <f t="shared" si="349"/>
        <v>42240</v>
      </c>
      <c r="AM245" s="389"/>
      <c r="AN245" s="389"/>
      <c r="AO245" s="389"/>
      <c r="AP245" s="389">
        <v>3520</v>
      </c>
      <c r="AQ245" s="389"/>
      <c r="AR245" s="389"/>
      <c r="AS245" s="389"/>
      <c r="AT245" s="389"/>
      <c r="AU245" s="388"/>
    </row>
    <row r="246" spans="2:47" ht="15.75" hidden="1" thickBot="1" x14ac:dyDescent="0.3">
      <c r="B246" s="454" t="e">
        <f t="shared" si="350"/>
        <v>#REF!</v>
      </c>
      <c r="C246" s="573"/>
      <c r="D246" s="477"/>
      <c r="E246" s="403"/>
      <c r="F246" s="401"/>
      <c r="G246" s="469"/>
      <c r="H246" s="401"/>
      <c r="I246" s="469"/>
      <c r="J246" s="401"/>
      <c r="K246" s="469"/>
      <c r="L246" s="401"/>
      <c r="M246" s="469"/>
      <c r="N246" s="401"/>
      <c r="O246" s="469"/>
      <c r="P246" s="401"/>
      <c r="Q246" s="469"/>
      <c r="R246" s="401"/>
      <c r="S246" s="469"/>
      <c r="T246" s="401"/>
      <c r="U246" s="469"/>
      <c r="V246" s="401"/>
      <c r="W246" s="469"/>
      <c r="X246" s="401"/>
      <c r="Y246" s="469"/>
      <c r="Z246" s="386"/>
      <c r="AA246" s="469"/>
      <c r="AB246" s="386"/>
      <c r="AC246" s="483"/>
      <c r="AD246" s="458">
        <f t="shared" ref="AD246" si="358">+AE246*12</f>
        <v>0</v>
      </c>
      <c r="AE246" s="387">
        <v>0</v>
      </c>
      <c r="AF246" s="387">
        <f t="shared" ref="AF246" si="359">+AG246*12</f>
        <v>0</v>
      </c>
      <c r="AG246" s="387">
        <v>0</v>
      </c>
      <c r="AH246" s="387">
        <f t="shared" ref="AH246" si="360">+AI246*12</f>
        <v>0</v>
      </c>
      <c r="AI246" s="387">
        <v>0</v>
      </c>
      <c r="AJ246" s="387">
        <f t="shared" ref="AJ246" si="361">+AK246*12</f>
        <v>0</v>
      </c>
      <c r="AK246" s="387"/>
      <c r="AL246" s="385">
        <f t="shared" ref="AL246" si="362">+AP246*12</f>
        <v>63360</v>
      </c>
      <c r="AM246" s="387">
        <f t="shared" ref="AM246" si="363">1760*F246</f>
        <v>0</v>
      </c>
      <c r="AN246" s="387">
        <f t="shared" ref="AN246" si="364">1760*H246</f>
        <v>0</v>
      </c>
      <c r="AO246" s="387">
        <v>1760</v>
      </c>
      <c r="AP246" s="387">
        <v>5280</v>
      </c>
      <c r="AQ246" s="387">
        <v>0</v>
      </c>
      <c r="AR246" s="387">
        <v>0</v>
      </c>
      <c r="AS246" s="387">
        <v>0</v>
      </c>
      <c r="AT246" s="387">
        <v>0</v>
      </c>
      <c r="AU246" s="388">
        <f>+G246+I246+K246+M246+O246+Q246+S246+AN246+AI246+U246+W246+Y246+AA246+AC246+AE246+AG246+AM246+AO246+AQ246+AR246+AS246+AT246+AK246+AP246</f>
        <v>7040</v>
      </c>
    </row>
    <row r="247" spans="2:47" ht="15.75" hidden="1" thickBot="1" x14ac:dyDescent="0.3">
      <c r="B247" s="454" t="e">
        <f t="shared" si="350"/>
        <v>#REF!</v>
      </c>
      <c r="C247" s="574"/>
      <c r="D247" s="479"/>
      <c r="E247" s="472"/>
      <c r="F247" s="473"/>
      <c r="G247" s="474"/>
      <c r="H247" s="473"/>
      <c r="I247" s="474"/>
      <c r="J247" s="473"/>
      <c r="K247" s="474"/>
      <c r="L247" s="473"/>
      <c r="M247" s="474"/>
      <c r="N247" s="473"/>
      <c r="O247" s="474"/>
      <c r="P247" s="473"/>
      <c r="Q247" s="474"/>
      <c r="R247" s="473"/>
      <c r="S247" s="474"/>
      <c r="T247" s="473"/>
      <c r="U247" s="474"/>
      <c r="V247" s="473"/>
      <c r="W247" s="474"/>
      <c r="X247" s="473"/>
      <c r="Y247" s="474"/>
      <c r="Z247" s="475"/>
      <c r="AA247" s="474"/>
      <c r="AB247" s="475"/>
      <c r="AC247" s="485"/>
      <c r="AD247" s="458">
        <f t="shared" ref="AD247" si="365">+AE247*12</f>
        <v>0</v>
      </c>
      <c r="AE247" s="387">
        <v>0</v>
      </c>
      <c r="AF247" s="387">
        <f t="shared" ref="AF247" si="366">+AG247*12</f>
        <v>0</v>
      </c>
      <c r="AG247" s="387">
        <v>0</v>
      </c>
      <c r="AH247" s="387">
        <f t="shared" ref="AH247" si="367">+AI247*12</f>
        <v>0</v>
      </c>
      <c r="AI247" s="387">
        <v>0</v>
      </c>
      <c r="AJ247" s="387">
        <f t="shared" ref="AJ247" si="368">+AK247*12</f>
        <v>0</v>
      </c>
      <c r="AK247" s="387"/>
      <c r="AL247" s="387">
        <f t="shared" si="349"/>
        <v>63360</v>
      </c>
      <c r="AM247" s="387">
        <f t="shared" ref="AM247" si="369">1760*F247</f>
        <v>0</v>
      </c>
      <c r="AN247" s="387">
        <f t="shared" ref="AN247" si="370">1760*H247</f>
        <v>0</v>
      </c>
      <c r="AO247" s="387">
        <v>1760</v>
      </c>
      <c r="AP247" s="387">
        <v>5280</v>
      </c>
      <c r="AQ247" s="387">
        <v>0</v>
      </c>
      <c r="AR247" s="387">
        <v>0</v>
      </c>
      <c r="AS247" s="387">
        <v>0</v>
      </c>
      <c r="AT247" s="387">
        <v>0</v>
      </c>
      <c r="AU247" s="481">
        <f>+G247+I247+K247+M247+O247+Q247+S247+AN247+AI247+U247+W247+Y247+AA247+AC247+AE247+AG247+AM247+AO247+AQ247+AR247+AS247+AT247+AK247+AP247</f>
        <v>7040</v>
      </c>
    </row>
    <row r="248" spans="2:47" hidden="1" x14ac:dyDescent="0.25">
      <c r="B248" s="408"/>
      <c r="C248" s="409"/>
      <c r="D248" s="410"/>
      <c r="E248" s="411"/>
      <c r="F248" s="409"/>
      <c r="G248" s="466"/>
      <c r="H248" s="409"/>
      <c r="I248" s="466"/>
      <c r="J248" s="413"/>
      <c r="K248" s="412"/>
      <c r="L248" s="409"/>
      <c r="M248" s="412"/>
      <c r="N248" s="409"/>
      <c r="O248" s="412"/>
      <c r="P248" s="414"/>
      <c r="Q248" s="415"/>
      <c r="R248" s="414"/>
      <c r="S248" s="415"/>
      <c r="T248" s="414"/>
      <c r="U248" s="415"/>
      <c r="V248" s="414"/>
      <c r="W248" s="415"/>
      <c r="X248" s="414"/>
      <c r="Y248" s="415"/>
      <c r="Z248" s="414"/>
      <c r="AA248" s="415"/>
      <c r="AB248" s="414"/>
      <c r="AC248" s="415"/>
      <c r="AD248" s="408"/>
      <c r="AE248" s="408"/>
      <c r="AF248" s="408"/>
      <c r="AG248" s="408"/>
      <c r="AH248" s="408"/>
      <c r="AI248" s="408"/>
      <c r="AJ248" s="408"/>
      <c r="AK248" s="408"/>
      <c r="AL248" s="408"/>
      <c r="AM248" s="408"/>
      <c r="AN248" s="408"/>
      <c r="AO248" s="408"/>
      <c r="AP248" s="408"/>
      <c r="AQ248" s="408"/>
      <c r="AR248" s="415"/>
      <c r="AS248" s="415"/>
      <c r="AT248" s="415"/>
      <c r="AU248" s="408"/>
    </row>
    <row r="249" spans="2:47" x14ac:dyDescent="0.25">
      <c r="B249" s="408"/>
      <c r="C249" s="409"/>
      <c r="D249" s="410"/>
      <c r="E249" s="411"/>
      <c r="F249" s="409"/>
      <c r="G249" s="466"/>
      <c r="H249" s="409"/>
      <c r="I249" s="466"/>
      <c r="J249" s="413"/>
      <c r="K249" s="412"/>
      <c r="L249" s="409"/>
      <c r="M249" s="412"/>
      <c r="N249" s="409"/>
      <c r="O249" s="412"/>
      <c r="P249" s="414"/>
      <c r="Q249" s="415"/>
      <c r="R249" s="414"/>
      <c r="S249" s="415"/>
      <c r="T249" s="414"/>
      <c r="U249" s="415"/>
      <c r="V249" s="414"/>
      <c r="W249" s="415"/>
      <c r="X249" s="414"/>
      <c r="Y249" s="415"/>
      <c r="Z249" s="414"/>
      <c r="AA249" s="415"/>
      <c r="AB249" s="414"/>
      <c r="AC249" s="415"/>
      <c r="AD249" s="408"/>
      <c r="AE249" s="408"/>
      <c r="AF249" s="408"/>
      <c r="AG249" s="408"/>
      <c r="AH249" s="408"/>
      <c r="AI249" s="408"/>
      <c r="AJ249" s="408"/>
      <c r="AK249" s="408"/>
      <c r="AL249" s="408"/>
      <c r="AM249" s="408"/>
      <c r="AN249" s="408"/>
      <c r="AO249" s="408"/>
      <c r="AP249" s="408"/>
      <c r="AQ249" s="408"/>
      <c r="AR249" s="415"/>
      <c r="AS249" s="415"/>
      <c r="AT249" s="415"/>
      <c r="AU249" s="408"/>
    </row>
    <row r="250" spans="2:47" x14ac:dyDescent="0.25">
      <c r="B250" s="408"/>
      <c r="C250" s="409"/>
      <c r="D250" s="410"/>
      <c r="E250" s="411"/>
      <c r="F250" s="409"/>
      <c r="G250" s="466"/>
      <c r="H250" s="409"/>
      <c r="I250" s="466"/>
      <c r="J250" s="413"/>
      <c r="K250" s="412"/>
      <c r="L250" s="409"/>
      <c r="M250" s="412"/>
      <c r="N250" s="409"/>
      <c r="O250" s="412"/>
      <c r="P250" s="414"/>
      <c r="Q250" s="415"/>
      <c r="R250" s="414"/>
      <c r="S250" s="415"/>
      <c r="T250" s="414"/>
      <c r="U250" s="415"/>
      <c r="V250" s="414"/>
      <c r="W250" s="415"/>
      <c r="X250" s="414"/>
      <c r="Y250" s="415"/>
      <c r="Z250" s="414"/>
      <c r="AA250" s="415"/>
      <c r="AB250" s="414"/>
      <c r="AC250" s="415"/>
      <c r="AD250" s="408"/>
      <c r="AE250" s="408"/>
      <c r="AF250" s="408"/>
      <c r="AG250" s="408"/>
      <c r="AH250" s="408"/>
      <c r="AI250" s="408"/>
      <c r="AJ250" s="408"/>
      <c r="AK250" s="408"/>
      <c r="AL250" s="408"/>
      <c r="AM250" s="408"/>
      <c r="AN250" s="408"/>
      <c r="AO250" s="408"/>
      <c r="AP250" s="408"/>
      <c r="AQ250" s="408"/>
      <c r="AR250" s="415"/>
      <c r="AS250" s="415"/>
      <c r="AT250" s="415"/>
      <c r="AU250" s="408"/>
    </row>
    <row r="251" spans="2:47" x14ac:dyDescent="0.25">
      <c r="B251" s="408"/>
      <c r="C251" s="409"/>
      <c r="D251" s="410"/>
      <c r="E251" s="411"/>
      <c r="F251" s="409"/>
      <c r="G251" s="466"/>
      <c r="H251" s="409"/>
      <c r="I251" s="466"/>
      <c r="J251" s="413"/>
      <c r="K251" s="412"/>
      <c r="L251" s="409"/>
      <c r="M251" s="412"/>
      <c r="N251" s="409"/>
      <c r="O251" s="412"/>
      <c r="P251" s="414"/>
      <c r="Q251" s="415"/>
      <c r="R251" s="414"/>
      <c r="S251" s="415"/>
      <c r="T251" s="414"/>
      <c r="U251" s="415"/>
      <c r="V251" s="414"/>
      <c r="W251" s="415"/>
      <c r="X251" s="414"/>
      <c r="Y251" s="415"/>
      <c r="Z251" s="414"/>
      <c r="AA251" s="415"/>
      <c r="AB251" s="414"/>
      <c r="AC251" s="415"/>
      <c r="AD251" s="408"/>
      <c r="AE251" s="408"/>
      <c r="AF251" s="408"/>
      <c r="AG251" s="408"/>
      <c r="AH251" s="408"/>
      <c r="AI251" s="408"/>
      <c r="AJ251" s="408"/>
      <c r="AK251" s="408"/>
      <c r="AL251" s="408"/>
      <c r="AM251" s="408"/>
      <c r="AN251" s="408"/>
      <c r="AO251" s="408"/>
      <c r="AP251" s="408"/>
      <c r="AQ251" s="408"/>
      <c r="AR251" s="415"/>
      <c r="AS251" s="415"/>
      <c r="AT251" s="415"/>
      <c r="AU251" s="408"/>
    </row>
    <row r="252" spans="2:47" x14ac:dyDescent="0.25">
      <c r="B252" s="408"/>
      <c r="C252" s="409"/>
      <c r="D252" s="410"/>
      <c r="E252" s="411"/>
      <c r="F252" s="409"/>
      <c r="G252" s="466"/>
      <c r="H252" s="409"/>
      <c r="I252" s="466"/>
      <c r="J252" s="413"/>
      <c r="K252" s="412"/>
      <c r="L252" s="409"/>
      <c r="M252" s="412"/>
      <c r="N252" s="409"/>
      <c r="O252" s="412"/>
      <c r="P252" s="414"/>
      <c r="Q252" s="415"/>
      <c r="R252" s="414"/>
      <c r="S252" s="415"/>
      <c r="T252" s="414"/>
      <c r="U252" s="415"/>
      <c r="V252" s="414"/>
      <c r="W252" s="415"/>
      <c r="X252" s="414"/>
      <c r="Y252" s="415"/>
      <c r="Z252" s="414"/>
      <c r="AA252" s="415"/>
      <c r="AB252" s="414"/>
      <c r="AC252" s="415"/>
      <c r="AD252" s="408"/>
      <c r="AE252" s="408"/>
      <c r="AF252" s="408"/>
      <c r="AG252" s="408"/>
      <c r="AH252" s="408"/>
      <c r="AI252" s="408"/>
      <c r="AJ252" s="408"/>
      <c r="AK252" s="408"/>
      <c r="AL252" s="408"/>
      <c r="AM252" s="408"/>
      <c r="AN252" s="408"/>
      <c r="AO252" s="408"/>
      <c r="AP252" s="408"/>
      <c r="AQ252" s="408"/>
      <c r="AR252" s="415"/>
      <c r="AS252" s="415"/>
      <c r="AT252" s="415"/>
      <c r="AU252" s="408"/>
    </row>
    <row r="253" spans="2:47" x14ac:dyDescent="0.25">
      <c r="B253" s="408"/>
      <c r="C253" s="409"/>
      <c r="D253" s="410"/>
      <c r="E253" s="411"/>
      <c r="F253" s="409"/>
      <c r="G253" s="466"/>
      <c r="H253" s="409"/>
      <c r="I253" s="466"/>
      <c r="J253" s="413"/>
      <c r="K253" s="412"/>
      <c r="L253" s="409"/>
      <c r="M253" s="412"/>
      <c r="N253" s="409"/>
      <c r="O253" s="412"/>
      <c r="P253" s="414"/>
      <c r="Q253" s="415"/>
      <c r="R253" s="414"/>
      <c r="S253" s="415"/>
      <c r="T253" s="414"/>
      <c r="U253" s="415"/>
      <c r="V253" s="414"/>
      <c r="W253" s="415"/>
      <c r="X253" s="414"/>
      <c r="Y253" s="415"/>
      <c r="Z253" s="414"/>
      <c r="AA253" s="415"/>
      <c r="AB253" s="414"/>
      <c r="AC253" s="415"/>
      <c r="AD253" s="408"/>
      <c r="AE253" s="408"/>
      <c r="AF253" s="408"/>
      <c r="AG253" s="408"/>
      <c r="AH253" s="408"/>
      <c r="AI253" s="408"/>
      <c r="AJ253" s="408"/>
      <c r="AK253" s="408"/>
      <c r="AL253" s="408"/>
      <c r="AM253" s="408"/>
      <c r="AN253" s="408"/>
      <c r="AO253" s="408"/>
      <c r="AP253" s="408"/>
      <c r="AQ253" s="408"/>
      <c r="AR253" s="415"/>
      <c r="AS253" s="415"/>
      <c r="AT253" s="415"/>
      <c r="AU253" s="408"/>
    </row>
    <row r="254" spans="2:47" x14ac:dyDescent="0.25">
      <c r="B254" s="408"/>
      <c r="C254" s="409"/>
      <c r="D254" s="410"/>
      <c r="E254" s="411"/>
      <c r="F254" s="409"/>
      <c r="G254" s="466"/>
      <c r="H254" s="409"/>
      <c r="I254" s="466"/>
      <c r="J254" s="413"/>
      <c r="K254" s="412"/>
      <c r="L254" s="409"/>
      <c r="M254" s="412"/>
      <c r="N254" s="409"/>
      <c r="O254" s="412"/>
      <c r="P254" s="414"/>
      <c r="Q254" s="415"/>
      <c r="R254" s="414"/>
      <c r="S254" s="415"/>
      <c r="T254" s="414"/>
      <c r="U254" s="415"/>
      <c r="V254" s="414"/>
      <c r="W254" s="415"/>
      <c r="X254" s="414"/>
      <c r="Y254" s="415"/>
      <c r="Z254" s="414"/>
      <c r="AA254" s="415"/>
      <c r="AB254" s="414"/>
      <c r="AC254" s="415"/>
      <c r="AD254" s="408"/>
      <c r="AE254" s="408"/>
      <c r="AF254" s="408"/>
      <c r="AG254" s="408"/>
      <c r="AH254" s="408"/>
      <c r="AI254" s="408"/>
      <c r="AJ254" s="408"/>
      <c r="AK254" s="408"/>
      <c r="AL254" s="408"/>
      <c r="AM254" s="408"/>
      <c r="AN254" s="408"/>
      <c r="AO254" s="408"/>
      <c r="AP254" s="408"/>
      <c r="AQ254" s="408"/>
      <c r="AR254" s="415"/>
      <c r="AS254" s="415"/>
      <c r="AT254" s="415"/>
      <c r="AU254" s="408"/>
    </row>
    <row r="255" spans="2:47" x14ac:dyDescent="0.25">
      <c r="B255" s="408"/>
      <c r="C255" s="409"/>
      <c r="D255" s="410"/>
      <c r="E255" s="411"/>
      <c r="F255" s="409"/>
      <c r="G255" s="466"/>
      <c r="H255" s="409"/>
      <c r="I255" s="466"/>
      <c r="J255" s="413"/>
      <c r="K255" s="412"/>
      <c r="L255" s="409"/>
      <c r="M255" s="412"/>
      <c r="N255" s="409"/>
      <c r="O255" s="412"/>
      <c r="P255" s="414"/>
      <c r="Q255" s="415"/>
      <c r="R255" s="414"/>
      <c r="S255" s="415"/>
      <c r="T255" s="414"/>
      <c r="U255" s="415"/>
      <c r="V255" s="414"/>
      <c r="W255" s="415"/>
      <c r="X255" s="414"/>
      <c r="Y255" s="415"/>
      <c r="Z255" s="414"/>
      <c r="AA255" s="415"/>
      <c r="AB255" s="414"/>
      <c r="AC255" s="415"/>
      <c r="AD255" s="408"/>
      <c r="AE255" s="408"/>
      <c r="AF255" s="408"/>
      <c r="AG255" s="408"/>
      <c r="AH255" s="408"/>
      <c r="AI255" s="408"/>
      <c r="AJ255" s="408"/>
      <c r="AK255" s="408"/>
      <c r="AL255" s="408"/>
      <c r="AM255" s="408"/>
      <c r="AN255" s="408"/>
      <c r="AO255" s="408"/>
      <c r="AP255" s="408"/>
      <c r="AQ255" s="408"/>
      <c r="AR255" s="415"/>
      <c r="AS255" s="415"/>
      <c r="AT255" s="415"/>
      <c r="AU255" s="408"/>
    </row>
    <row r="256" spans="2:47" x14ac:dyDescent="0.25">
      <c r="B256" s="408"/>
      <c r="C256" s="409"/>
      <c r="D256" s="410"/>
      <c r="E256" s="411"/>
      <c r="F256" s="409"/>
      <c r="G256" s="466"/>
      <c r="H256" s="409"/>
      <c r="I256" s="466"/>
      <c r="J256" s="413"/>
      <c r="K256" s="412"/>
      <c r="L256" s="409"/>
      <c r="M256" s="412"/>
      <c r="N256" s="409"/>
      <c r="O256" s="412"/>
      <c r="P256" s="414"/>
      <c r="Q256" s="415"/>
      <c r="R256" s="414"/>
      <c r="S256" s="415"/>
      <c r="T256" s="414"/>
      <c r="U256" s="415"/>
      <c r="V256" s="414"/>
      <c r="W256" s="415"/>
      <c r="X256" s="414"/>
      <c r="Y256" s="415"/>
      <c r="Z256" s="414"/>
      <c r="AA256" s="415"/>
      <c r="AB256" s="414"/>
      <c r="AC256" s="415"/>
      <c r="AD256" s="408"/>
      <c r="AE256" s="408"/>
      <c r="AF256" s="408"/>
      <c r="AG256" s="408"/>
      <c r="AH256" s="408"/>
      <c r="AI256" s="408"/>
      <c r="AJ256" s="408"/>
      <c r="AK256" s="408"/>
      <c r="AL256" s="408"/>
      <c r="AM256" s="408"/>
      <c r="AN256" s="408"/>
      <c r="AO256" s="408"/>
      <c r="AP256" s="408"/>
      <c r="AQ256" s="408"/>
      <c r="AR256" s="415"/>
      <c r="AS256" s="415"/>
      <c r="AT256" s="415"/>
      <c r="AU256" s="408"/>
    </row>
    <row r="257" spans="2:47" x14ac:dyDescent="0.25">
      <c r="B257" s="408"/>
      <c r="C257" s="409"/>
      <c r="D257" s="410"/>
      <c r="E257" s="411"/>
      <c r="F257" s="409"/>
      <c r="G257" s="466"/>
      <c r="H257" s="409"/>
      <c r="I257" s="466"/>
      <c r="J257" s="413"/>
      <c r="K257" s="412"/>
      <c r="L257" s="409"/>
      <c r="M257" s="412"/>
      <c r="N257" s="409"/>
      <c r="O257" s="412"/>
      <c r="P257" s="414"/>
      <c r="Q257" s="415"/>
      <c r="R257" s="414"/>
      <c r="S257" s="415"/>
      <c r="T257" s="414"/>
      <c r="U257" s="415"/>
      <c r="V257" s="414"/>
      <c r="W257" s="415"/>
      <c r="X257" s="414"/>
      <c r="Y257" s="415"/>
      <c r="Z257" s="414"/>
      <c r="AA257" s="415"/>
      <c r="AB257" s="414"/>
      <c r="AC257" s="415"/>
      <c r="AD257" s="408"/>
      <c r="AE257" s="408"/>
      <c r="AF257" s="408"/>
      <c r="AG257" s="408"/>
      <c r="AH257" s="408"/>
      <c r="AI257" s="408"/>
      <c r="AJ257" s="408"/>
      <c r="AK257" s="408"/>
      <c r="AL257" s="408"/>
      <c r="AM257" s="408"/>
      <c r="AN257" s="408"/>
      <c r="AO257" s="408"/>
      <c r="AP257" s="408"/>
      <c r="AQ257" s="408"/>
      <c r="AR257" s="415"/>
      <c r="AS257" s="415"/>
      <c r="AT257" s="415"/>
      <c r="AU257" s="408"/>
    </row>
    <row r="258" spans="2:47" x14ac:dyDescent="0.25">
      <c r="B258" s="408"/>
      <c r="C258" s="409"/>
      <c r="D258" s="410"/>
      <c r="E258" s="411"/>
      <c r="F258" s="409"/>
      <c r="G258" s="466"/>
      <c r="H258" s="409"/>
      <c r="I258" s="466"/>
      <c r="J258" s="413"/>
      <c r="K258" s="412"/>
      <c r="L258" s="409"/>
      <c r="M258" s="412"/>
      <c r="N258" s="409"/>
      <c r="O258" s="412"/>
      <c r="P258" s="414"/>
      <c r="Q258" s="415"/>
      <c r="R258" s="414"/>
      <c r="S258" s="415"/>
      <c r="T258" s="414"/>
      <c r="U258" s="415"/>
      <c r="V258" s="414"/>
      <c r="W258" s="415"/>
      <c r="X258" s="414"/>
      <c r="Y258" s="415"/>
      <c r="Z258" s="414"/>
      <c r="AA258" s="415"/>
      <c r="AB258" s="414"/>
      <c r="AC258" s="415"/>
      <c r="AD258" s="408"/>
      <c r="AE258" s="408"/>
      <c r="AF258" s="408"/>
      <c r="AG258" s="408"/>
      <c r="AH258" s="408"/>
      <c r="AI258" s="408"/>
      <c r="AJ258" s="408"/>
      <c r="AK258" s="408"/>
      <c r="AL258" s="408"/>
      <c r="AM258" s="408"/>
      <c r="AN258" s="408"/>
      <c r="AO258" s="408"/>
      <c r="AP258" s="408"/>
      <c r="AQ258" s="408"/>
      <c r="AR258" s="415"/>
      <c r="AS258" s="415"/>
      <c r="AT258" s="415"/>
      <c r="AU258" s="408"/>
    </row>
    <row r="259" spans="2:47" x14ac:dyDescent="0.25">
      <c r="B259" s="408"/>
      <c r="C259" s="409"/>
      <c r="D259" s="410"/>
      <c r="E259" s="411"/>
      <c r="F259" s="409"/>
      <c r="G259" s="466"/>
      <c r="H259" s="409"/>
      <c r="I259" s="466"/>
      <c r="J259" s="413"/>
      <c r="K259" s="412"/>
      <c r="L259" s="409"/>
      <c r="M259" s="412"/>
      <c r="N259" s="409"/>
      <c r="O259" s="412"/>
      <c r="P259" s="414"/>
      <c r="Q259" s="415"/>
      <c r="R259" s="414"/>
      <c r="S259" s="415"/>
      <c r="T259" s="414"/>
      <c r="U259" s="415"/>
      <c r="V259" s="414"/>
      <c r="W259" s="415"/>
      <c r="X259" s="414"/>
      <c r="Y259" s="415"/>
      <c r="Z259" s="414"/>
      <c r="AA259" s="415"/>
      <c r="AB259" s="414"/>
      <c r="AC259" s="415"/>
      <c r="AD259" s="408"/>
      <c r="AE259" s="408"/>
      <c r="AF259" s="408"/>
      <c r="AG259" s="408"/>
      <c r="AH259" s="408"/>
      <c r="AI259" s="408"/>
      <c r="AJ259" s="408"/>
      <c r="AK259" s="408"/>
      <c r="AL259" s="408"/>
      <c r="AM259" s="408"/>
      <c r="AN259" s="408"/>
      <c r="AO259" s="408"/>
      <c r="AP259" s="408"/>
      <c r="AQ259" s="408"/>
      <c r="AR259" s="415"/>
      <c r="AS259" s="415"/>
      <c r="AT259" s="415"/>
      <c r="AU259" s="408"/>
    </row>
    <row r="260" spans="2:47" x14ac:dyDescent="0.25">
      <c r="B260" s="408"/>
      <c r="C260" s="409"/>
      <c r="D260" s="410"/>
      <c r="E260" s="411"/>
      <c r="F260" s="409"/>
      <c r="G260" s="466"/>
      <c r="H260" s="409"/>
      <c r="I260" s="466"/>
      <c r="J260" s="413"/>
      <c r="K260" s="412"/>
      <c r="L260" s="409"/>
      <c r="M260" s="412"/>
      <c r="N260" s="409"/>
      <c r="O260" s="412"/>
      <c r="P260" s="414"/>
      <c r="Q260" s="415"/>
      <c r="R260" s="414"/>
      <c r="S260" s="415"/>
      <c r="T260" s="414"/>
      <c r="U260" s="415"/>
      <c r="V260" s="414"/>
      <c r="W260" s="415"/>
      <c r="X260" s="414"/>
      <c r="Y260" s="415"/>
      <c r="Z260" s="414"/>
      <c r="AA260" s="415"/>
      <c r="AB260" s="414"/>
      <c r="AC260" s="415"/>
      <c r="AD260" s="408"/>
      <c r="AE260" s="408"/>
      <c r="AF260" s="408"/>
      <c r="AG260" s="408"/>
      <c r="AH260" s="408"/>
      <c r="AI260" s="408"/>
      <c r="AJ260" s="408"/>
      <c r="AK260" s="408"/>
      <c r="AL260" s="408"/>
      <c r="AM260" s="408"/>
      <c r="AN260" s="408"/>
      <c r="AO260" s="408"/>
      <c r="AP260" s="408"/>
      <c r="AQ260" s="408"/>
      <c r="AR260" s="415"/>
      <c r="AS260" s="415"/>
      <c r="AT260" s="415"/>
      <c r="AU260" s="408"/>
    </row>
    <row r="261" spans="2:47" x14ac:dyDescent="0.25">
      <c r="B261" s="408"/>
      <c r="C261" s="409"/>
      <c r="D261" s="410"/>
      <c r="E261" s="411"/>
      <c r="F261" s="409"/>
      <c r="G261" s="466"/>
      <c r="H261" s="409"/>
      <c r="I261" s="466"/>
      <c r="J261" s="413"/>
      <c r="K261" s="412"/>
      <c r="L261" s="409"/>
      <c r="M261" s="412"/>
      <c r="N261" s="409"/>
      <c r="O261" s="412"/>
      <c r="P261" s="414"/>
      <c r="Q261" s="415"/>
      <c r="R261" s="414"/>
      <c r="S261" s="415"/>
      <c r="T261" s="414"/>
      <c r="U261" s="415"/>
      <c r="V261" s="414"/>
      <c r="W261" s="415"/>
      <c r="X261" s="414"/>
      <c r="Y261" s="415"/>
      <c r="Z261" s="414"/>
      <c r="AA261" s="415"/>
      <c r="AB261" s="414"/>
      <c r="AC261" s="415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  <c r="AN261" s="408"/>
      <c r="AO261" s="408"/>
      <c r="AP261" s="408"/>
      <c r="AQ261" s="408"/>
      <c r="AR261" s="415"/>
      <c r="AS261" s="415"/>
      <c r="AT261" s="415"/>
      <c r="AU261" s="408"/>
    </row>
    <row r="262" spans="2:47" x14ac:dyDescent="0.25">
      <c r="B262" s="408"/>
      <c r="C262" s="409"/>
      <c r="D262" s="410"/>
      <c r="E262" s="411"/>
      <c r="F262" s="409"/>
      <c r="G262" s="466"/>
      <c r="H262" s="409"/>
      <c r="I262" s="466"/>
      <c r="J262" s="413"/>
      <c r="K262" s="412"/>
      <c r="L262" s="409"/>
      <c r="M262" s="412"/>
      <c r="N262" s="409"/>
      <c r="O262" s="412"/>
      <c r="P262" s="414"/>
      <c r="Q262" s="415"/>
      <c r="R262" s="414"/>
      <c r="S262" s="415"/>
      <c r="T262" s="414"/>
      <c r="U262" s="415"/>
      <c r="V262" s="414"/>
      <c r="W262" s="415"/>
      <c r="X262" s="414"/>
      <c r="Y262" s="415"/>
      <c r="Z262" s="414"/>
      <c r="AA262" s="415"/>
      <c r="AB262" s="414"/>
      <c r="AC262" s="415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  <c r="AN262" s="408"/>
      <c r="AO262" s="408"/>
      <c r="AP262" s="408"/>
      <c r="AQ262" s="408"/>
      <c r="AR262" s="415"/>
      <c r="AS262" s="415"/>
      <c r="AT262" s="415"/>
      <c r="AU262" s="408"/>
    </row>
    <row r="263" spans="2:47" x14ac:dyDescent="0.25">
      <c r="B263" s="408"/>
      <c r="C263" s="409"/>
      <c r="D263" s="410"/>
      <c r="E263" s="411"/>
      <c r="F263" s="409"/>
      <c r="G263" s="466"/>
      <c r="H263" s="409"/>
      <c r="I263" s="466"/>
      <c r="J263" s="413"/>
      <c r="K263" s="412"/>
      <c r="L263" s="409"/>
      <c r="M263" s="412"/>
      <c r="N263" s="409"/>
      <c r="O263" s="412"/>
      <c r="P263" s="414"/>
      <c r="Q263" s="415"/>
      <c r="R263" s="414"/>
      <c r="S263" s="415"/>
      <c r="T263" s="414"/>
      <c r="U263" s="415"/>
      <c r="V263" s="414"/>
      <c r="W263" s="415"/>
      <c r="X263" s="414"/>
      <c r="Y263" s="415"/>
      <c r="Z263" s="414"/>
      <c r="AA263" s="415"/>
      <c r="AB263" s="414"/>
      <c r="AC263" s="415"/>
      <c r="AD263" s="408"/>
      <c r="AE263" s="408"/>
      <c r="AF263" s="408"/>
      <c r="AG263" s="408"/>
      <c r="AH263" s="408"/>
      <c r="AI263" s="408"/>
      <c r="AJ263" s="408"/>
      <c r="AK263" s="408"/>
      <c r="AL263" s="408"/>
      <c r="AM263" s="408"/>
      <c r="AN263" s="408"/>
      <c r="AO263" s="408"/>
      <c r="AP263" s="408"/>
      <c r="AQ263" s="408"/>
      <c r="AR263" s="415"/>
      <c r="AS263" s="415"/>
      <c r="AT263" s="415"/>
      <c r="AU263" s="408"/>
    </row>
    <row r="264" spans="2:47" x14ac:dyDescent="0.25">
      <c r="B264" s="408"/>
      <c r="C264" s="409"/>
      <c r="D264" s="410"/>
      <c r="E264" s="411"/>
      <c r="F264" s="409"/>
      <c r="G264" s="466"/>
      <c r="H264" s="409"/>
      <c r="I264" s="466"/>
      <c r="J264" s="413"/>
      <c r="K264" s="412"/>
      <c r="L264" s="409"/>
      <c r="M264" s="412"/>
      <c r="N264" s="409"/>
      <c r="O264" s="412"/>
      <c r="P264" s="414"/>
      <c r="Q264" s="415"/>
      <c r="R264" s="414"/>
      <c r="S264" s="415"/>
      <c r="T264" s="414"/>
      <c r="U264" s="415"/>
      <c r="V264" s="414"/>
      <c r="W264" s="415"/>
      <c r="X264" s="414"/>
      <c r="Y264" s="415"/>
      <c r="Z264" s="414"/>
      <c r="AA264" s="415"/>
      <c r="AB264" s="414"/>
      <c r="AC264" s="415"/>
      <c r="AD264" s="408"/>
      <c r="AE264" s="408"/>
      <c r="AF264" s="408"/>
      <c r="AG264" s="408"/>
      <c r="AH264" s="408"/>
      <c r="AI264" s="408"/>
      <c r="AJ264" s="408"/>
      <c r="AK264" s="408"/>
      <c r="AL264" s="408"/>
      <c r="AM264" s="408"/>
      <c r="AN264" s="408"/>
      <c r="AO264" s="408"/>
      <c r="AP264" s="408"/>
      <c r="AQ264" s="408"/>
      <c r="AR264" s="415"/>
      <c r="AS264" s="415"/>
      <c r="AT264" s="415"/>
      <c r="AU264" s="408"/>
    </row>
    <row r="265" spans="2:47" x14ac:dyDescent="0.25">
      <c r="B265" s="408"/>
      <c r="C265" s="409"/>
      <c r="D265" s="410"/>
      <c r="E265" s="411"/>
      <c r="F265" s="409"/>
      <c r="G265" s="466"/>
      <c r="H265" s="409"/>
      <c r="I265" s="466"/>
      <c r="J265" s="413"/>
      <c r="K265" s="412"/>
      <c r="L265" s="409"/>
      <c r="M265" s="412"/>
      <c r="N265" s="409"/>
      <c r="O265" s="412"/>
      <c r="P265" s="414"/>
      <c r="Q265" s="415"/>
      <c r="R265" s="414"/>
      <c r="S265" s="415"/>
      <c r="T265" s="414"/>
      <c r="U265" s="415"/>
      <c r="V265" s="414"/>
      <c r="W265" s="415"/>
      <c r="X265" s="414"/>
      <c r="Y265" s="415"/>
      <c r="Z265" s="414"/>
      <c r="AA265" s="415"/>
      <c r="AB265" s="414"/>
      <c r="AC265" s="415"/>
      <c r="AD265" s="408"/>
      <c r="AE265" s="408"/>
      <c r="AF265" s="408"/>
      <c r="AG265" s="408"/>
      <c r="AH265" s="408"/>
      <c r="AI265" s="408"/>
      <c r="AJ265" s="408"/>
      <c r="AK265" s="408"/>
      <c r="AL265" s="408"/>
      <c r="AM265" s="408"/>
      <c r="AN265" s="408"/>
      <c r="AO265" s="408"/>
      <c r="AP265" s="408"/>
      <c r="AQ265" s="408"/>
      <c r="AR265" s="415"/>
      <c r="AS265" s="415"/>
      <c r="AT265" s="415"/>
      <c r="AU265" s="408"/>
    </row>
    <row r="266" spans="2:47" x14ac:dyDescent="0.25">
      <c r="B266" s="408"/>
      <c r="C266" s="409"/>
      <c r="D266" s="410"/>
      <c r="E266" s="411"/>
      <c r="F266" s="409"/>
      <c r="G266" s="466"/>
      <c r="H266" s="409"/>
      <c r="I266" s="466"/>
      <c r="J266" s="413"/>
      <c r="K266" s="412"/>
      <c r="L266" s="409"/>
      <c r="M266" s="412"/>
      <c r="N266" s="409"/>
      <c r="O266" s="412"/>
      <c r="P266" s="414"/>
      <c r="Q266" s="415"/>
      <c r="R266" s="414"/>
      <c r="S266" s="415"/>
      <c r="T266" s="414"/>
      <c r="U266" s="415"/>
      <c r="V266" s="414"/>
      <c r="W266" s="415"/>
      <c r="X266" s="414"/>
      <c r="Y266" s="415"/>
      <c r="Z266" s="414"/>
      <c r="AA266" s="415"/>
      <c r="AB266" s="414"/>
      <c r="AC266" s="415"/>
      <c r="AD266" s="408"/>
      <c r="AE266" s="408"/>
      <c r="AF266" s="408"/>
      <c r="AG266" s="408"/>
      <c r="AH266" s="408"/>
      <c r="AI266" s="408"/>
      <c r="AJ266" s="408"/>
      <c r="AK266" s="408"/>
      <c r="AL266" s="408"/>
      <c r="AM266" s="408"/>
      <c r="AN266" s="408"/>
      <c r="AO266" s="408"/>
      <c r="AP266" s="408"/>
      <c r="AQ266" s="408"/>
      <c r="AR266" s="415"/>
      <c r="AS266" s="415"/>
      <c r="AT266" s="415"/>
      <c r="AU266" s="408"/>
    </row>
    <row r="267" spans="2:47" x14ac:dyDescent="0.25">
      <c r="B267" s="408"/>
      <c r="C267" s="409"/>
      <c r="D267" s="410"/>
      <c r="E267" s="411"/>
      <c r="F267" s="409"/>
      <c r="G267" s="466"/>
      <c r="H267" s="409"/>
      <c r="I267" s="466"/>
      <c r="J267" s="413"/>
      <c r="K267" s="412"/>
      <c r="L267" s="409"/>
      <c r="M267" s="412"/>
      <c r="N267" s="409"/>
      <c r="O267" s="412"/>
      <c r="P267" s="414"/>
      <c r="Q267" s="415"/>
      <c r="R267" s="414"/>
      <c r="S267" s="415"/>
      <c r="T267" s="414"/>
      <c r="U267" s="415"/>
      <c r="V267" s="414"/>
      <c r="W267" s="415"/>
      <c r="X267" s="414"/>
      <c r="Y267" s="415"/>
      <c r="Z267" s="414"/>
      <c r="AA267" s="415"/>
      <c r="AB267" s="414"/>
      <c r="AC267" s="415"/>
      <c r="AD267" s="408"/>
      <c r="AE267" s="408"/>
      <c r="AF267" s="408"/>
      <c r="AG267" s="408"/>
      <c r="AH267" s="408"/>
      <c r="AI267" s="408"/>
      <c r="AJ267" s="408"/>
      <c r="AK267" s="408"/>
      <c r="AL267" s="408"/>
      <c r="AM267" s="408"/>
      <c r="AN267" s="408"/>
      <c r="AO267" s="408"/>
      <c r="AP267" s="408"/>
      <c r="AQ267" s="408"/>
      <c r="AR267" s="415"/>
      <c r="AS267" s="415"/>
      <c r="AT267" s="415"/>
      <c r="AU267" s="408"/>
    </row>
  </sheetData>
  <sortState xmlns:xlrd2="http://schemas.microsoft.com/office/spreadsheetml/2017/richdata2" ref="D193:O230">
    <sortCondition ref="D193:D230"/>
  </sortState>
  <mergeCells count="63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227:AU227"/>
    <mergeCell ref="C228:C247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43:AU143"/>
    <mergeCell ref="C144:C178"/>
    <mergeCell ref="B179:AU179"/>
    <mergeCell ref="C180:C192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110:C131"/>
    <mergeCell ref="C33:C40"/>
    <mergeCell ref="C193:C226"/>
    <mergeCell ref="C19:C32"/>
    <mergeCell ref="C41:C80"/>
    <mergeCell ref="C81:C97"/>
    <mergeCell ref="C98:C106"/>
    <mergeCell ref="C107:C109"/>
    <mergeCell ref="B132:AU132"/>
    <mergeCell ref="C133:C142"/>
  </mergeCells>
  <printOptions horizontalCentered="1"/>
  <pageMargins left="0.23622047244094491" right="0.23622047244094491" top="0.74803149606299213" bottom="0.74803149606299213" header="0.31496062992125984" footer="0.31496062992125984"/>
  <pageSetup paperSize="281" scale="46" fitToHeight="0" orientation="landscape" horizontalDpi="1200" verticalDpi="1200" r:id="rId1"/>
  <headerFooter>
    <oddFooter>Página &amp;P</oddFooter>
  </headerFooter>
  <rowBreaks count="5" manualBreakCount="5">
    <brk id="40" min="1" max="46" man="1"/>
    <brk id="80" min="1" max="46" man="1"/>
    <brk id="131" min="1" max="46" man="1"/>
    <brk id="178" min="1" max="46" man="1"/>
    <brk id="226" min="1" max="46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103"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8" customFormat="1" x14ac:dyDescent="0.25">
      <c r="C4" s="418" t="s">
        <v>43</v>
      </c>
      <c r="D4" s="419">
        <v>72.540000000000006</v>
      </c>
      <c r="E4" s="420">
        <v>25</v>
      </c>
      <c r="F4" s="434">
        <f>+E4*D4*31</f>
        <v>56218.500000000007</v>
      </c>
      <c r="G4" s="434">
        <f>+E4*D4*29</f>
        <v>52591.500000000007</v>
      </c>
      <c r="H4" s="434">
        <f>+E4*D4*31</f>
        <v>56218.500000000007</v>
      </c>
      <c r="I4" s="434">
        <f>+E4*D4*30</f>
        <v>54405.000000000007</v>
      </c>
      <c r="J4" s="434">
        <v>0</v>
      </c>
      <c r="K4" s="434">
        <v>0</v>
      </c>
      <c r="L4" s="434">
        <v>0</v>
      </c>
      <c r="M4" s="434">
        <v>0</v>
      </c>
      <c r="N4" s="434">
        <v>0</v>
      </c>
      <c r="O4" s="434">
        <v>0</v>
      </c>
      <c r="P4" s="434">
        <v>0</v>
      </c>
      <c r="Q4" s="435">
        <v>0</v>
      </c>
      <c r="R4" s="436"/>
      <c r="V4" s="408" t="e">
        <f>+#REF!/2</f>
        <v>#REF!</v>
      </c>
      <c r="W4" s="437"/>
    </row>
    <row r="5" spans="3:23" s="408" customFormat="1" x14ac:dyDescent="0.25">
      <c r="C5" s="418" t="s">
        <v>43</v>
      </c>
      <c r="D5" s="419">
        <v>72.540000000000006</v>
      </c>
      <c r="E5" s="420">
        <v>1</v>
      </c>
      <c r="F5" s="434">
        <v>0</v>
      </c>
      <c r="G5" s="434">
        <v>0</v>
      </c>
      <c r="H5" s="434">
        <v>0</v>
      </c>
      <c r="I5" s="434">
        <v>0</v>
      </c>
      <c r="J5" s="434">
        <v>0</v>
      </c>
      <c r="K5" s="434">
        <v>0</v>
      </c>
      <c r="L5" s="434">
        <v>0</v>
      </c>
      <c r="M5" s="434">
        <v>0</v>
      </c>
      <c r="N5" s="434">
        <v>0</v>
      </c>
      <c r="O5" s="434">
        <v>0</v>
      </c>
      <c r="P5" s="434">
        <v>0</v>
      </c>
      <c r="Q5" s="435">
        <v>0</v>
      </c>
      <c r="R5" s="436"/>
      <c r="V5" s="408" t="e">
        <f>+#REF!/2</f>
        <v>#REF!</v>
      </c>
      <c r="W5" s="437"/>
    </row>
    <row r="6" spans="3:23" s="408" customFormat="1" x14ac:dyDescent="0.25">
      <c r="C6" s="418" t="s">
        <v>45</v>
      </c>
      <c r="D6" s="419">
        <v>73.59</v>
      </c>
      <c r="E6" s="420">
        <v>18</v>
      </c>
      <c r="F6" s="434">
        <f>+E6*D6*31</f>
        <v>41063.22</v>
      </c>
      <c r="G6" s="434">
        <f>+E6*D6*29</f>
        <v>38413.980000000003</v>
      </c>
      <c r="H6" s="434">
        <f>+E6*D6*31</f>
        <v>41063.22</v>
      </c>
      <c r="I6" s="434">
        <f>+E6*D6*30</f>
        <v>39738.600000000006</v>
      </c>
      <c r="J6" s="434">
        <v>0</v>
      </c>
      <c r="K6" s="434">
        <v>0</v>
      </c>
      <c r="L6" s="434">
        <v>0</v>
      </c>
      <c r="M6" s="434">
        <v>0</v>
      </c>
      <c r="N6" s="434">
        <v>0</v>
      </c>
      <c r="O6" s="434">
        <v>0</v>
      </c>
      <c r="P6" s="434">
        <v>0</v>
      </c>
      <c r="Q6" s="435">
        <v>0</v>
      </c>
      <c r="R6" s="436"/>
      <c r="W6" s="437"/>
    </row>
    <row r="7" spans="3:23" s="408" customFormat="1" x14ac:dyDescent="0.25">
      <c r="C7" s="418" t="s">
        <v>45</v>
      </c>
      <c r="D7" s="442">
        <v>73.59</v>
      </c>
      <c r="E7" s="420">
        <v>1</v>
      </c>
      <c r="F7" s="434">
        <f>+E7*D7*0</f>
        <v>0</v>
      </c>
      <c r="G7" s="434">
        <f>+E7*D7*29</f>
        <v>2134.11</v>
      </c>
      <c r="H7" s="434">
        <f>+E7*D7*31</f>
        <v>2281.29</v>
      </c>
      <c r="I7" s="434">
        <f>+E7*D7*61</f>
        <v>4488.99</v>
      </c>
      <c r="J7" s="434">
        <v>0</v>
      </c>
      <c r="K7" s="434">
        <v>0</v>
      </c>
      <c r="L7" s="434">
        <v>0</v>
      </c>
      <c r="M7" s="434">
        <v>0</v>
      </c>
      <c r="N7" s="434">
        <v>0</v>
      </c>
      <c r="O7" s="434">
        <v>0</v>
      </c>
      <c r="P7" s="434">
        <v>0</v>
      </c>
      <c r="Q7" s="435">
        <v>0</v>
      </c>
      <c r="R7" s="436"/>
      <c r="W7" s="437"/>
    </row>
    <row r="8" spans="3:23" s="408" customFormat="1" x14ac:dyDescent="0.25">
      <c r="C8" s="418" t="s">
        <v>46</v>
      </c>
      <c r="D8" s="442">
        <v>74.63</v>
      </c>
      <c r="E8" s="420">
        <v>14</v>
      </c>
      <c r="F8" s="434">
        <f>+E8*D8*31</f>
        <v>32389.42</v>
      </c>
      <c r="G8" s="434">
        <f>+E8*D8*29</f>
        <v>30299.78</v>
      </c>
      <c r="H8" s="434">
        <f>+E8*D8*31</f>
        <v>32389.42</v>
      </c>
      <c r="I8" s="434">
        <f>+E8*D8*30</f>
        <v>31344.6</v>
      </c>
      <c r="J8" s="434">
        <v>0</v>
      </c>
      <c r="K8" s="434">
        <v>0</v>
      </c>
      <c r="L8" s="434">
        <v>0</v>
      </c>
      <c r="M8" s="434">
        <v>0</v>
      </c>
      <c r="N8" s="434">
        <v>0</v>
      </c>
      <c r="O8" s="434">
        <v>0</v>
      </c>
      <c r="P8" s="434">
        <v>0</v>
      </c>
      <c r="Q8" s="435">
        <v>0</v>
      </c>
      <c r="R8" s="436"/>
      <c r="W8" s="437"/>
    </row>
    <row r="9" spans="3:23" s="408" customFormat="1" x14ac:dyDescent="0.25">
      <c r="C9" s="418" t="s">
        <v>46</v>
      </c>
      <c r="D9" s="442">
        <v>74.63</v>
      </c>
      <c r="E9" s="420">
        <v>1</v>
      </c>
      <c r="F9" s="434">
        <v>0</v>
      </c>
      <c r="G9" s="434">
        <v>0</v>
      </c>
      <c r="H9" s="434">
        <v>0</v>
      </c>
      <c r="I9" s="434">
        <v>0</v>
      </c>
      <c r="J9" s="434">
        <v>0</v>
      </c>
      <c r="K9" s="434">
        <v>0</v>
      </c>
      <c r="L9" s="434">
        <v>0</v>
      </c>
      <c r="M9" s="434">
        <v>0</v>
      </c>
      <c r="N9" s="434">
        <v>0</v>
      </c>
      <c r="O9" s="434">
        <v>0</v>
      </c>
      <c r="P9" s="434">
        <v>0</v>
      </c>
      <c r="Q9" s="435">
        <v>0</v>
      </c>
      <c r="R9" s="436"/>
      <c r="W9" s="437"/>
    </row>
    <row r="10" spans="3:23" s="408" customFormat="1" x14ac:dyDescent="0.25">
      <c r="C10" s="418" t="s">
        <v>87</v>
      </c>
      <c r="D10" s="419">
        <v>75.64</v>
      </c>
      <c r="E10" s="420">
        <v>15</v>
      </c>
      <c r="F10" s="434">
        <f t="shared" ref="F10:F16" si="0">+E10*D10*31</f>
        <v>35172.6</v>
      </c>
      <c r="G10" s="434">
        <f t="shared" ref="G10:G16" si="1">+E10*D10*29</f>
        <v>32903.399999999994</v>
      </c>
      <c r="H10" s="434">
        <f t="shared" ref="H10:H16" si="2">+E10*D10*31</f>
        <v>35172.6</v>
      </c>
      <c r="I10" s="434">
        <f t="shared" ref="I10:I16" si="3">+E10*D10*30</f>
        <v>34038</v>
      </c>
      <c r="J10" s="434">
        <v>0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5">
        <v>0</v>
      </c>
      <c r="R10" s="436"/>
      <c r="W10" s="437"/>
    </row>
    <row r="11" spans="3:23" s="408" customFormat="1" x14ac:dyDescent="0.25">
      <c r="C11" s="418" t="s">
        <v>58</v>
      </c>
      <c r="D11" s="419">
        <v>77.59</v>
      </c>
      <c r="E11" s="420">
        <v>21</v>
      </c>
      <c r="F11" s="434">
        <f t="shared" si="0"/>
        <v>50511.090000000004</v>
      </c>
      <c r="G11" s="434">
        <f t="shared" si="1"/>
        <v>47252.310000000005</v>
      </c>
      <c r="H11" s="434">
        <f t="shared" si="2"/>
        <v>50511.090000000004</v>
      </c>
      <c r="I11" s="434">
        <f t="shared" si="3"/>
        <v>48881.700000000004</v>
      </c>
      <c r="J11" s="434">
        <v>0</v>
      </c>
      <c r="K11" s="434">
        <v>0</v>
      </c>
      <c r="L11" s="434">
        <v>0</v>
      </c>
      <c r="M11" s="434">
        <v>0</v>
      </c>
      <c r="N11" s="434">
        <v>0</v>
      </c>
      <c r="O11" s="434">
        <v>0</v>
      </c>
      <c r="P11" s="434">
        <v>0</v>
      </c>
      <c r="Q11" s="435">
        <v>0</v>
      </c>
      <c r="R11" s="436"/>
      <c r="W11" s="437"/>
    </row>
    <row r="12" spans="3:23" s="408" customFormat="1" x14ac:dyDescent="0.25">
      <c r="C12" s="418" t="s">
        <v>71</v>
      </c>
      <c r="D12" s="419">
        <v>71.400000000000006</v>
      </c>
      <c r="E12" s="420">
        <v>6</v>
      </c>
      <c r="F12" s="434">
        <f t="shared" si="0"/>
        <v>13280.400000000001</v>
      </c>
      <c r="G12" s="434">
        <f t="shared" si="1"/>
        <v>12423.6</v>
      </c>
      <c r="H12" s="434">
        <f t="shared" si="2"/>
        <v>13280.400000000001</v>
      </c>
      <c r="I12" s="434">
        <f t="shared" si="3"/>
        <v>12852.000000000002</v>
      </c>
      <c r="J12" s="434">
        <v>0</v>
      </c>
      <c r="K12" s="434">
        <v>0</v>
      </c>
      <c r="L12" s="434">
        <v>0</v>
      </c>
      <c r="M12" s="434">
        <v>0</v>
      </c>
      <c r="N12" s="434">
        <v>0</v>
      </c>
      <c r="O12" s="434">
        <v>0</v>
      </c>
      <c r="P12" s="434">
        <v>0</v>
      </c>
      <c r="Q12" s="435">
        <v>0</v>
      </c>
      <c r="R12" s="436"/>
      <c r="W12" s="437"/>
    </row>
    <row r="13" spans="3:23" s="408" customFormat="1" x14ac:dyDescent="0.25">
      <c r="C13" s="418" t="s">
        <v>47</v>
      </c>
      <c r="D13" s="419">
        <v>71.400000000000006</v>
      </c>
      <c r="E13" s="420">
        <v>1</v>
      </c>
      <c r="F13" s="434">
        <f t="shared" si="0"/>
        <v>2213.4</v>
      </c>
      <c r="G13" s="434">
        <f t="shared" si="1"/>
        <v>2070.6000000000004</v>
      </c>
      <c r="H13" s="434">
        <f t="shared" si="2"/>
        <v>2213.4</v>
      </c>
      <c r="I13" s="434">
        <f t="shared" si="3"/>
        <v>2142</v>
      </c>
      <c r="J13" s="434">
        <v>0</v>
      </c>
      <c r="K13" s="434">
        <v>0</v>
      </c>
      <c r="L13" s="434">
        <v>0</v>
      </c>
      <c r="M13" s="434">
        <v>0</v>
      </c>
      <c r="N13" s="434">
        <v>0</v>
      </c>
      <c r="O13" s="434">
        <v>0</v>
      </c>
      <c r="P13" s="434">
        <v>0</v>
      </c>
      <c r="Q13" s="435">
        <v>0</v>
      </c>
      <c r="R13" s="436"/>
      <c r="W13" s="437"/>
    </row>
    <row r="14" spans="3:23" s="408" customFormat="1" x14ac:dyDescent="0.25">
      <c r="C14" s="418" t="s">
        <v>72</v>
      </c>
      <c r="D14" s="419">
        <v>71.400000000000006</v>
      </c>
      <c r="E14" s="420">
        <v>1</v>
      </c>
      <c r="F14" s="434">
        <f t="shared" si="0"/>
        <v>2213.4</v>
      </c>
      <c r="G14" s="434">
        <f t="shared" si="1"/>
        <v>2070.6000000000004</v>
      </c>
      <c r="H14" s="434">
        <f t="shared" si="2"/>
        <v>2213.4</v>
      </c>
      <c r="I14" s="434">
        <f t="shared" si="3"/>
        <v>2142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5">
        <v>0</v>
      </c>
      <c r="R14" s="436"/>
      <c r="W14" s="437"/>
    </row>
    <row r="15" spans="3:23" s="408" customFormat="1" x14ac:dyDescent="0.25">
      <c r="C15" s="418" t="s">
        <v>48</v>
      </c>
      <c r="D15" s="419">
        <v>74.63</v>
      </c>
      <c r="E15" s="420">
        <v>1</v>
      </c>
      <c r="F15" s="434">
        <f t="shared" si="0"/>
        <v>2313.5299999999997</v>
      </c>
      <c r="G15" s="434">
        <f t="shared" si="1"/>
        <v>2164.27</v>
      </c>
      <c r="H15" s="434">
        <f t="shared" si="2"/>
        <v>2313.5299999999997</v>
      </c>
      <c r="I15" s="434">
        <f t="shared" si="3"/>
        <v>2238.8999999999996</v>
      </c>
      <c r="J15" s="434">
        <v>0</v>
      </c>
      <c r="K15" s="434">
        <v>0</v>
      </c>
      <c r="L15" s="434">
        <v>0</v>
      </c>
      <c r="M15" s="434">
        <v>0</v>
      </c>
      <c r="N15" s="434">
        <v>0</v>
      </c>
      <c r="O15" s="434">
        <v>0</v>
      </c>
      <c r="P15" s="434">
        <v>0</v>
      </c>
      <c r="Q15" s="435">
        <v>0</v>
      </c>
      <c r="R15" s="436"/>
      <c r="W15" s="437"/>
    </row>
    <row r="16" spans="3:23" s="408" customFormat="1" x14ac:dyDescent="0.25">
      <c r="C16" s="418" t="s">
        <v>129</v>
      </c>
      <c r="D16" s="419">
        <v>71.400000000000006</v>
      </c>
      <c r="E16" s="420">
        <v>30</v>
      </c>
      <c r="F16" s="434">
        <f t="shared" si="0"/>
        <v>66402</v>
      </c>
      <c r="G16" s="434">
        <f t="shared" si="1"/>
        <v>62118</v>
      </c>
      <c r="H16" s="434">
        <f t="shared" si="2"/>
        <v>66402</v>
      </c>
      <c r="I16" s="434">
        <f t="shared" si="3"/>
        <v>64260</v>
      </c>
      <c r="J16" s="434">
        <v>0</v>
      </c>
      <c r="K16" s="434">
        <v>0</v>
      </c>
      <c r="L16" s="434">
        <v>0</v>
      </c>
      <c r="M16" s="434">
        <v>0</v>
      </c>
      <c r="N16" s="434">
        <v>0</v>
      </c>
      <c r="O16" s="434">
        <v>0</v>
      </c>
      <c r="P16" s="434">
        <v>0</v>
      </c>
      <c r="Q16" s="435">
        <v>0</v>
      </c>
      <c r="R16" s="436"/>
      <c r="W16" s="437"/>
    </row>
    <row r="17" spans="3:24" s="408" customFormat="1" x14ac:dyDescent="0.25">
      <c r="C17" s="418" t="s">
        <v>129</v>
      </c>
      <c r="D17" s="419">
        <v>71.400000000000006</v>
      </c>
      <c r="E17" s="420">
        <v>1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5">
        <v>0</v>
      </c>
      <c r="R17" s="436"/>
      <c r="W17" s="437"/>
    </row>
    <row r="18" spans="3:24" s="408" customFormat="1" x14ac:dyDescent="0.25">
      <c r="C18" s="418" t="s">
        <v>66</v>
      </c>
      <c r="D18" s="419">
        <v>73.59</v>
      </c>
      <c r="E18" s="420">
        <v>4</v>
      </c>
      <c r="F18" s="434">
        <f t="shared" ref="F18:F28" si="4">+E18*D18*31</f>
        <v>9125.16</v>
      </c>
      <c r="G18" s="434">
        <f t="shared" ref="G18:G30" si="5">+E18*D18*29</f>
        <v>8536.44</v>
      </c>
      <c r="H18" s="434">
        <f t="shared" ref="H18:H30" si="6">+E18*D18*31</f>
        <v>9125.16</v>
      </c>
      <c r="I18" s="434">
        <f t="shared" ref="I18:I28" si="7">+E18*D18*30</f>
        <v>8830.8000000000011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4">
        <v>0</v>
      </c>
      <c r="P18" s="434">
        <v>0</v>
      </c>
      <c r="Q18" s="435">
        <v>0</v>
      </c>
      <c r="R18" s="436"/>
      <c r="W18" s="437"/>
    </row>
    <row r="19" spans="3:24" s="408" customFormat="1" x14ac:dyDescent="0.25">
      <c r="C19" s="418" t="s">
        <v>49</v>
      </c>
      <c r="D19" s="419">
        <v>74.63</v>
      </c>
      <c r="E19" s="420">
        <v>2</v>
      </c>
      <c r="F19" s="434">
        <f t="shared" si="4"/>
        <v>4627.0599999999995</v>
      </c>
      <c r="G19" s="434">
        <f t="shared" si="5"/>
        <v>4328.54</v>
      </c>
      <c r="H19" s="434">
        <f t="shared" si="6"/>
        <v>4627.0599999999995</v>
      </c>
      <c r="I19" s="434">
        <f t="shared" si="7"/>
        <v>4477.7999999999993</v>
      </c>
      <c r="J19" s="434">
        <v>0</v>
      </c>
      <c r="K19" s="434">
        <v>0</v>
      </c>
      <c r="L19" s="434">
        <v>0</v>
      </c>
      <c r="M19" s="434">
        <v>0</v>
      </c>
      <c r="N19" s="434">
        <v>0</v>
      </c>
      <c r="O19" s="434">
        <v>0</v>
      </c>
      <c r="P19" s="434">
        <v>0</v>
      </c>
      <c r="Q19" s="435">
        <v>0</v>
      </c>
      <c r="R19" s="436"/>
      <c r="W19" s="437"/>
    </row>
    <row r="20" spans="3:24" s="408" customFormat="1" x14ac:dyDescent="0.25">
      <c r="C20" s="418" t="s">
        <v>50</v>
      </c>
      <c r="D20" s="419">
        <v>74.63</v>
      </c>
      <c r="E20" s="420">
        <v>1</v>
      </c>
      <c r="F20" s="434">
        <f t="shared" si="4"/>
        <v>2313.5299999999997</v>
      </c>
      <c r="G20" s="434">
        <f t="shared" si="5"/>
        <v>2164.27</v>
      </c>
      <c r="H20" s="434">
        <f t="shared" si="6"/>
        <v>2313.5299999999997</v>
      </c>
      <c r="I20" s="434">
        <f t="shared" si="7"/>
        <v>2238.8999999999996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4">
        <v>0</v>
      </c>
      <c r="P20" s="434">
        <v>0</v>
      </c>
      <c r="Q20" s="435">
        <v>0</v>
      </c>
      <c r="R20" s="436"/>
      <c r="W20" s="437"/>
    </row>
    <row r="21" spans="3:24" s="408" customFormat="1" x14ac:dyDescent="0.25">
      <c r="C21" s="418" t="s">
        <v>60</v>
      </c>
      <c r="D21" s="419">
        <v>77.59</v>
      </c>
      <c r="E21" s="420">
        <v>4</v>
      </c>
      <c r="F21" s="434">
        <f t="shared" si="4"/>
        <v>9621.16</v>
      </c>
      <c r="G21" s="434">
        <f t="shared" si="5"/>
        <v>9000.44</v>
      </c>
      <c r="H21" s="434">
        <f t="shared" si="6"/>
        <v>9621.16</v>
      </c>
      <c r="I21" s="434">
        <f t="shared" si="7"/>
        <v>9310.8000000000011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6"/>
      <c r="W21" s="437"/>
    </row>
    <row r="22" spans="3:24" s="408" customFormat="1" x14ac:dyDescent="0.25">
      <c r="C22" s="418" t="s">
        <v>76</v>
      </c>
      <c r="D22" s="419">
        <v>72.540000000000006</v>
      </c>
      <c r="E22" s="420">
        <v>1</v>
      </c>
      <c r="F22" s="434">
        <f t="shared" si="4"/>
        <v>2248.7400000000002</v>
      </c>
      <c r="G22" s="434">
        <f t="shared" si="5"/>
        <v>2103.6600000000003</v>
      </c>
      <c r="H22" s="434">
        <f t="shared" si="6"/>
        <v>2248.7400000000002</v>
      </c>
      <c r="I22" s="434">
        <f t="shared" si="7"/>
        <v>2176.2000000000003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6"/>
      <c r="W22" s="437"/>
    </row>
    <row r="23" spans="3:24" s="408" customFormat="1" x14ac:dyDescent="0.25">
      <c r="C23" s="443" t="s">
        <v>52</v>
      </c>
      <c r="D23" s="419">
        <v>72.540000000000006</v>
      </c>
      <c r="E23" s="420">
        <v>1</v>
      </c>
      <c r="F23" s="434">
        <f t="shared" si="4"/>
        <v>2248.7400000000002</v>
      </c>
      <c r="G23" s="434">
        <f t="shared" si="5"/>
        <v>2103.6600000000003</v>
      </c>
      <c r="H23" s="434">
        <f t="shared" si="6"/>
        <v>2248.7400000000002</v>
      </c>
      <c r="I23" s="434">
        <f t="shared" si="7"/>
        <v>2176.2000000000003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4">
        <v>0</v>
      </c>
      <c r="P23" s="434">
        <v>0</v>
      </c>
      <c r="Q23" s="434">
        <v>0</v>
      </c>
      <c r="R23" s="436"/>
      <c r="W23" s="437"/>
    </row>
    <row r="24" spans="3:24" s="408" customFormat="1" x14ac:dyDescent="0.25">
      <c r="C24" s="418" t="s">
        <v>37</v>
      </c>
      <c r="D24" s="419">
        <v>71.400000000000006</v>
      </c>
      <c r="E24" s="420">
        <v>7</v>
      </c>
      <c r="F24" s="434">
        <f t="shared" si="4"/>
        <v>15493.800000000003</v>
      </c>
      <c r="G24" s="434">
        <f t="shared" si="5"/>
        <v>14494.200000000003</v>
      </c>
      <c r="H24" s="434">
        <f t="shared" si="6"/>
        <v>15493.800000000003</v>
      </c>
      <c r="I24" s="434">
        <f t="shared" si="7"/>
        <v>14994.000000000002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0</v>
      </c>
      <c r="Q24" s="434">
        <v>0</v>
      </c>
      <c r="R24" s="436"/>
      <c r="W24" s="437"/>
    </row>
    <row r="25" spans="3:24" s="408" customFormat="1" x14ac:dyDescent="0.25">
      <c r="C25" s="418" t="s">
        <v>61</v>
      </c>
      <c r="D25" s="419">
        <v>75.64</v>
      </c>
      <c r="E25" s="420">
        <v>2</v>
      </c>
      <c r="F25" s="434">
        <f t="shared" si="4"/>
        <v>4689.68</v>
      </c>
      <c r="G25" s="434">
        <f t="shared" si="5"/>
        <v>4387.12</v>
      </c>
      <c r="H25" s="434">
        <f t="shared" si="6"/>
        <v>4689.68</v>
      </c>
      <c r="I25" s="434">
        <f t="shared" si="7"/>
        <v>4538.3999999999996</v>
      </c>
      <c r="J25" s="434">
        <v>0</v>
      </c>
      <c r="K25" s="434">
        <v>0</v>
      </c>
      <c r="L25" s="434">
        <v>0</v>
      </c>
      <c r="M25" s="434">
        <v>0</v>
      </c>
      <c r="N25" s="434">
        <v>0</v>
      </c>
      <c r="O25" s="434">
        <v>0</v>
      </c>
      <c r="P25" s="434">
        <v>0</v>
      </c>
      <c r="Q25" s="434">
        <v>0</v>
      </c>
      <c r="R25" s="436"/>
      <c r="W25" s="437"/>
    </row>
    <row r="26" spans="3:24" s="408" customFormat="1" x14ac:dyDescent="0.25">
      <c r="C26" s="418" t="s">
        <v>62</v>
      </c>
      <c r="D26" s="419">
        <v>80.86</v>
      </c>
      <c r="E26" s="420">
        <v>1</v>
      </c>
      <c r="F26" s="434">
        <f t="shared" si="4"/>
        <v>2506.66</v>
      </c>
      <c r="G26" s="434">
        <f t="shared" si="5"/>
        <v>2344.94</v>
      </c>
      <c r="H26" s="434">
        <f t="shared" si="6"/>
        <v>2506.66</v>
      </c>
      <c r="I26" s="434">
        <f t="shared" si="7"/>
        <v>2425.8000000000002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6"/>
      <c r="W26" s="437"/>
    </row>
    <row r="27" spans="3:24" s="408" customFormat="1" x14ac:dyDescent="0.25">
      <c r="C27" s="418" t="s">
        <v>63</v>
      </c>
      <c r="D27" s="419">
        <v>71.400000000000006</v>
      </c>
      <c r="E27" s="420">
        <v>1</v>
      </c>
      <c r="F27" s="434">
        <f t="shared" si="4"/>
        <v>2213.4</v>
      </c>
      <c r="G27" s="434">
        <f t="shared" si="5"/>
        <v>2070.6000000000004</v>
      </c>
      <c r="H27" s="434">
        <f t="shared" si="6"/>
        <v>2213.4</v>
      </c>
      <c r="I27" s="434">
        <f t="shared" si="7"/>
        <v>2142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6"/>
      <c r="W27" s="437"/>
      <c r="X27" s="444"/>
    </row>
    <row r="28" spans="3:24" s="408" customFormat="1" x14ac:dyDescent="0.25">
      <c r="C28" s="418" t="s">
        <v>38</v>
      </c>
      <c r="D28" s="419">
        <v>78.25</v>
      </c>
      <c r="E28" s="420">
        <v>38</v>
      </c>
      <c r="F28" s="434">
        <f t="shared" si="4"/>
        <v>92178.5</v>
      </c>
      <c r="G28" s="434">
        <f t="shared" si="5"/>
        <v>86231.5</v>
      </c>
      <c r="H28" s="434">
        <f t="shared" si="6"/>
        <v>92178.5</v>
      </c>
      <c r="I28" s="434">
        <f t="shared" si="7"/>
        <v>89205</v>
      </c>
      <c r="J28" s="434">
        <v>0</v>
      </c>
      <c r="K28" s="434">
        <v>0</v>
      </c>
      <c r="L28" s="434">
        <v>0</v>
      </c>
      <c r="M28" s="434">
        <v>0</v>
      </c>
      <c r="N28" s="434">
        <v>0</v>
      </c>
      <c r="O28" s="434">
        <v>0</v>
      </c>
      <c r="P28" s="434">
        <v>0</v>
      </c>
      <c r="Q28" s="434">
        <v>0</v>
      </c>
      <c r="R28" s="436"/>
      <c r="W28" s="437"/>
    </row>
    <row r="29" spans="3:24" s="408" customFormat="1" x14ac:dyDescent="0.25">
      <c r="C29" s="418" t="s">
        <v>38</v>
      </c>
      <c r="D29" s="419">
        <v>78.25</v>
      </c>
      <c r="E29" s="420">
        <v>1</v>
      </c>
      <c r="F29" s="434">
        <f>+E29*D29*14</f>
        <v>1095.5</v>
      </c>
      <c r="G29" s="434">
        <f t="shared" si="5"/>
        <v>2269.25</v>
      </c>
      <c r="H29" s="434">
        <f t="shared" si="6"/>
        <v>2425.75</v>
      </c>
      <c r="I29" s="434">
        <f>+E29*D29*47</f>
        <v>3677.75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6"/>
      <c r="W29" s="437"/>
    </row>
    <row r="30" spans="3:24" s="408" customFormat="1" x14ac:dyDescent="0.25">
      <c r="C30" s="418" t="s">
        <v>77</v>
      </c>
      <c r="D30" s="419">
        <v>72.540000000000006</v>
      </c>
      <c r="E30" s="420">
        <v>2</v>
      </c>
      <c r="F30" s="434">
        <f>+E30*D30*31</f>
        <v>4497.4800000000005</v>
      </c>
      <c r="G30" s="434">
        <f t="shared" si="5"/>
        <v>4207.3200000000006</v>
      </c>
      <c r="H30" s="434">
        <f t="shared" si="6"/>
        <v>4497.4800000000005</v>
      </c>
      <c r="I30" s="434">
        <f>+E30*D30*30</f>
        <v>4352.4000000000005</v>
      </c>
      <c r="J30" s="434">
        <v>0</v>
      </c>
      <c r="K30" s="434">
        <v>0</v>
      </c>
      <c r="L30" s="434">
        <v>0</v>
      </c>
      <c r="M30" s="434">
        <v>0</v>
      </c>
      <c r="N30" s="434">
        <v>0</v>
      </c>
      <c r="O30" s="434">
        <v>0</v>
      </c>
      <c r="P30" s="434">
        <v>0</v>
      </c>
      <c r="Q30" s="434">
        <v>0</v>
      </c>
      <c r="R30" s="436"/>
      <c r="W30" s="437"/>
    </row>
    <row r="31" spans="3:24" s="408" customFormat="1" x14ac:dyDescent="0.25">
      <c r="C31" s="418" t="s">
        <v>31</v>
      </c>
      <c r="D31" s="419">
        <v>71.400000000000006</v>
      </c>
      <c r="E31" s="420">
        <v>1</v>
      </c>
      <c r="F31" s="434">
        <v>0</v>
      </c>
      <c r="G31" s="434">
        <v>0</v>
      </c>
      <c r="H31" s="434">
        <v>0</v>
      </c>
      <c r="I31" s="434">
        <v>0</v>
      </c>
      <c r="J31" s="434">
        <v>0</v>
      </c>
      <c r="K31" s="434">
        <v>0</v>
      </c>
      <c r="L31" s="434">
        <v>0</v>
      </c>
      <c r="M31" s="434">
        <v>0</v>
      </c>
      <c r="N31" s="434">
        <v>0</v>
      </c>
      <c r="O31" s="434">
        <v>0</v>
      </c>
      <c r="P31" s="434">
        <v>0</v>
      </c>
      <c r="Q31" s="434">
        <v>0</v>
      </c>
      <c r="R31" s="436"/>
      <c r="W31" s="437"/>
    </row>
    <row r="32" spans="3:24" s="408" customFormat="1" x14ac:dyDescent="0.25">
      <c r="C32" s="418" t="s">
        <v>31</v>
      </c>
      <c r="D32" s="419">
        <v>71.400000000000006</v>
      </c>
      <c r="E32" s="420">
        <v>88</v>
      </c>
      <c r="F32" s="434">
        <f>+E32*D32*31</f>
        <v>194779.2</v>
      </c>
      <c r="G32" s="434">
        <f>+E32*D32*29</f>
        <v>182212.80000000002</v>
      </c>
      <c r="H32" s="434">
        <f>+E32*D32*31</f>
        <v>194779.2</v>
      </c>
      <c r="I32" s="434">
        <f>+E32*D32*30</f>
        <v>188496.00000000003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6"/>
      <c r="W32" s="437"/>
    </row>
    <row r="33" spans="1:23" s="408" customFormat="1" x14ac:dyDescent="0.25">
      <c r="C33" s="418" t="s">
        <v>53</v>
      </c>
      <c r="D33" s="419">
        <v>71.400000000000006</v>
      </c>
      <c r="E33" s="420">
        <v>175</v>
      </c>
      <c r="F33" s="434">
        <f>+E33*D33*31</f>
        <v>387345.00000000006</v>
      </c>
      <c r="G33" s="434">
        <f>+E33*D33*29</f>
        <v>362355.00000000006</v>
      </c>
      <c r="H33" s="434">
        <f>+E33*D33*31</f>
        <v>387345.00000000006</v>
      </c>
      <c r="I33" s="434">
        <f>+E33*D33*30</f>
        <v>374850.00000000006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4">
        <v>0</v>
      </c>
      <c r="P33" s="434">
        <v>0</v>
      </c>
      <c r="Q33" s="434">
        <v>0</v>
      </c>
      <c r="R33" s="436"/>
      <c r="W33" s="437"/>
    </row>
    <row r="34" spans="1:23" s="408" customFormat="1" x14ac:dyDescent="0.25">
      <c r="C34" s="418" t="s">
        <v>53</v>
      </c>
      <c r="D34" s="419">
        <v>71.399999999999807</v>
      </c>
      <c r="E34" s="420">
        <v>3</v>
      </c>
      <c r="F34" s="434">
        <v>0</v>
      </c>
      <c r="G34" s="434">
        <v>0</v>
      </c>
      <c r="H34" s="434">
        <v>0</v>
      </c>
      <c r="I34" s="434">
        <v>0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4">
        <v>0</v>
      </c>
      <c r="P34" s="434">
        <v>0</v>
      </c>
      <c r="Q34" s="434">
        <v>0</v>
      </c>
      <c r="R34" s="436"/>
      <c r="W34" s="437"/>
    </row>
    <row r="35" spans="1:23" s="408" customFormat="1" x14ac:dyDescent="0.25">
      <c r="C35" s="445" t="s">
        <v>54</v>
      </c>
      <c r="D35" s="446">
        <v>72.540000000000006</v>
      </c>
      <c r="E35" s="420">
        <v>10</v>
      </c>
      <c r="F35" s="434">
        <f>+E35*D35*31</f>
        <v>22487.4</v>
      </c>
      <c r="G35" s="434">
        <f>+E35*D35*29</f>
        <v>21036.600000000002</v>
      </c>
      <c r="H35" s="434">
        <f>+E35*D35*31</f>
        <v>22487.4</v>
      </c>
      <c r="I35" s="434">
        <f>+E35*D35*30</f>
        <v>21762.000000000004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4">
        <v>0</v>
      </c>
      <c r="P35" s="434">
        <v>0</v>
      </c>
      <c r="Q35" s="434">
        <v>0</v>
      </c>
      <c r="R35" s="436"/>
      <c r="W35" s="437"/>
    </row>
    <row r="36" spans="1:23" s="408" customFormat="1" x14ac:dyDescent="0.25">
      <c r="C36" s="418" t="s">
        <v>55</v>
      </c>
      <c r="D36" s="419">
        <v>71.400000000000006</v>
      </c>
      <c r="E36" s="420">
        <v>1</v>
      </c>
      <c r="F36" s="434">
        <f>+E36*D36*31</f>
        <v>2213.4</v>
      </c>
      <c r="G36" s="434">
        <f>+E36*D36*29</f>
        <v>2070.6000000000004</v>
      </c>
      <c r="H36" s="434">
        <f>+E36*D36*31</f>
        <v>2213.4</v>
      </c>
      <c r="I36" s="434">
        <f>+E36*D36*30</f>
        <v>2142</v>
      </c>
      <c r="J36" s="434">
        <v>0</v>
      </c>
      <c r="K36" s="434">
        <v>0</v>
      </c>
      <c r="L36" s="434">
        <v>0</v>
      </c>
      <c r="M36" s="434">
        <v>0</v>
      </c>
      <c r="N36" s="434">
        <v>0</v>
      </c>
      <c r="O36" s="434">
        <v>0</v>
      </c>
      <c r="P36" s="434">
        <v>0</v>
      </c>
      <c r="Q36" s="434">
        <v>0</v>
      </c>
      <c r="R36" s="436"/>
      <c r="W36" s="437"/>
    </row>
    <row r="37" spans="1:23" s="408" customFormat="1" x14ac:dyDescent="0.25">
      <c r="C37" s="418" t="s">
        <v>56</v>
      </c>
      <c r="D37" s="419">
        <v>74.63</v>
      </c>
      <c r="E37" s="420">
        <v>2</v>
      </c>
      <c r="F37" s="434">
        <f>+E37*D37*31</f>
        <v>4627.0599999999995</v>
      </c>
      <c r="G37" s="434">
        <f>+E37*D37*29</f>
        <v>4328.54</v>
      </c>
      <c r="H37" s="434">
        <f>+E37*D37*31</f>
        <v>4627.0599999999995</v>
      </c>
      <c r="I37" s="434">
        <f>+E37*D37*30</f>
        <v>4477.7999999999993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6"/>
      <c r="W37" s="437"/>
    </row>
    <row r="38" spans="1:23" s="408" customFormat="1" x14ac:dyDescent="0.25">
      <c r="C38" s="418" t="s">
        <v>147</v>
      </c>
      <c r="D38" s="419">
        <v>75.64</v>
      </c>
      <c r="E38" s="420">
        <v>3</v>
      </c>
      <c r="F38" s="434">
        <f>+E38*D38*31</f>
        <v>7034.52</v>
      </c>
      <c r="G38" s="434">
        <f>+E38*D38*29</f>
        <v>6580.68</v>
      </c>
      <c r="H38" s="434">
        <f>+E38*D38*31</f>
        <v>7034.52</v>
      </c>
      <c r="I38" s="434">
        <f>+E38*D38*30</f>
        <v>6807.6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5">
        <v>0</v>
      </c>
      <c r="R38" s="436"/>
      <c r="W38" s="437"/>
    </row>
    <row r="39" spans="1:23" s="408" customFormat="1" x14ac:dyDescent="0.25">
      <c r="C39" s="418" t="s">
        <v>36</v>
      </c>
      <c r="D39" s="419">
        <v>80.86</v>
      </c>
      <c r="E39" s="420">
        <v>1</v>
      </c>
      <c r="F39" s="434">
        <f>+E39*D39*31</f>
        <v>2506.66</v>
      </c>
      <c r="G39" s="434">
        <f>+E39*D39*29</f>
        <v>2344.94</v>
      </c>
      <c r="H39" s="434">
        <f>+E39*D39*31</f>
        <v>2506.66</v>
      </c>
      <c r="I39" s="434">
        <f>+E39*D39*30</f>
        <v>2425.8000000000002</v>
      </c>
      <c r="J39" s="439">
        <v>0</v>
      </c>
      <c r="K39" s="439">
        <v>0</v>
      </c>
      <c r="L39" s="439">
        <v>0</v>
      </c>
      <c r="M39" s="439">
        <v>0</v>
      </c>
      <c r="N39" s="439">
        <v>0</v>
      </c>
      <c r="O39" s="439">
        <v>0</v>
      </c>
      <c r="P39" s="439">
        <v>0</v>
      </c>
      <c r="Q39" s="447">
        <v>0</v>
      </c>
      <c r="R39" s="436"/>
      <c r="T39" s="444"/>
      <c r="U39" s="448"/>
      <c r="W39" s="437"/>
    </row>
    <row r="41" spans="1:23" x14ac:dyDescent="0.25">
      <c r="E41" s="159">
        <f>SUM(E4:E40)</f>
        <v>485</v>
      </c>
      <c r="F41" s="434">
        <f>SUM(F4:F40)</f>
        <v>1075630.2099999997</v>
      </c>
    </row>
    <row r="47" spans="1:23" s="408" customFormat="1" x14ac:dyDescent="0.25">
      <c r="A47" s="432"/>
      <c r="B47" s="433"/>
      <c r="C47" s="418" t="s">
        <v>43</v>
      </c>
      <c r="D47" s="419">
        <v>72.540000000000006</v>
      </c>
      <c r="E47" s="420">
        <v>10</v>
      </c>
      <c r="F47" s="434">
        <f>+E47*D47*31</f>
        <v>22487.4</v>
      </c>
      <c r="G47" s="434">
        <f>+E47*D47*29</f>
        <v>21036.600000000002</v>
      </c>
      <c r="H47" s="434">
        <f>+E47*D47*31</f>
        <v>22487.4</v>
      </c>
      <c r="I47" s="434">
        <f>+E47*D47*30</f>
        <v>21762.000000000004</v>
      </c>
      <c r="J47" s="434">
        <v>0</v>
      </c>
      <c r="K47" s="434">
        <v>0</v>
      </c>
      <c r="L47" s="434">
        <v>0</v>
      </c>
      <c r="M47" s="434">
        <v>0</v>
      </c>
      <c r="N47" s="434">
        <v>0</v>
      </c>
      <c r="O47" s="434">
        <v>0</v>
      </c>
      <c r="P47" s="434">
        <v>0</v>
      </c>
      <c r="Q47" s="435">
        <v>0</v>
      </c>
      <c r="R47" s="436"/>
      <c r="W47" s="437"/>
    </row>
    <row r="48" spans="1:23" s="408" customFormat="1" x14ac:dyDescent="0.25">
      <c r="A48" s="432"/>
      <c r="B48" s="433"/>
      <c r="C48" s="418" t="s">
        <v>58</v>
      </c>
      <c r="D48" s="419">
        <v>77.59</v>
      </c>
      <c r="E48" s="420">
        <v>22</v>
      </c>
      <c r="F48" s="434">
        <f>+E48*D48*31</f>
        <v>52916.38</v>
      </c>
      <c r="G48" s="434">
        <f>+E48*D48*29</f>
        <v>49502.42</v>
      </c>
      <c r="H48" s="434">
        <f>+E48*D48*31</f>
        <v>52916.38</v>
      </c>
      <c r="I48" s="434">
        <f>+E48*D48*30</f>
        <v>51209.4</v>
      </c>
      <c r="J48" s="434">
        <v>0</v>
      </c>
      <c r="K48" s="434">
        <v>0</v>
      </c>
      <c r="L48" s="434">
        <v>0</v>
      </c>
      <c r="M48" s="434">
        <v>0</v>
      </c>
      <c r="N48" s="434">
        <v>0</v>
      </c>
      <c r="O48" s="434">
        <v>0</v>
      </c>
      <c r="P48" s="434">
        <v>0</v>
      </c>
      <c r="Q48" s="435">
        <v>0</v>
      </c>
      <c r="R48" s="436"/>
      <c r="W48" s="437"/>
    </row>
    <row r="49" spans="1:23" s="408" customFormat="1" x14ac:dyDescent="0.25">
      <c r="A49" s="432"/>
      <c r="B49" s="433"/>
      <c r="C49" s="418" t="s">
        <v>47</v>
      </c>
      <c r="D49" s="419">
        <v>71.400000000000006</v>
      </c>
      <c r="E49" s="420">
        <v>1</v>
      </c>
      <c r="F49" s="434">
        <f>+E49*D49*31</f>
        <v>2213.4</v>
      </c>
      <c r="G49" s="434">
        <f>+E49*D49*29</f>
        <v>2070.6000000000004</v>
      </c>
      <c r="H49" s="434">
        <f>+E49*D49*31</f>
        <v>2213.4</v>
      </c>
      <c r="I49" s="434">
        <f>+E49*D49*30</f>
        <v>2142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5">
        <v>0</v>
      </c>
      <c r="R49" s="436"/>
      <c r="W49" s="437"/>
    </row>
    <row r="50" spans="1:23" s="408" customFormat="1" x14ac:dyDescent="0.25">
      <c r="A50" s="432"/>
      <c r="B50" s="433"/>
      <c r="C50" s="418" t="s">
        <v>34</v>
      </c>
      <c r="D50" s="419">
        <v>71.400000000000006</v>
      </c>
      <c r="E50" s="420">
        <v>41</v>
      </c>
      <c r="F50" s="434">
        <f>+E50*D50*31</f>
        <v>90749.400000000009</v>
      </c>
      <c r="G50" s="434">
        <f>+E50*D50*29</f>
        <v>84894.6</v>
      </c>
      <c r="H50" s="434">
        <f>+E50*D50*31</f>
        <v>90749.400000000009</v>
      </c>
      <c r="I50" s="434">
        <f>+E50*D50*30</f>
        <v>87822</v>
      </c>
      <c r="J50" s="434">
        <v>0</v>
      </c>
      <c r="K50" s="434">
        <v>0</v>
      </c>
      <c r="L50" s="434">
        <v>0</v>
      </c>
      <c r="M50" s="434">
        <v>0</v>
      </c>
      <c r="N50" s="434">
        <v>0</v>
      </c>
      <c r="O50" s="434">
        <v>0</v>
      </c>
      <c r="P50" s="434">
        <v>0</v>
      </c>
      <c r="Q50" s="435">
        <v>0</v>
      </c>
      <c r="R50" s="436"/>
      <c r="W50" s="437"/>
    </row>
    <row r="51" spans="1:23" s="408" customFormat="1" x14ac:dyDescent="0.25">
      <c r="A51" s="432"/>
      <c r="B51" s="433"/>
      <c r="C51" s="418" t="s">
        <v>129</v>
      </c>
      <c r="D51" s="419">
        <v>71.400000000000006</v>
      </c>
      <c r="E51" s="420">
        <v>2</v>
      </c>
      <c r="F51" s="456">
        <f>+E51*D51*29</f>
        <v>4141.2000000000007</v>
      </c>
      <c r="G51" s="434">
        <f>+E51*D51*29</f>
        <v>4141.2000000000007</v>
      </c>
      <c r="H51" s="434">
        <f>+E51*D51*31</f>
        <v>4426.8</v>
      </c>
      <c r="I51" s="434">
        <f>+E51*D51*30</f>
        <v>4284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5">
        <v>0</v>
      </c>
      <c r="R51" s="436"/>
      <c r="W51" s="437"/>
    </row>
    <row r="52" spans="1:23" s="408" customFormat="1" x14ac:dyDescent="0.25">
      <c r="A52" s="432"/>
      <c r="B52" s="433"/>
      <c r="C52" s="418" t="s">
        <v>129</v>
      </c>
      <c r="D52" s="419">
        <v>71.400000000000006</v>
      </c>
      <c r="E52" s="420">
        <v>1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5">
        <v>0</v>
      </c>
      <c r="R52" s="436"/>
      <c r="W52" s="437"/>
    </row>
    <row r="53" spans="1:23" s="408" customFormat="1" x14ac:dyDescent="0.25">
      <c r="A53" s="432"/>
      <c r="B53" s="433"/>
      <c r="C53" s="418" t="s">
        <v>148</v>
      </c>
      <c r="D53" s="419">
        <v>72.540000000000006</v>
      </c>
      <c r="E53" s="420">
        <v>4</v>
      </c>
      <c r="F53" s="434">
        <f t="shared" ref="F53:F66" si="8">+E53*D53*31</f>
        <v>8994.9600000000009</v>
      </c>
      <c r="G53" s="434">
        <f t="shared" ref="G53:G66" si="9">+E53*D53*29</f>
        <v>8414.6400000000012</v>
      </c>
      <c r="H53" s="434">
        <f t="shared" ref="H53:H66" si="10">+E53*D53*31</f>
        <v>8994.9600000000009</v>
      </c>
      <c r="I53" s="434">
        <f t="shared" ref="I53:I66" si="11">+E53*D53*30</f>
        <v>8704.8000000000011</v>
      </c>
      <c r="J53" s="434">
        <v>0</v>
      </c>
      <c r="K53" s="434">
        <v>0</v>
      </c>
      <c r="L53" s="434">
        <v>0</v>
      </c>
      <c r="M53" s="434">
        <v>0</v>
      </c>
      <c r="N53" s="434">
        <v>0</v>
      </c>
      <c r="O53" s="434">
        <v>0</v>
      </c>
      <c r="P53" s="434">
        <v>0</v>
      </c>
      <c r="Q53" s="435">
        <v>0</v>
      </c>
      <c r="R53" s="436"/>
      <c r="W53" s="437"/>
    </row>
    <row r="54" spans="1:23" s="408" customFormat="1" x14ac:dyDescent="0.25">
      <c r="A54" s="432"/>
      <c r="B54" s="433"/>
      <c r="C54" s="418" t="s">
        <v>59</v>
      </c>
      <c r="D54" s="419">
        <v>73.59</v>
      </c>
      <c r="E54" s="420">
        <v>1</v>
      </c>
      <c r="F54" s="434">
        <f t="shared" si="8"/>
        <v>2281.29</v>
      </c>
      <c r="G54" s="434">
        <f t="shared" si="9"/>
        <v>2134.11</v>
      </c>
      <c r="H54" s="434">
        <f t="shared" si="10"/>
        <v>2281.29</v>
      </c>
      <c r="I54" s="434">
        <f t="shared" si="11"/>
        <v>2207.7000000000003</v>
      </c>
      <c r="J54" s="434">
        <v>0</v>
      </c>
      <c r="K54" s="434">
        <v>0</v>
      </c>
      <c r="L54" s="434">
        <v>0</v>
      </c>
      <c r="M54" s="434">
        <v>0</v>
      </c>
      <c r="N54" s="434">
        <v>0</v>
      </c>
      <c r="O54" s="434">
        <v>0</v>
      </c>
      <c r="P54" s="434">
        <v>0</v>
      </c>
      <c r="Q54" s="435">
        <v>0</v>
      </c>
      <c r="R54" s="436"/>
      <c r="W54" s="437"/>
    </row>
    <row r="55" spans="1:23" s="408" customFormat="1" x14ac:dyDescent="0.25">
      <c r="A55" s="432"/>
      <c r="B55" s="433"/>
      <c r="C55" s="418" t="s">
        <v>60</v>
      </c>
      <c r="D55" s="419">
        <v>77.59</v>
      </c>
      <c r="E55" s="420">
        <v>7</v>
      </c>
      <c r="F55" s="434">
        <f t="shared" si="8"/>
        <v>16837.03</v>
      </c>
      <c r="G55" s="434">
        <f t="shared" si="9"/>
        <v>15750.77</v>
      </c>
      <c r="H55" s="434">
        <f t="shared" si="10"/>
        <v>16837.03</v>
      </c>
      <c r="I55" s="434">
        <f t="shared" si="11"/>
        <v>16293.9</v>
      </c>
      <c r="J55" s="434">
        <v>0</v>
      </c>
      <c r="K55" s="434">
        <v>0</v>
      </c>
      <c r="L55" s="434">
        <v>0</v>
      </c>
      <c r="M55" s="434">
        <v>0</v>
      </c>
      <c r="N55" s="434">
        <v>0</v>
      </c>
      <c r="O55" s="434">
        <v>0</v>
      </c>
      <c r="P55" s="434">
        <v>0</v>
      </c>
      <c r="Q55" s="435">
        <v>0</v>
      </c>
      <c r="R55" s="436"/>
      <c r="W55" s="437"/>
    </row>
    <row r="56" spans="1:23" s="408" customFormat="1" x14ac:dyDescent="0.25">
      <c r="A56" s="432"/>
      <c r="B56" s="433"/>
      <c r="C56" s="418" t="s">
        <v>37</v>
      </c>
      <c r="D56" s="419">
        <v>71.400000000000006</v>
      </c>
      <c r="E56" s="420">
        <v>32</v>
      </c>
      <c r="F56" s="434">
        <f t="shared" si="8"/>
        <v>70828.800000000003</v>
      </c>
      <c r="G56" s="434">
        <f t="shared" si="9"/>
        <v>66259.200000000012</v>
      </c>
      <c r="H56" s="434">
        <f t="shared" si="10"/>
        <v>70828.800000000003</v>
      </c>
      <c r="I56" s="434">
        <f t="shared" si="11"/>
        <v>68544</v>
      </c>
      <c r="J56" s="434">
        <v>0</v>
      </c>
      <c r="K56" s="434">
        <v>0</v>
      </c>
      <c r="L56" s="434">
        <v>0</v>
      </c>
      <c r="M56" s="434">
        <v>0</v>
      </c>
      <c r="N56" s="434">
        <v>0</v>
      </c>
      <c r="O56" s="434">
        <v>0</v>
      </c>
      <c r="P56" s="434">
        <v>0</v>
      </c>
      <c r="Q56" s="435">
        <v>0</v>
      </c>
      <c r="R56" s="436"/>
      <c r="W56" s="437"/>
    </row>
    <row r="57" spans="1:23" s="408" customFormat="1" x14ac:dyDescent="0.25">
      <c r="A57" s="432"/>
      <c r="B57" s="433"/>
      <c r="C57" s="418" t="s">
        <v>61</v>
      </c>
      <c r="D57" s="419">
        <v>75.64</v>
      </c>
      <c r="E57" s="420">
        <v>2</v>
      </c>
      <c r="F57" s="434">
        <f t="shared" si="8"/>
        <v>4689.68</v>
      </c>
      <c r="G57" s="434">
        <f t="shared" si="9"/>
        <v>4387.12</v>
      </c>
      <c r="H57" s="434">
        <f t="shared" si="10"/>
        <v>4689.68</v>
      </c>
      <c r="I57" s="434">
        <f t="shared" si="11"/>
        <v>4538.3999999999996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5">
        <v>0</v>
      </c>
      <c r="R57" s="436"/>
      <c r="W57" s="437"/>
    </row>
    <row r="58" spans="1:23" s="408" customFormat="1" x14ac:dyDescent="0.25">
      <c r="A58" s="432"/>
      <c r="B58" s="433"/>
      <c r="C58" s="418" t="s">
        <v>134</v>
      </c>
      <c r="D58" s="419">
        <v>75.64</v>
      </c>
      <c r="E58" s="420">
        <v>1</v>
      </c>
      <c r="F58" s="434">
        <f t="shared" si="8"/>
        <v>2344.84</v>
      </c>
      <c r="G58" s="434">
        <f t="shared" si="9"/>
        <v>2193.56</v>
      </c>
      <c r="H58" s="434">
        <f t="shared" si="10"/>
        <v>2344.84</v>
      </c>
      <c r="I58" s="434">
        <f t="shared" si="11"/>
        <v>2269.1999999999998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5">
        <v>0</v>
      </c>
      <c r="R58" s="436"/>
      <c r="W58" s="437"/>
    </row>
    <row r="59" spans="1:23" s="408" customFormat="1" x14ac:dyDescent="0.25">
      <c r="A59" s="432"/>
      <c r="B59" s="433"/>
      <c r="C59" s="418" t="s">
        <v>135</v>
      </c>
      <c r="D59" s="419">
        <v>75.64</v>
      </c>
      <c r="E59" s="420">
        <v>1</v>
      </c>
      <c r="F59" s="434">
        <f t="shared" si="8"/>
        <v>2344.84</v>
      </c>
      <c r="G59" s="434">
        <f t="shared" si="9"/>
        <v>2193.56</v>
      </c>
      <c r="H59" s="434">
        <f t="shared" si="10"/>
        <v>2344.84</v>
      </c>
      <c r="I59" s="434">
        <f t="shared" si="11"/>
        <v>2269.1999999999998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5">
        <v>0</v>
      </c>
      <c r="R59" s="436"/>
      <c r="W59" s="437"/>
    </row>
    <row r="60" spans="1:23" s="408" customFormat="1" x14ac:dyDescent="0.25">
      <c r="A60" s="432"/>
      <c r="B60" s="433"/>
      <c r="C60" s="418" t="s">
        <v>63</v>
      </c>
      <c r="D60" s="419">
        <v>71.400000000000006</v>
      </c>
      <c r="E60" s="420">
        <v>6</v>
      </c>
      <c r="F60" s="434">
        <f t="shared" si="8"/>
        <v>13280.400000000001</v>
      </c>
      <c r="G60" s="434">
        <f t="shared" si="9"/>
        <v>12423.6</v>
      </c>
      <c r="H60" s="434">
        <f t="shared" si="10"/>
        <v>13280.400000000001</v>
      </c>
      <c r="I60" s="434">
        <f t="shared" si="11"/>
        <v>12852.000000000002</v>
      </c>
      <c r="J60" s="434">
        <v>0</v>
      </c>
      <c r="K60" s="434">
        <v>0</v>
      </c>
      <c r="L60" s="434">
        <v>0</v>
      </c>
      <c r="M60" s="434">
        <v>0</v>
      </c>
      <c r="N60" s="434">
        <v>0</v>
      </c>
      <c r="O60" s="434">
        <v>0</v>
      </c>
      <c r="P60" s="434">
        <v>0</v>
      </c>
      <c r="Q60" s="435">
        <v>0</v>
      </c>
      <c r="R60" s="436"/>
      <c r="W60" s="437"/>
    </row>
    <row r="61" spans="1:23" s="408" customFormat="1" x14ac:dyDescent="0.25">
      <c r="A61" s="432"/>
      <c r="B61" s="433"/>
      <c r="C61" s="418" t="s">
        <v>38</v>
      </c>
      <c r="D61" s="419">
        <v>78.25</v>
      </c>
      <c r="E61" s="420">
        <v>2</v>
      </c>
      <c r="F61" s="434">
        <f t="shared" si="8"/>
        <v>4851.5</v>
      </c>
      <c r="G61" s="434">
        <f t="shared" si="9"/>
        <v>4538.5</v>
      </c>
      <c r="H61" s="434">
        <f t="shared" si="10"/>
        <v>4851.5</v>
      </c>
      <c r="I61" s="434">
        <f t="shared" si="11"/>
        <v>4695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</v>
      </c>
      <c r="Q61" s="435">
        <v>0</v>
      </c>
      <c r="R61" s="436"/>
      <c r="W61" s="437"/>
    </row>
    <row r="62" spans="1:23" s="408" customFormat="1" x14ac:dyDescent="0.25">
      <c r="A62" s="432"/>
      <c r="B62" s="433"/>
      <c r="C62" s="418" t="s">
        <v>31</v>
      </c>
      <c r="D62" s="419">
        <v>71.400000000000006</v>
      </c>
      <c r="E62" s="438">
        <v>1</v>
      </c>
      <c r="F62" s="434">
        <f t="shared" si="8"/>
        <v>2213.4</v>
      </c>
      <c r="G62" s="434">
        <f t="shared" si="9"/>
        <v>2070.6000000000004</v>
      </c>
      <c r="H62" s="434">
        <f t="shared" si="10"/>
        <v>2213.4</v>
      </c>
      <c r="I62" s="434">
        <f t="shared" si="11"/>
        <v>2142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5">
        <v>0</v>
      </c>
      <c r="R62" s="436"/>
      <c r="W62" s="437"/>
    </row>
    <row r="63" spans="1:23" s="408" customFormat="1" x14ac:dyDescent="0.25">
      <c r="A63" s="432"/>
      <c r="B63" s="433"/>
      <c r="C63" s="418" t="s">
        <v>53</v>
      </c>
      <c r="D63" s="419">
        <v>71.400000000000006</v>
      </c>
      <c r="E63" s="420">
        <v>10</v>
      </c>
      <c r="F63" s="434">
        <f t="shared" si="8"/>
        <v>22134</v>
      </c>
      <c r="G63" s="434">
        <f t="shared" si="9"/>
        <v>20706</v>
      </c>
      <c r="H63" s="434">
        <f t="shared" si="10"/>
        <v>22134</v>
      </c>
      <c r="I63" s="434">
        <f t="shared" si="11"/>
        <v>21420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5">
        <v>0</v>
      </c>
      <c r="R63" s="436"/>
      <c r="W63" s="437"/>
    </row>
    <row r="64" spans="1:23" s="408" customFormat="1" x14ac:dyDescent="0.25">
      <c r="A64" s="432"/>
      <c r="B64" s="433"/>
      <c r="C64" s="418" t="s">
        <v>54</v>
      </c>
      <c r="D64" s="419">
        <v>72.540000000000006</v>
      </c>
      <c r="E64" s="420">
        <v>3</v>
      </c>
      <c r="F64" s="434">
        <f t="shared" si="8"/>
        <v>6746.22</v>
      </c>
      <c r="G64" s="434">
        <f t="shared" si="9"/>
        <v>6310.9800000000005</v>
      </c>
      <c r="H64" s="434">
        <f t="shared" si="10"/>
        <v>6746.22</v>
      </c>
      <c r="I64" s="434">
        <f t="shared" si="11"/>
        <v>6528.6</v>
      </c>
      <c r="J64" s="434">
        <v>0</v>
      </c>
      <c r="K64" s="434">
        <v>0</v>
      </c>
      <c r="L64" s="434">
        <v>0</v>
      </c>
      <c r="M64" s="434">
        <v>0</v>
      </c>
      <c r="N64" s="434">
        <v>0</v>
      </c>
      <c r="O64" s="434">
        <v>0</v>
      </c>
      <c r="P64" s="434">
        <v>0</v>
      </c>
      <c r="Q64" s="435">
        <v>0</v>
      </c>
      <c r="R64" s="436"/>
      <c r="W64" s="437"/>
    </row>
    <row r="65" spans="1:23" s="408" customFormat="1" x14ac:dyDescent="0.25">
      <c r="A65" s="432"/>
      <c r="B65" s="433"/>
      <c r="C65" s="418" t="s">
        <v>147</v>
      </c>
      <c r="D65" s="419">
        <v>75.64</v>
      </c>
      <c r="E65" s="420">
        <v>1</v>
      </c>
      <c r="F65" s="434">
        <f t="shared" si="8"/>
        <v>2344.84</v>
      </c>
      <c r="G65" s="434">
        <f t="shared" si="9"/>
        <v>2193.56</v>
      </c>
      <c r="H65" s="434">
        <f t="shared" si="10"/>
        <v>2344.84</v>
      </c>
      <c r="I65" s="434">
        <f t="shared" si="11"/>
        <v>2269.1999999999998</v>
      </c>
      <c r="J65" s="434">
        <v>0</v>
      </c>
      <c r="K65" s="434">
        <v>0</v>
      </c>
      <c r="L65" s="434">
        <v>0</v>
      </c>
      <c r="M65" s="434">
        <v>0</v>
      </c>
      <c r="N65" s="434">
        <v>0</v>
      </c>
      <c r="O65" s="434">
        <v>0</v>
      </c>
      <c r="P65" s="434">
        <v>0</v>
      </c>
      <c r="Q65" s="435">
        <v>0</v>
      </c>
      <c r="R65" s="436"/>
      <c r="W65" s="437"/>
    </row>
    <row r="66" spans="1:23" s="408" customFormat="1" x14ac:dyDescent="0.25">
      <c r="A66" s="432"/>
      <c r="B66" s="433"/>
      <c r="C66" s="418" t="s">
        <v>36</v>
      </c>
      <c r="D66" s="419">
        <v>80.86</v>
      </c>
      <c r="E66" s="420">
        <v>1</v>
      </c>
      <c r="F66" s="434">
        <f t="shared" si="8"/>
        <v>2506.66</v>
      </c>
      <c r="G66" s="434">
        <f t="shared" si="9"/>
        <v>2344.94</v>
      </c>
      <c r="H66" s="434">
        <f t="shared" si="10"/>
        <v>2506.66</v>
      </c>
      <c r="I66" s="434">
        <f t="shared" si="11"/>
        <v>2425.8000000000002</v>
      </c>
      <c r="J66" s="434">
        <v>0</v>
      </c>
      <c r="K66" s="434">
        <v>0</v>
      </c>
      <c r="L66" s="434">
        <v>0</v>
      </c>
      <c r="M66" s="434">
        <v>0</v>
      </c>
      <c r="N66" s="434">
        <v>0</v>
      </c>
      <c r="O66" s="434">
        <v>0</v>
      </c>
      <c r="P66" s="434">
        <v>0</v>
      </c>
      <c r="Q66" s="435">
        <v>0</v>
      </c>
      <c r="R66" s="436"/>
      <c r="W66" s="437"/>
    </row>
    <row r="68" spans="1:23" x14ac:dyDescent="0.25">
      <c r="E68" s="417">
        <f>SUM(E47:E67)</f>
        <v>149</v>
      </c>
      <c r="F68" s="15">
        <f>SUM(F47:F67)</f>
        <v>334906.24000000011</v>
      </c>
    </row>
    <row r="73" spans="1:23" s="408" customFormat="1" x14ac:dyDescent="0.25">
      <c r="A73" s="432"/>
      <c r="B73" s="433"/>
      <c r="C73" s="418" t="s">
        <v>31</v>
      </c>
      <c r="D73" s="419">
        <v>71.400000000000006</v>
      </c>
      <c r="E73" s="438">
        <v>2</v>
      </c>
      <c r="F73" s="434">
        <f t="shared" ref="F73:F76" si="12">+E73*D73*31</f>
        <v>4426.8</v>
      </c>
      <c r="G73" s="434">
        <f t="shared" ref="G73:G76" si="13">+E73*D73*29</f>
        <v>4141.2000000000007</v>
      </c>
      <c r="H73" s="434">
        <f t="shared" ref="H73:H76" si="14">+E73*D73*31</f>
        <v>4426.8</v>
      </c>
      <c r="I73" s="434">
        <f t="shared" ref="I73:I76" si="15">+E73*D73*30</f>
        <v>4284</v>
      </c>
      <c r="J73" s="434">
        <v>0</v>
      </c>
      <c r="K73" s="434">
        <v>0</v>
      </c>
      <c r="L73" s="434">
        <v>0</v>
      </c>
      <c r="M73" s="434">
        <v>0</v>
      </c>
      <c r="N73" s="434">
        <v>0</v>
      </c>
      <c r="O73" s="434">
        <v>0</v>
      </c>
      <c r="P73" s="434">
        <v>0</v>
      </c>
      <c r="Q73" s="435">
        <v>0</v>
      </c>
      <c r="R73" s="436"/>
      <c r="W73" s="437"/>
    </row>
    <row r="74" spans="1:23" s="408" customFormat="1" x14ac:dyDescent="0.25">
      <c r="A74" s="432"/>
      <c r="B74" s="433"/>
      <c r="C74" s="418" t="s">
        <v>53</v>
      </c>
      <c r="D74" s="419">
        <v>71.400000000000006</v>
      </c>
      <c r="E74" s="438">
        <v>12</v>
      </c>
      <c r="F74" s="434">
        <f t="shared" si="12"/>
        <v>26560.800000000003</v>
      </c>
      <c r="G74" s="434">
        <f t="shared" si="13"/>
        <v>24847.200000000001</v>
      </c>
      <c r="H74" s="434">
        <f t="shared" si="14"/>
        <v>26560.800000000003</v>
      </c>
      <c r="I74" s="434">
        <f t="shared" si="15"/>
        <v>25704.000000000004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5">
        <v>0</v>
      </c>
      <c r="R74" s="436"/>
      <c r="W74" s="437"/>
    </row>
    <row r="75" spans="1:23" s="408" customFormat="1" x14ac:dyDescent="0.25">
      <c r="A75" s="432"/>
      <c r="B75" s="433"/>
      <c r="C75" s="418" t="s">
        <v>34</v>
      </c>
      <c r="D75" s="419">
        <v>71.400000000000006</v>
      </c>
      <c r="E75" s="438">
        <v>2</v>
      </c>
      <c r="F75" s="434">
        <f t="shared" si="12"/>
        <v>4426.8</v>
      </c>
      <c r="G75" s="434">
        <f t="shared" si="13"/>
        <v>4141.2000000000007</v>
      </c>
      <c r="H75" s="434">
        <f t="shared" si="14"/>
        <v>4426.8</v>
      </c>
      <c r="I75" s="434">
        <f t="shared" si="15"/>
        <v>4284</v>
      </c>
      <c r="J75" s="434">
        <v>0</v>
      </c>
      <c r="K75" s="434">
        <v>0</v>
      </c>
      <c r="L75" s="434">
        <v>0</v>
      </c>
      <c r="M75" s="434">
        <v>0</v>
      </c>
      <c r="N75" s="434">
        <v>0</v>
      </c>
      <c r="O75" s="434">
        <v>0</v>
      </c>
      <c r="P75" s="434">
        <v>0</v>
      </c>
      <c r="Q75" s="435">
        <v>0</v>
      </c>
      <c r="R75" s="436"/>
      <c r="W75" s="437"/>
    </row>
    <row r="76" spans="1:23" s="408" customFormat="1" x14ac:dyDescent="0.25">
      <c r="A76" s="432"/>
      <c r="B76" s="433"/>
      <c r="C76" s="418" t="s">
        <v>37</v>
      </c>
      <c r="D76" s="419">
        <v>71.400000000000006</v>
      </c>
      <c r="E76" s="438">
        <v>1</v>
      </c>
      <c r="F76" s="434">
        <f t="shared" si="12"/>
        <v>2213.4</v>
      </c>
      <c r="G76" s="434">
        <f t="shared" si="13"/>
        <v>2070.6000000000004</v>
      </c>
      <c r="H76" s="434">
        <f t="shared" si="14"/>
        <v>2213.4</v>
      </c>
      <c r="I76" s="434">
        <f t="shared" si="15"/>
        <v>2142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0</v>
      </c>
      <c r="Q76" s="435">
        <v>0</v>
      </c>
      <c r="R76" s="436"/>
      <c r="W76" s="437"/>
    </row>
    <row r="77" spans="1:23" s="408" customFormat="1" x14ac:dyDescent="0.25">
      <c r="A77" s="432"/>
      <c r="B77" s="433"/>
      <c r="C77" s="418" t="s">
        <v>43</v>
      </c>
      <c r="D77" s="419">
        <v>72.540000000000006</v>
      </c>
      <c r="E77" s="438">
        <v>4</v>
      </c>
      <c r="F77" s="434">
        <f t="shared" ref="F77:F80" si="16">+E77*D77*31</f>
        <v>8994.9600000000009</v>
      </c>
      <c r="G77" s="434">
        <f t="shared" ref="G77:G80" si="17">+E77*D77*29</f>
        <v>8414.6400000000012</v>
      </c>
      <c r="H77" s="434">
        <f t="shared" ref="H77:H80" si="18">+E77*D77*31</f>
        <v>8994.9600000000009</v>
      </c>
      <c r="I77" s="434">
        <f t="shared" ref="I77:I80" si="19">+E77*D77*30</f>
        <v>8704.8000000000011</v>
      </c>
      <c r="J77" s="434">
        <v>0</v>
      </c>
      <c r="K77" s="434">
        <v>0</v>
      </c>
      <c r="L77" s="434">
        <v>0</v>
      </c>
      <c r="M77" s="434">
        <v>0</v>
      </c>
      <c r="N77" s="434">
        <v>0</v>
      </c>
      <c r="O77" s="434">
        <v>0</v>
      </c>
      <c r="P77" s="434">
        <v>0</v>
      </c>
      <c r="Q77" s="435">
        <v>0</v>
      </c>
      <c r="R77" s="436"/>
      <c r="W77" s="437"/>
    </row>
    <row r="78" spans="1:23" s="408" customFormat="1" x14ac:dyDescent="0.25">
      <c r="A78" s="432"/>
      <c r="B78" s="433"/>
      <c r="C78" s="418" t="s">
        <v>51</v>
      </c>
      <c r="D78" s="419">
        <v>72.540000000000006</v>
      </c>
      <c r="E78" s="438">
        <v>1</v>
      </c>
      <c r="F78" s="434">
        <f t="shared" si="16"/>
        <v>2248.7400000000002</v>
      </c>
      <c r="G78" s="434">
        <f t="shared" si="17"/>
        <v>2103.6600000000003</v>
      </c>
      <c r="H78" s="434">
        <f t="shared" si="18"/>
        <v>2248.7400000000002</v>
      </c>
      <c r="I78" s="434">
        <f t="shared" si="19"/>
        <v>2176.2000000000003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0</v>
      </c>
      <c r="Q78" s="435">
        <v>0</v>
      </c>
      <c r="R78" s="436"/>
      <c r="W78" s="437"/>
    </row>
    <row r="79" spans="1:23" s="408" customFormat="1" x14ac:dyDescent="0.25">
      <c r="A79" s="432"/>
      <c r="B79" s="433"/>
      <c r="C79" s="418" t="s">
        <v>31</v>
      </c>
      <c r="D79" s="419">
        <v>71.400000000000006</v>
      </c>
      <c r="E79" s="438">
        <v>6</v>
      </c>
      <c r="F79" s="434">
        <f t="shared" si="16"/>
        <v>13280.400000000001</v>
      </c>
      <c r="G79" s="434">
        <f t="shared" si="17"/>
        <v>12423.6</v>
      </c>
      <c r="H79" s="434">
        <f t="shared" si="18"/>
        <v>13280.400000000001</v>
      </c>
      <c r="I79" s="434">
        <f t="shared" si="19"/>
        <v>12852.000000000002</v>
      </c>
      <c r="J79" s="434">
        <v>0</v>
      </c>
      <c r="K79" s="434">
        <v>0</v>
      </c>
      <c r="L79" s="434">
        <v>0</v>
      </c>
      <c r="M79" s="434">
        <v>0</v>
      </c>
      <c r="N79" s="434">
        <v>0</v>
      </c>
      <c r="O79" s="434">
        <v>0</v>
      </c>
      <c r="P79" s="434">
        <v>0</v>
      </c>
      <c r="Q79" s="435">
        <v>0</v>
      </c>
      <c r="R79" s="436"/>
      <c r="W79" s="437"/>
    </row>
    <row r="80" spans="1:23" s="408" customFormat="1" x14ac:dyDescent="0.25">
      <c r="A80" s="432"/>
      <c r="B80" s="433"/>
      <c r="C80" s="418" t="s">
        <v>53</v>
      </c>
      <c r="D80" s="419">
        <v>71.400000000000006</v>
      </c>
      <c r="E80" s="438">
        <v>4</v>
      </c>
      <c r="F80" s="434">
        <f t="shared" si="16"/>
        <v>8853.6</v>
      </c>
      <c r="G80" s="434">
        <f t="shared" si="17"/>
        <v>8282.4000000000015</v>
      </c>
      <c r="H80" s="434">
        <f t="shared" si="18"/>
        <v>8853.6</v>
      </c>
      <c r="I80" s="434">
        <f t="shared" si="19"/>
        <v>8568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5">
        <v>0</v>
      </c>
      <c r="R80" s="436"/>
      <c r="W80" s="437"/>
    </row>
    <row r="81" spans="1:23" s="408" customFormat="1" x14ac:dyDescent="0.25">
      <c r="A81" s="432"/>
      <c r="B81" s="433"/>
      <c r="C81" s="418" t="s">
        <v>46</v>
      </c>
      <c r="D81" s="419">
        <v>74.63</v>
      </c>
      <c r="E81" s="438">
        <v>2</v>
      </c>
      <c r="F81" s="434">
        <f t="shared" ref="F81:F83" si="20">+E81*D81*31</f>
        <v>4627.0599999999995</v>
      </c>
      <c r="G81" s="434">
        <f t="shared" ref="G81:G83" si="21">+E81*D81*29</f>
        <v>4328.54</v>
      </c>
      <c r="H81" s="434">
        <f t="shared" ref="H81:H83" si="22">+E81*D81*31</f>
        <v>4627.0599999999995</v>
      </c>
      <c r="I81" s="434">
        <f t="shared" ref="I81:I83" si="23">+E81*D81*30</f>
        <v>4477.7999999999993</v>
      </c>
      <c r="J81" s="434">
        <v>0</v>
      </c>
      <c r="K81" s="434">
        <v>0</v>
      </c>
      <c r="L81" s="434">
        <v>0</v>
      </c>
      <c r="M81" s="434">
        <v>0</v>
      </c>
      <c r="N81" s="434">
        <v>0</v>
      </c>
      <c r="O81" s="434">
        <v>0</v>
      </c>
      <c r="P81" s="434">
        <v>0</v>
      </c>
      <c r="Q81" s="435">
        <v>0</v>
      </c>
      <c r="R81" s="436"/>
      <c r="W81" s="437"/>
    </row>
    <row r="82" spans="1:23" s="408" customFormat="1" x14ac:dyDescent="0.25">
      <c r="A82" s="432"/>
      <c r="B82" s="433"/>
      <c r="C82" s="418" t="s">
        <v>31</v>
      </c>
      <c r="D82" s="419">
        <v>71.400000000000006</v>
      </c>
      <c r="E82" s="438">
        <v>1</v>
      </c>
      <c r="F82" s="434">
        <f t="shared" si="20"/>
        <v>2213.4</v>
      </c>
      <c r="G82" s="434">
        <f t="shared" si="21"/>
        <v>2070.6000000000004</v>
      </c>
      <c r="H82" s="434">
        <f t="shared" si="22"/>
        <v>2213.4</v>
      </c>
      <c r="I82" s="434">
        <f t="shared" si="23"/>
        <v>2142</v>
      </c>
      <c r="J82" s="434">
        <v>0</v>
      </c>
      <c r="K82" s="434">
        <v>0</v>
      </c>
      <c r="L82" s="434">
        <v>0</v>
      </c>
      <c r="M82" s="434">
        <v>0</v>
      </c>
      <c r="N82" s="434">
        <v>0</v>
      </c>
      <c r="O82" s="434">
        <v>0</v>
      </c>
      <c r="P82" s="434">
        <v>0</v>
      </c>
      <c r="Q82" s="435">
        <v>0</v>
      </c>
      <c r="R82" s="436"/>
      <c r="W82" s="437"/>
    </row>
    <row r="83" spans="1:23" s="408" customFormat="1" x14ac:dyDescent="0.25">
      <c r="A83" s="432"/>
      <c r="B83" s="433"/>
      <c r="C83" s="418" t="s">
        <v>53</v>
      </c>
      <c r="D83" s="419">
        <v>71.400000000000006</v>
      </c>
      <c r="E83" s="438">
        <v>13</v>
      </c>
      <c r="F83" s="434">
        <f t="shared" si="20"/>
        <v>28774.2</v>
      </c>
      <c r="G83" s="434">
        <f t="shared" si="21"/>
        <v>26917.800000000003</v>
      </c>
      <c r="H83" s="434">
        <f t="shared" si="22"/>
        <v>28774.2</v>
      </c>
      <c r="I83" s="434">
        <f t="shared" si="23"/>
        <v>27846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5">
        <v>0</v>
      </c>
      <c r="R83" s="436"/>
      <c r="W83" s="437"/>
    </row>
    <row r="84" spans="1:23" s="408" customFormat="1" x14ac:dyDescent="0.25">
      <c r="A84" s="432"/>
      <c r="B84" s="433"/>
      <c r="C84" s="418" t="s">
        <v>34</v>
      </c>
      <c r="D84" s="419">
        <v>71.400000000000006</v>
      </c>
      <c r="E84" s="438">
        <v>5</v>
      </c>
      <c r="F84" s="434">
        <f t="shared" ref="F84:F87" si="24">+E84*D84*31</f>
        <v>11067</v>
      </c>
      <c r="G84" s="434">
        <f t="shared" ref="G84:G87" si="25">+E84*D84*29</f>
        <v>10353</v>
      </c>
      <c r="H84" s="434">
        <f t="shared" ref="H84:H87" si="26">+E84*D84*31</f>
        <v>11067</v>
      </c>
      <c r="I84" s="434">
        <f t="shared" ref="I84:I87" si="27">+E84*D84*30</f>
        <v>10710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5">
        <v>0</v>
      </c>
      <c r="R84" s="436"/>
      <c r="W84" s="437"/>
    </row>
    <row r="85" spans="1:23" s="408" customFormat="1" x14ac:dyDescent="0.25">
      <c r="A85" s="432"/>
      <c r="B85" s="433"/>
      <c r="C85" s="418" t="s">
        <v>37</v>
      </c>
      <c r="D85" s="419">
        <v>71.400000000000006</v>
      </c>
      <c r="E85" s="438">
        <v>1</v>
      </c>
      <c r="F85" s="434">
        <f t="shared" si="24"/>
        <v>2213.4</v>
      </c>
      <c r="G85" s="434">
        <f t="shared" si="25"/>
        <v>2070.6000000000004</v>
      </c>
      <c r="H85" s="434">
        <f t="shared" si="26"/>
        <v>2213.4</v>
      </c>
      <c r="I85" s="434">
        <f t="shared" si="27"/>
        <v>2142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5">
        <v>0</v>
      </c>
      <c r="R85" s="436"/>
      <c r="W85" s="437"/>
    </row>
    <row r="86" spans="1:23" s="408" customFormat="1" x14ac:dyDescent="0.25">
      <c r="A86" s="432"/>
      <c r="B86" s="433"/>
      <c r="C86" s="418" t="s">
        <v>31</v>
      </c>
      <c r="D86" s="419">
        <v>71.400000000000006</v>
      </c>
      <c r="E86" s="438">
        <v>1</v>
      </c>
      <c r="F86" s="434">
        <f t="shared" si="24"/>
        <v>2213.4</v>
      </c>
      <c r="G86" s="434">
        <f t="shared" si="25"/>
        <v>2070.6000000000004</v>
      </c>
      <c r="H86" s="434">
        <f t="shared" si="26"/>
        <v>2213.4</v>
      </c>
      <c r="I86" s="434">
        <f t="shared" si="27"/>
        <v>2142</v>
      </c>
      <c r="J86" s="434">
        <v>0</v>
      </c>
      <c r="K86" s="434">
        <v>0</v>
      </c>
      <c r="L86" s="434">
        <v>0</v>
      </c>
      <c r="M86" s="434">
        <v>0</v>
      </c>
      <c r="N86" s="434">
        <v>0</v>
      </c>
      <c r="O86" s="434">
        <v>0</v>
      </c>
      <c r="P86" s="434">
        <v>0</v>
      </c>
      <c r="Q86" s="435">
        <v>0</v>
      </c>
      <c r="R86" s="436"/>
      <c r="W86" s="437"/>
    </row>
    <row r="87" spans="1:23" s="408" customFormat="1" x14ac:dyDescent="0.25">
      <c r="A87" s="432"/>
      <c r="B87" s="433"/>
      <c r="C87" s="418" t="s">
        <v>53</v>
      </c>
      <c r="D87" s="419">
        <v>71.400000000000006</v>
      </c>
      <c r="E87" s="438">
        <v>14</v>
      </c>
      <c r="F87" s="434">
        <f t="shared" si="24"/>
        <v>30987.600000000006</v>
      </c>
      <c r="G87" s="434">
        <f t="shared" si="25"/>
        <v>28988.400000000005</v>
      </c>
      <c r="H87" s="434">
        <f t="shared" si="26"/>
        <v>30987.600000000006</v>
      </c>
      <c r="I87" s="434">
        <f t="shared" si="27"/>
        <v>29988.000000000004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</v>
      </c>
      <c r="P87" s="434">
        <v>0</v>
      </c>
      <c r="Q87" s="435">
        <v>0</v>
      </c>
      <c r="R87" s="436"/>
      <c r="W87" s="437"/>
    </row>
    <row r="88" spans="1:23" s="408" customFormat="1" x14ac:dyDescent="0.25">
      <c r="A88" s="432"/>
      <c r="B88" s="433"/>
      <c r="C88" s="418" t="s">
        <v>34</v>
      </c>
      <c r="D88" s="419">
        <v>71.400000000000006</v>
      </c>
      <c r="E88" s="438">
        <v>1</v>
      </c>
      <c r="F88" s="434">
        <f t="shared" ref="F88:F89" si="28">+E88*D88*31</f>
        <v>2213.4</v>
      </c>
      <c r="G88" s="434">
        <f t="shared" ref="G88:G89" si="29">+E88*D88*29</f>
        <v>2070.6000000000004</v>
      </c>
      <c r="H88" s="434">
        <f t="shared" ref="H88:H89" si="30">+E88*D88*31</f>
        <v>2213.4</v>
      </c>
      <c r="I88" s="434">
        <f t="shared" ref="I88:I89" si="31">+E88*D88*30</f>
        <v>2142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0</v>
      </c>
      <c r="Q88" s="435">
        <v>0</v>
      </c>
      <c r="R88" s="436"/>
      <c r="W88" s="437"/>
    </row>
    <row r="89" spans="1:23" s="408" customFormat="1" x14ac:dyDescent="0.25">
      <c r="A89" s="432"/>
      <c r="B89" s="433"/>
      <c r="C89" s="418" t="s">
        <v>53</v>
      </c>
      <c r="D89" s="419">
        <v>71.400000000000006</v>
      </c>
      <c r="E89" s="438">
        <v>8</v>
      </c>
      <c r="F89" s="434">
        <f t="shared" si="28"/>
        <v>17707.2</v>
      </c>
      <c r="G89" s="434">
        <f t="shared" si="29"/>
        <v>16564.800000000003</v>
      </c>
      <c r="H89" s="434">
        <f t="shared" si="30"/>
        <v>17707.2</v>
      </c>
      <c r="I89" s="434">
        <f t="shared" si="31"/>
        <v>17136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5">
        <v>0</v>
      </c>
      <c r="R89" s="436"/>
      <c r="W89" s="437"/>
    </row>
    <row r="90" spans="1:23" s="408" customFormat="1" x14ac:dyDescent="0.25">
      <c r="A90" s="432"/>
      <c r="B90" s="433"/>
      <c r="C90" s="418" t="s">
        <v>31</v>
      </c>
      <c r="D90" s="419">
        <v>71.400000000000006</v>
      </c>
      <c r="E90" s="438">
        <v>1</v>
      </c>
      <c r="F90" s="434">
        <f t="shared" ref="F90:F91" si="32">+E90*D90*31</f>
        <v>2213.4</v>
      </c>
      <c r="G90" s="434">
        <f t="shared" ref="G90:G91" si="33">+E90*D90*29</f>
        <v>2070.6000000000004</v>
      </c>
      <c r="H90" s="434">
        <f t="shared" ref="H90:H91" si="34">+E90*D90*31</f>
        <v>2213.4</v>
      </c>
      <c r="I90" s="434">
        <f t="shared" ref="I90:I91" si="35">+E90*D90*30</f>
        <v>2142</v>
      </c>
      <c r="J90" s="434">
        <v>0</v>
      </c>
      <c r="K90" s="434">
        <v>0</v>
      </c>
      <c r="L90" s="434">
        <v>0</v>
      </c>
      <c r="M90" s="434">
        <v>0</v>
      </c>
      <c r="N90" s="434">
        <v>0</v>
      </c>
      <c r="O90" s="434">
        <v>0</v>
      </c>
      <c r="P90" s="434">
        <v>0</v>
      </c>
      <c r="Q90" s="435">
        <v>0</v>
      </c>
      <c r="R90" s="436"/>
      <c r="W90" s="437"/>
    </row>
    <row r="91" spans="1:23" s="408" customFormat="1" ht="15.75" customHeight="1" x14ac:dyDescent="0.25">
      <c r="A91" s="432"/>
      <c r="B91" s="433"/>
      <c r="C91" s="418" t="s">
        <v>53</v>
      </c>
      <c r="D91" s="419">
        <v>71.400000000000006</v>
      </c>
      <c r="E91" s="438">
        <v>5</v>
      </c>
      <c r="F91" s="434">
        <f t="shared" si="32"/>
        <v>11067</v>
      </c>
      <c r="G91" s="434">
        <f t="shared" si="33"/>
        <v>10353</v>
      </c>
      <c r="H91" s="434">
        <f t="shared" si="34"/>
        <v>11067</v>
      </c>
      <c r="I91" s="434">
        <f t="shared" si="35"/>
        <v>10710</v>
      </c>
      <c r="J91" s="434">
        <v>0</v>
      </c>
      <c r="K91" s="434">
        <v>0</v>
      </c>
      <c r="L91" s="434">
        <v>0</v>
      </c>
      <c r="M91" s="434">
        <v>0</v>
      </c>
      <c r="N91" s="434">
        <v>0</v>
      </c>
      <c r="O91" s="434">
        <v>0</v>
      </c>
      <c r="P91" s="434">
        <v>0</v>
      </c>
      <c r="Q91" s="435">
        <v>0</v>
      </c>
      <c r="R91" s="436"/>
      <c r="W91" s="437"/>
    </row>
    <row r="92" spans="1:23" s="408" customFormat="1" x14ac:dyDescent="0.25">
      <c r="A92" s="432"/>
      <c r="B92" s="433"/>
      <c r="C92" s="418" t="s">
        <v>43</v>
      </c>
      <c r="D92" s="419">
        <v>72.540000000000006</v>
      </c>
      <c r="E92" s="438">
        <v>3</v>
      </c>
      <c r="F92" s="434">
        <f t="shared" ref="F92:F98" si="36">+E92*D92*31</f>
        <v>6746.22</v>
      </c>
      <c r="G92" s="434">
        <f t="shared" ref="G92:G98" si="37">+E92*D92*29</f>
        <v>6310.9800000000005</v>
      </c>
      <c r="H92" s="434">
        <f t="shared" ref="H92:H98" si="38">+E92*D92*31</f>
        <v>6746.22</v>
      </c>
      <c r="I92" s="434">
        <f t="shared" ref="I92:I98" si="39">+E92*D92*30</f>
        <v>6528.6</v>
      </c>
      <c r="J92" s="459">
        <v>0</v>
      </c>
      <c r="K92" s="459">
        <v>0</v>
      </c>
      <c r="L92" s="459">
        <v>0</v>
      </c>
      <c r="M92" s="459">
        <v>0</v>
      </c>
      <c r="N92" s="459">
        <v>0</v>
      </c>
      <c r="O92" s="459">
        <v>0</v>
      </c>
      <c r="P92" s="459">
        <v>0</v>
      </c>
      <c r="Q92" s="459">
        <v>0</v>
      </c>
      <c r="R92" s="436"/>
      <c r="W92" s="437"/>
    </row>
    <row r="93" spans="1:23" s="408" customFormat="1" x14ac:dyDescent="0.25">
      <c r="A93" s="432"/>
      <c r="B93" s="441"/>
      <c r="C93" s="418" t="s">
        <v>71</v>
      </c>
      <c r="D93" s="419">
        <v>71.400000000000006</v>
      </c>
      <c r="E93" s="438">
        <v>7</v>
      </c>
      <c r="F93" s="434">
        <f t="shared" si="36"/>
        <v>15493.800000000003</v>
      </c>
      <c r="G93" s="434">
        <f t="shared" si="37"/>
        <v>14494.200000000003</v>
      </c>
      <c r="H93" s="434">
        <f t="shared" si="38"/>
        <v>15493.800000000003</v>
      </c>
      <c r="I93" s="434">
        <f t="shared" si="39"/>
        <v>14994.000000000002</v>
      </c>
      <c r="J93" s="459">
        <v>0</v>
      </c>
      <c r="K93" s="459">
        <v>0</v>
      </c>
      <c r="L93" s="459">
        <v>0</v>
      </c>
      <c r="M93" s="459">
        <v>0</v>
      </c>
      <c r="N93" s="459">
        <v>0</v>
      </c>
      <c r="O93" s="459">
        <v>0</v>
      </c>
      <c r="P93" s="459">
        <v>0</v>
      </c>
      <c r="Q93" s="459">
        <v>0</v>
      </c>
      <c r="R93" s="436"/>
      <c r="W93" s="437"/>
    </row>
    <row r="94" spans="1:23" s="408" customFormat="1" x14ac:dyDescent="0.25">
      <c r="A94" s="432"/>
      <c r="B94" s="441"/>
      <c r="C94" s="418" t="s">
        <v>34</v>
      </c>
      <c r="D94" s="419">
        <v>71.400000000000006</v>
      </c>
      <c r="E94" s="438">
        <v>2</v>
      </c>
      <c r="F94" s="434">
        <f t="shared" si="36"/>
        <v>4426.8</v>
      </c>
      <c r="G94" s="434">
        <f t="shared" si="37"/>
        <v>4141.2000000000007</v>
      </c>
      <c r="H94" s="434">
        <f t="shared" si="38"/>
        <v>4426.8</v>
      </c>
      <c r="I94" s="434">
        <f t="shared" si="39"/>
        <v>4284</v>
      </c>
      <c r="J94" s="459">
        <v>0</v>
      </c>
      <c r="K94" s="459">
        <v>0</v>
      </c>
      <c r="L94" s="459">
        <v>0</v>
      </c>
      <c r="M94" s="459">
        <v>0</v>
      </c>
      <c r="N94" s="459">
        <v>0</v>
      </c>
      <c r="O94" s="459">
        <v>0</v>
      </c>
      <c r="P94" s="459">
        <v>0</v>
      </c>
      <c r="Q94" s="459">
        <v>0</v>
      </c>
      <c r="R94" s="436"/>
      <c r="W94" s="437"/>
    </row>
    <row r="95" spans="1:23" s="408" customFormat="1" x14ac:dyDescent="0.25">
      <c r="A95" s="432"/>
      <c r="B95" s="441"/>
      <c r="C95" s="418" t="s">
        <v>66</v>
      </c>
      <c r="D95" s="419">
        <v>73.59</v>
      </c>
      <c r="E95" s="438">
        <v>1</v>
      </c>
      <c r="F95" s="434">
        <f t="shared" si="36"/>
        <v>2281.29</v>
      </c>
      <c r="G95" s="434">
        <f t="shared" si="37"/>
        <v>2134.11</v>
      </c>
      <c r="H95" s="434">
        <f t="shared" si="38"/>
        <v>2281.29</v>
      </c>
      <c r="I95" s="434">
        <f t="shared" si="39"/>
        <v>2207.7000000000003</v>
      </c>
      <c r="J95" s="459">
        <v>0</v>
      </c>
      <c r="K95" s="459">
        <v>0</v>
      </c>
      <c r="L95" s="459">
        <v>0</v>
      </c>
      <c r="M95" s="459">
        <v>0</v>
      </c>
      <c r="N95" s="459">
        <v>0</v>
      </c>
      <c r="O95" s="459">
        <v>0</v>
      </c>
      <c r="P95" s="459">
        <v>0</v>
      </c>
      <c r="Q95" s="459">
        <v>0</v>
      </c>
      <c r="R95" s="436"/>
      <c r="W95" s="437"/>
    </row>
    <row r="96" spans="1:23" s="408" customFormat="1" x14ac:dyDescent="0.25">
      <c r="A96" s="432"/>
      <c r="B96" s="441"/>
      <c r="C96" s="418" t="s">
        <v>38</v>
      </c>
      <c r="D96" s="419">
        <v>78.25</v>
      </c>
      <c r="E96" s="438">
        <v>1</v>
      </c>
      <c r="F96" s="434">
        <f t="shared" si="36"/>
        <v>2425.75</v>
      </c>
      <c r="G96" s="434">
        <f t="shared" si="37"/>
        <v>2269.25</v>
      </c>
      <c r="H96" s="434">
        <f t="shared" si="38"/>
        <v>2425.75</v>
      </c>
      <c r="I96" s="434">
        <f t="shared" si="39"/>
        <v>2347.5</v>
      </c>
      <c r="J96" s="459">
        <v>0</v>
      </c>
      <c r="K96" s="459">
        <v>0</v>
      </c>
      <c r="L96" s="459">
        <v>0</v>
      </c>
      <c r="M96" s="459">
        <v>0</v>
      </c>
      <c r="N96" s="459">
        <v>0</v>
      </c>
      <c r="O96" s="459">
        <v>0</v>
      </c>
      <c r="P96" s="459">
        <v>0</v>
      </c>
      <c r="Q96" s="459">
        <v>0</v>
      </c>
      <c r="R96" s="436"/>
      <c r="W96" s="437"/>
    </row>
    <row r="97" spans="1:23" s="408" customFormat="1" x14ac:dyDescent="0.25">
      <c r="A97" s="432"/>
      <c r="B97" s="441"/>
      <c r="C97" s="418" t="s">
        <v>149</v>
      </c>
      <c r="D97" s="419">
        <v>71.400000000000006</v>
      </c>
      <c r="E97" s="438">
        <v>7</v>
      </c>
      <c r="F97" s="434">
        <f t="shared" si="36"/>
        <v>15493.800000000003</v>
      </c>
      <c r="G97" s="434">
        <f t="shared" si="37"/>
        <v>14494.200000000003</v>
      </c>
      <c r="H97" s="434">
        <f t="shared" si="38"/>
        <v>15493.800000000003</v>
      </c>
      <c r="I97" s="434">
        <f t="shared" si="39"/>
        <v>14994.000000000002</v>
      </c>
      <c r="J97" s="459">
        <v>0</v>
      </c>
      <c r="K97" s="459">
        <v>0</v>
      </c>
      <c r="L97" s="459">
        <v>0</v>
      </c>
      <c r="M97" s="459">
        <v>0</v>
      </c>
      <c r="N97" s="459">
        <v>0</v>
      </c>
      <c r="O97" s="459">
        <v>0</v>
      </c>
      <c r="P97" s="459">
        <v>0</v>
      </c>
      <c r="Q97" s="459">
        <v>0</v>
      </c>
      <c r="R97" s="436"/>
      <c r="W97" s="437"/>
    </row>
    <row r="98" spans="1:23" s="408" customFormat="1" x14ac:dyDescent="0.25">
      <c r="A98" s="432"/>
      <c r="B98" s="460"/>
      <c r="C98" s="418" t="s">
        <v>53</v>
      </c>
      <c r="D98" s="419">
        <v>71.400000000000006</v>
      </c>
      <c r="E98" s="438">
        <v>15</v>
      </c>
      <c r="F98" s="434">
        <f t="shared" si="36"/>
        <v>33201</v>
      </c>
      <c r="G98" s="434">
        <f t="shared" si="37"/>
        <v>31059</v>
      </c>
      <c r="H98" s="434">
        <f t="shared" si="38"/>
        <v>33201</v>
      </c>
      <c r="I98" s="434">
        <f t="shared" si="39"/>
        <v>32130</v>
      </c>
      <c r="J98" s="459">
        <v>0</v>
      </c>
      <c r="K98" s="459">
        <v>0</v>
      </c>
      <c r="L98" s="459">
        <v>0</v>
      </c>
      <c r="M98" s="459">
        <v>0</v>
      </c>
      <c r="N98" s="459">
        <v>0</v>
      </c>
      <c r="O98" s="459">
        <v>0</v>
      </c>
      <c r="P98" s="459">
        <v>0</v>
      </c>
      <c r="Q98" s="459">
        <v>0</v>
      </c>
      <c r="R98" s="436"/>
      <c r="W98" s="437"/>
    </row>
    <row r="100" spans="1:23" x14ac:dyDescent="0.25">
      <c r="E100" s="199">
        <f>SUM(E73:E99)</f>
        <v>120</v>
      </c>
      <c r="F100" s="434">
        <f>SUM(F73:F99)</f>
        <v>266371.22000000003</v>
      </c>
    </row>
    <row r="105" spans="1:23" s="408" customFormat="1" x14ac:dyDescent="0.25">
      <c r="A105" s="432"/>
      <c r="B105" s="433"/>
      <c r="C105" s="450" t="s">
        <v>43</v>
      </c>
      <c r="D105" s="446">
        <v>72.540000000000006</v>
      </c>
      <c r="E105" s="438">
        <v>17</v>
      </c>
      <c r="F105" s="434">
        <f t="shared" ref="F105:F123" si="40">+E105*D105*31</f>
        <v>38228.58</v>
      </c>
      <c r="G105" s="434">
        <f t="shared" ref="G105:G123" si="41">+E105*D105*29</f>
        <v>35762.22</v>
      </c>
      <c r="H105" s="434">
        <f t="shared" ref="H105:H123" si="42">+E105*D105*31</f>
        <v>38228.58</v>
      </c>
      <c r="I105" s="434">
        <f t="shared" ref="I105:I123" si="43">+E105*D105*30</f>
        <v>36995.4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5">
        <v>0</v>
      </c>
      <c r="R105" s="436"/>
      <c r="W105" s="437"/>
    </row>
    <row r="106" spans="1:23" s="408" customFormat="1" x14ac:dyDescent="0.25">
      <c r="A106" s="432"/>
      <c r="B106" s="433"/>
      <c r="C106" s="418" t="s">
        <v>71</v>
      </c>
      <c r="D106" s="419">
        <v>71.400000000000006</v>
      </c>
      <c r="E106" s="438">
        <v>1</v>
      </c>
      <c r="F106" s="434">
        <v>0</v>
      </c>
      <c r="G106" s="434">
        <v>0</v>
      </c>
      <c r="H106" s="434">
        <v>0</v>
      </c>
      <c r="I106" s="434">
        <v>0</v>
      </c>
      <c r="J106" s="434">
        <v>0</v>
      </c>
      <c r="K106" s="434">
        <v>0</v>
      </c>
      <c r="L106" s="434">
        <v>0</v>
      </c>
      <c r="M106" s="434">
        <v>0</v>
      </c>
      <c r="N106" s="434">
        <v>0</v>
      </c>
      <c r="O106" s="434">
        <v>0</v>
      </c>
      <c r="P106" s="434">
        <v>0</v>
      </c>
      <c r="Q106" s="435">
        <v>0</v>
      </c>
      <c r="R106" s="436"/>
      <c r="W106" s="437"/>
    </row>
    <row r="107" spans="1:23" s="408" customFormat="1" x14ac:dyDescent="0.25">
      <c r="A107" s="432"/>
      <c r="B107" s="433"/>
      <c r="C107" s="418" t="s">
        <v>71</v>
      </c>
      <c r="D107" s="419">
        <v>71.400000000000006</v>
      </c>
      <c r="E107" s="438">
        <v>14</v>
      </c>
      <c r="F107" s="434">
        <f t="shared" si="40"/>
        <v>30987.600000000006</v>
      </c>
      <c r="G107" s="434">
        <f t="shared" si="41"/>
        <v>28988.400000000005</v>
      </c>
      <c r="H107" s="434">
        <f t="shared" si="42"/>
        <v>30987.600000000006</v>
      </c>
      <c r="I107" s="434">
        <f t="shared" si="43"/>
        <v>29988.000000000004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0</v>
      </c>
      <c r="P107" s="434">
        <v>0</v>
      </c>
      <c r="Q107" s="435">
        <v>0</v>
      </c>
      <c r="R107" s="436"/>
      <c r="W107" s="437"/>
    </row>
    <row r="108" spans="1:23" s="408" customFormat="1" x14ac:dyDescent="0.25">
      <c r="A108" s="432"/>
      <c r="B108" s="433"/>
      <c r="C108" s="418" t="s">
        <v>47</v>
      </c>
      <c r="D108" s="419">
        <v>71.400000000000006</v>
      </c>
      <c r="E108" s="438">
        <v>3</v>
      </c>
      <c r="F108" s="434">
        <f t="shared" si="40"/>
        <v>6640.2000000000007</v>
      </c>
      <c r="G108" s="434">
        <f t="shared" si="41"/>
        <v>6211.8</v>
      </c>
      <c r="H108" s="434">
        <f t="shared" si="42"/>
        <v>6640.2000000000007</v>
      </c>
      <c r="I108" s="434">
        <f t="shared" si="43"/>
        <v>6426.0000000000009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0</v>
      </c>
      <c r="P108" s="434">
        <v>0</v>
      </c>
      <c r="Q108" s="435">
        <v>0</v>
      </c>
      <c r="R108" s="436"/>
      <c r="S108" s="444"/>
      <c r="U108" s="448"/>
      <c r="W108" s="437"/>
    </row>
    <row r="109" spans="1:23" s="408" customFormat="1" x14ac:dyDescent="0.25">
      <c r="A109" s="432"/>
      <c r="B109" s="433"/>
      <c r="C109" s="449" t="s">
        <v>72</v>
      </c>
      <c r="D109" s="419">
        <v>71.400000000000006</v>
      </c>
      <c r="E109" s="438">
        <v>1</v>
      </c>
      <c r="F109" s="434">
        <f t="shared" si="40"/>
        <v>2213.4</v>
      </c>
      <c r="G109" s="434">
        <f t="shared" si="41"/>
        <v>2070.6000000000004</v>
      </c>
      <c r="H109" s="434">
        <f t="shared" si="42"/>
        <v>2213.4</v>
      </c>
      <c r="I109" s="434">
        <f t="shared" si="43"/>
        <v>2142</v>
      </c>
      <c r="J109" s="434">
        <v>0</v>
      </c>
      <c r="K109" s="434">
        <v>0</v>
      </c>
      <c r="L109" s="434">
        <v>0</v>
      </c>
      <c r="M109" s="434">
        <v>0</v>
      </c>
      <c r="N109" s="434">
        <v>0</v>
      </c>
      <c r="O109" s="434">
        <v>0</v>
      </c>
      <c r="P109" s="434">
        <v>0</v>
      </c>
      <c r="Q109" s="435">
        <v>0</v>
      </c>
      <c r="R109" s="436"/>
      <c r="W109" s="437"/>
    </row>
    <row r="110" spans="1:23" s="408" customFormat="1" x14ac:dyDescent="0.25">
      <c r="A110" s="432"/>
      <c r="B110" s="433"/>
      <c r="C110" s="418" t="s">
        <v>82</v>
      </c>
      <c r="D110" s="419">
        <v>71.400000000000006</v>
      </c>
      <c r="E110" s="438">
        <v>3</v>
      </c>
      <c r="F110" s="434">
        <f t="shared" si="40"/>
        <v>6640.2000000000007</v>
      </c>
      <c r="G110" s="434">
        <f t="shared" si="41"/>
        <v>6211.8</v>
      </c>
      <c r="H110" s="434">
        <f t="shared" si="42"/>
        <v>6640.2000000000007</v>
      </c>
      <c r="I110" s="434">
        <f t="shared" si="43"/>
        <v>6426.0000000000009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  <c r="P110" s="434">
        <v>0</v>
      </c>
      <c r="Q110" s="435">
        <v>0</v>
      </c>
      <c r="R110" s="436"/>
      <c r="W110" s="437"/>
    </row>
    <row r="111" spans="1:23" s="408" customFormat="1" x14ac:dyDescent="0.25">
      <c r="A111" s="432"/>
      <c r="B111" s="433"/>
      <c r="C111" s="418" t="s">
        <v>83</v>
      </c>
      <c r="D111" s="419">
        <v>75.64</v>
      </c>
      <c r="E111" s="438">
        <v>1</v>
      </c>
      <c r="F111" s="434">
        <f t="shared" si="40"/>
        <v>2344.84</v>
      </c>
      <c r="G111" s="434">
        <f t="shared" si="41"/>
        <v>2193.56</v>
      </c>
      <c r="H111" s="434">
        <f t="shared" si="42"/>
        <v>2344.84</v>
      </c>
      <c r="I111" s="434">
        <f t="shared" si="43"/>
        <v>2269.1999999999998</v>
      </c>
      <c r="J111" s="434">
        <v>0</v>
      </c>
      <c r="K111" s="434">
        <v>0</v>
      </c>
      <c r="L111" s="434">
        <v>0</v>
      </c>
      <c r="M111" s="434">
        <v>0</v>
      </c>
      <c r="N111" s="434">
        <v>0</v>
      </c>
      <c r="O111" s="434">
        <v>0</v>
      </c>
      <c r="P111" s="434">
        <v>0</v>
      </c>
      <c r="Q111" s="435">
        <v>0</v>
      </c>
      <c r="R111" s="440"/>
      <c r="W111" s="437"/>
    </row>
    <row r="112" spans="1:23" s="408" customFormat="1" x14ac:dyDescent="0.25">
      <c r="A112" s="432"/>
      <c r="B112" s="433"/>
      <c r="C112" s="418" t="s">
        <v>34</v>
      </c>
      <c r="D112" s="419">
        <v>71.400000000000006</v>
      </c>
      <c r="E112" s="438">
        <v>24</v>
      </c>
      <c r="F112" s="434">
        <f t="shared" si="40"/>
        <v>53121.600000000006</v>
      </c>
      <c r="G112" s="434">
        <f t="shared" si="41"/>
        <v>49694.400000000001</v>
      </c>
      <c r="H112" s="434">
        <f t="shared" si="42"/>
        <v>53121.600000000006</v>
      </c>
      <c r="I112" s="434">
        <f t="shared" si="43"/>
        <v>51408.000000000007</v>
      </c>
      <c r="J112" s="434">
        <v>0</v>
      </c>
      <c r="K112" s="434">
        <v>0</v>
      </c>
      <c r="L112" s="434">
        <v>0</v>
      </c>
      <c r="M112" s="434">
        <v>0</v>
      </c>
      <c r="N112" s="434">
        <v>0</v>
      </c>
      <c r="O112" s="434">
        <v>0</v>
      </c>
      <c r="P112" s="434">
        <v>0</v>
      </c>
      <c r="Q112" s="435">
        <v>0</v>
      </c>
      <c r="R112" s="436"/>
      <c r="W112" s="437"/>
    </row>
    <row r="113" spans="1:23" s="408" customFormat="1" x14ac:dyDescent="0.25">
      <c r="A113" s="432"/>
      <c r="B113" s="433"/>
      <c r="C113" s="418" t="s">
        <v>84</v>
      </c>
      <c r="D113" s="419">
        <v>76.59</v>
      </c>
      <c r="E113" s="438">
        <v>1</v>
      </c>
      <c r="F113" s="434">
        <f t="shared" si="40"/>
        <v>2374.29</v>
      </c>
      <c r="G113" s="434">
        <f t="shared" si="41"/>
        <v>2221.11</v>
      </c>
      <c r="H113" s="434">
        <f t="shared" si="42"/>
        <v>2374.29</v>
      </c>
      <c r="I113" s="434">
        <f t="shared" si="43"/>
        <v>2297.7000000000003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0</v>
      </c>
      <c r="P113" s="434">
        <v>0</v>
      </c>
      <c r="Q113" s="435">
        <v>0</v>
      </c>
      <c r="R113" s="436"/>
      <c r="W113" s="437"/>
    </row>
    <row r="114" spans="1:23" s="408" customFormat="1" x14ac:dyDescent="0.25">
      <c r="A114" s="432"/>
      <c r="B114" s="433"/>
      <c r="C114" s="418" t="s">
        <v>76</v>
      </c>
      <c r="D114" s="419">
        <v>72.540000000000006</v>
      </c>
      <c r="E114" s="438">
        <v>2</v>
      </c>
      <c r="F114" s="434">
        <f t="shared" si="40"/>
        <v>4497.4800000000005</v>
      </c>
      <c r="G114" s="434">
        <f t="shared" si="41"/>
        <v>4207.3200000000006</v>
      </c>
      <c r="H114" s="434">
        <f t="shared" si="42"/>
        <v>4497.4800000000005</v>
      </c>
      <c r="I114" s="434">
        <f t="shared" si="43"/>
        <v>4352.4000000000005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5">
        <v>0</v>
      </c>
      <c r="R114" s="436"/>
      <c r="W114" s="437"/>
    </row>
    <row r="115" spans="1:23" s="408" customFormat="1" ht="15.75" customHeight="1" x14ac:dyDescent="0.25">
      <c r="A115" s="432"/>
      <c r="B115" s="433"/>
      <c r="C115" s="461" t="s">
        <v>35</v>
      </c>
      <c r="D115" s="419">
        <v>72.540000000000006</v>
      </c>
      <c r="E115" s="438">
        <v>1</v>
      </c>
      <c r="F115" s="434">
        <f t="shared" si="40"/>
        <v>2248.7400000000002</v>
      </c>
      <c r="G115" s="434">
        <f t="shared" si="41"/>
        <v>2103.6600000000003</v>
      </c>
      <c r="H115" s="434">
        <f t="shared" si="42"/>
        <v>2248.7400000000002</v>
      </c>
      <c r="I115" s="434">
        <f t="shared" si="43"/>
        <v>2176.2000000000003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0</v>
      </c>
      <c r="P115" s="434">
        <v>0</v>
      </c>
      <c r="Q115" s="435">
        <v>0</v>
      </c>
      <c r="R115" s="436"/>
      <c r="W115" s="437"/>
    </row>
    <row r="116" spans="1:23" s="408" customFormat="1" x14ac:dyDescent="0.25">
      <c r="A116" s="432"/>
      <c r="B116" s="433"/>
      <c r="C116" s="418" t="s">
        <v>38</v>
      </c>
      <c r="D116" s="419">
        <v>78.25</v>
      </c>
      <c r="E116" s="438">
        <v>4</v>
      </c>
      <c r="F116" s="434">
        <f t="shared" si="40"/>
        <v>9703</v>
      </c>
      <c r="G116" s="434">
        <f t="shared" si="41"/>
        <v>9077</v>
      </c>
      <c r="H116" s="434">
        <f t="shared" si="42"/>
        <v>9703</v>
      </c>
      <c r="I116" s="434">
        <f t="shared" si="43"/>
        <v>9390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0</v>
      </c>
      <c r="P116" s="434">
        <v>0</v>
      </c>
      <c r="Q116" s="435">
        <v>0</v>
      </c>
      <c r="R116" s="436"/>
      <c r="W116" s="437"/>
    </row>
    <row r="117" spans="1:23" s="408" customFormat="1" x14ac:dyDescent="0.25">
      <c r="A117" s="432"/>
      <c r="B117" s="433"/>
      <c r="C117" s="418" t="s">
        <v>30</v>
      </c>
      <c r="D117" s="419">
        <v>72.540000000000006</v>
      </c>
      <c r="E117" s="438">
        <v>1</v>
      </c>
      <c r="F117" s="434">
        <f t="shared" si="40"/>
        <v>2248.7400000000002</v>
      </c>
      <c r="G117" s="434">
        <f t="shared" si="41"/>
        <v>2103.6600000000003</v>
      </c>
      <c r="H117" s="434">
        <f t="shared" si="42"/>
        <v>2248.7400000000002</v>
      </c>
      <c r="I117" s="434">
        <f t="shared" si="43"/>
        <v>2176.2000000000003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5">
        <v>0</v>
      </c>
      <c r="R117" s="436"/>
      <c r="W117" s="437"/>
    </row>
    <row r="118" spans="1:23" s="408" customFormat="1" x14ac:dyDescent="0.25">
      <c r="A118" s="432"/>
      <c r="B118" s="433"/>
      <c r="C118" s="418" t="s">
        <v>31</v>
      </c>
      <c r="D118" s="419">
        <v>71.400000000000006</v>
      </c>
      <c r="E118" s="438">
        <v>128</v>
      </c>
      <c r="F118" s="434">
        <f t="shared" si="40"/>
        <v>283315.20000000001</v>
      </c>
      <c r="G118" s="434">
        <f t="shared" si="41"/>
        <v>265036.80000000005</v>
      </c>
      <c r="H118" s="434">
        <f t="shared" si="42"/>
        <v>283315.20000000001</v>
      </c>
      <c r="I118" s="434">
        <f t="shared" si="43"/>
        <v>274176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0</v>
      </c>
      <c r="P118" s="434">
        <v>0</v>
      </c>
      <c r="Q118" s="435">
        <v>0</v>
      </c>
      <c r="R118" s="436"/>
      <c r="W118" s="437"/>
    </row>
    <row r="119" spans="1:23" s="408" customFormat="1" x14ac:dyDescent="0.25">
      <c r="A119" s="432"/>
      <c r="B119" s="433"/>
      <c r="C119" s="418" t="s">
        <v>31</v>
      </c>
      <c r="D119" s="419">
        <v>71.400000000000006</v>
      </c>
      <c r="E119" s="438">
        <v>1</v>
      </c>
      <c r="F119" s="434">
        <f>+E119*D119*0</f>
        <v>0</v>
      </c>
      <c r="G119" s="434">
        <f t="shared" si="41"/>
        <v>2070.6000000000004</v>
      </c>
      <c r="H119" s="434">
        <f t="shared" si="42"/>
        <v>2213.4</v>
      </c>
      <c r="I119" s="434">
        <f>+E119*D119*61</f>
        <v>4355.4000000000005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5">
        <v>0</v>
      </c>
      <c r="R119" s="436"/>
      <c r="W119" s="437"/>
    </row>
    <row r="120" spans="1:23" s="408" customFormat="1" x14ac:dyDescent="0.25">
      <c r="A120" s="432"/>
      <c r="B120" s="433"/>
      <c r="C120" s="418" t="s">
        <v>31</v>
      </c>
      <c r="D120" s="419">
        <v>71.400000000000006</v>
      </c>
      <c r="E120" s="438">
        <v>2</v>
      </c>
      <c r="F120" s="434">
        <v>0</v>
      </c>
      <c r="G120" s="434">
        <v>0</v>
      </c>
      <c r="H120" s="434">
        <v>0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5">
        <v>0</v>
      </c>
      <c r="R120" s="436"/>
      <c r="W120" s="437"/>
    </row>
    <row r="121" spans="1:23" s="408" customFormat="1" x14ac:dyDescent="0.25">
      <c r="A121" s="432"/>
      <c r="B121" s="433"/>
      <c r="C121" s="418" t="s">
        <v>53</v>
      </c>
      <c r="D121" s="419">
        <v>71.399999999999906</v>
      </c>
      <c r="E121" s="438">
        <v>26</v>
      </c>
      <c r="F121" s="434">
        <f t="shared" si="40"/>
        <v>57548.399999999929</v>
      </c>
      <c r="G121" s="434">
        <f t="shared" si="41"/>
        <v>53835.599999999933</v>
      </c>
      <c r="H121" s="434">
        <f t="shared" si="42"/>
        <v>57548.399999999929</v>
      </c>
      <c r="I121" s="434">
        <f t="shared" si="43"/>
        <v>55691.999999999927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5">
        <v>0</v>
      </c>
      <c r="R121" s="436"/>
      <c r="W121" s="437"/>
    </row>
    <row r="122" spans="1:23" s="408" customFormat="1" x14ac:dyDescent="0.25">
      <c r="A122" s="455"/>
      <c r="B122" s="433"/>
      <c r="C122" s="17" t="s">
        <v>147</v>
      </c>
      <c r="D122" s="18">
        <v>75.64</v>
      </c>
      <c r="E122" s="438">
        <v>1</v>
      </c>
      <c r="F122" s="434">
        <f t="shared" si="40"/>
        <v>2344.84</v>
      </c>
      <c r="G122" s="434">
        <f t="shared" si="41"/>
        <v>2193.56</v>
      </c>
      <c r="H122" s="434">
        <f t="shared" si="42"/>
        <v>2344.84</v>
      </c>
      <c r="I122" s="434">
        <f t="shared" si="43"/>
        <v>2269.1999999999998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5">
        <v>0</v>
      </c>
      <c r="R122" s="436"/>
      <c r="W122" s="437"/>
    </row>
    <row r="123" spans="1:23" s="408" customFormat="1" x14ac:dyDescent="0.25">
      <c r="A123" s="432"/>
      <c r="B123" s="433"/>
      <c r="C123" s="418" t="s">
        <v>85</v>
      </c>
      <c r="D123" s="419">
        <v>78.25</v>
      </c>
      <c r="E123" s="438">
        <v>1</v>
      </c>
      <c r="F123" s="434">
        <f t="shared" si="40"/>
        <v>2425.75</v>
      </c>
      <c r="G123" s="434">
        <f t="shared" si="41"/>
        <v>2269.25</v>
      </c>
      <c r="H123" s="434">
        <f t="shared" si="42"/>
        <v>2425.75</v>
      </c>
      <c r="I123" s="434">
        <f t="shared" si="43"/>
        <v>2347.5</v>
      </c>
      <c r="J123" s="434">
        <v>0</v>
      </c>
      <c r="K123" s="434">
        <v>0</v>
      </c>
      <c r="L123" s="434">
        <v>0</v>
      </c>
      <c r="M123" s="434">
        <v>0</v>
      </c>
      <c r="N123" s="434">
        <v>0</v>
      </c>
      <c r="O123" s="434">
        <v>0</v>
      </c>
      <c r="P123" s="434">
        <v>0</v>
      </c>
      <c r="Q123" s="435">
        <v>0</v>
      </c>
      <c r="R123" s="436"/>
      <c r="W123" s="437"/>
    </row>
    <row r="125" spans="1:23" x14ac:dyDescent="0.25">
      <c r="E125" s="199">
        <f>SUM(E105:E124)</f>
        <v>232</v>
      </c>
      <c r="F125" s="434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05" t="s">
        <v>92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4" spans="1:25" ht="21.75" hidden="1" thickBot="1" x14ac:dyDescent="0.4">
      <c r="B4" s="605" t="s">
        <v>93</v>
      </c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  <c r="P4" s="606"/>
      <c r="Q4" s="606"/>
      <c r="R4" s="606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607" t="s">
        <v>97</v>
      </c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9"/>
      <c r="T11" s="15">
        <v>29810393</v>
      </c>
      <c r="Y11" s="44"/>
    </row>
    <row r="12" spans="1:25" x14ac:dyDescent="0.25">
      <c r="A12" s="45"/>
      <c r="B12" s="46"/>
      <c r="C12" s="610" t="s">
        <v>98</v>
      </c>
      <c r="D12" s="612" t="s">
        <v>99</v>
      </c>
      <c r="E12" s="612" t="s">
        <v>100</v>
      </c>
      <c r="F12" s="614" t="s">
        <v>101</v>
      </c>
      <c r="G12" s="616" t="s">
        <v>102</v>
      </c>
      <c r="H12" s="616"/>
      <c r="I12" s="616"/>
      <c r="J12" s="616"/>
      <c r="K12" s="616"/>
      <c r="L12" s="616"/>
      <c r="M12" s="616"/>
      <c r="N12" s="616"/>
      <c r="O12" s="616"/>
      <c r="P12" s="616"/>
      <c r="Q12" s="616"/>
      <c r="R12" s="617"/>
    </row>
    <row r="13" spans="1:25" ht="23.25" customHeight="1" x14ac:dyDescent="0.25">
      <c r="A13" s="45"/>
      <c r="B13" s="47"/>
      <c r="C13" s="611"/>
      <c r="D13" s="613"/>
      <c r="E13" s="613"/>
      <c r="F13" s="615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618" t="s">
        <v>121</v>
      </c>
      <c r="D22" s="618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619" t="s">
        <v>42</v>
      </c>
      <c r="D54" s="619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620" t="s">
        <v>124</v>
      </c>
      <c r="D55" s="620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621" t="s">
        <v>125</v>
      </c>
      <c r="D57" s="621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622" t="s">
        <v>44</v>
      </c>
      <c r="D72" s="622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623" t="s">
        <v>126</v>
      </c>
      <c r="D73" s="623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624" t="s">
        <v>127</v>
      </c>
      <c r="D75" s="624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622" t="s">
        <v>57</v>
      </c>
      <c r="D222" s="622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623" t="s">
        <v>131</v>
      </c>
      <c r="D223" s="623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625" t="s">
        <v>132</v>
      </c>
      <c r="D225" s="625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626" t="s">
        <v>65</v>
      </c>
      <c r="D322" s="627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620" t="s">
        <v>137</v>
      </c>
      <c r="D323" s="620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626" t="s">
        <v>80</v>
      </c>
      <c r="D351" s="627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628" t="s">
        <v>138</v>
      </c>
      <c r="D352" s="629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626" t="s">
        <v>69</v>
      </c>
      <c r="D356" s="627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620" t="s">
        <v>139</v>
      </c>
      <c r="D357" s="620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626" t="s">
        <v>75</v>
      </c>
      <c r="D427" s="627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620" t="s">
        <v>140</v>
      </c>
      <c r="D428" s="620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634" t="s">
        <v>57</v>
      </c>
      <c r="D475" s="635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620" t="s">
        <v>141</v>
      </c>
      <c r="D476" s="620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631" t="s">
        <v>44</v>
      </c>
      <c r="D496" s="632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636" t="s">
        <v>142</v>
      </c>
      <c r="D497" s="636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630" t="s">
        <v>143</v>
      </c>
      <c r="D509" s="630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631" t="s">
        <v>44</v>
      </c>
      <c r="D536" s="632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630" t="s">
        <v>144</v>
      </c>
      <c r="D537" s="630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633" t="s">
        <v>145</v>
      </c>
      <c r="D550" s="633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Yadira Lopez</cp:lastModifiedBy>
  <cp:lastPrinted>2025-11-11T23:07:41Z</cp:lastPrinted>
  <dcterms:created xsi:type="dcterms:W3CDTF">2022-03-31T18:56:32Z</dcterms:created>
  <dcterms:modified xsi:type="dcterms:W3CDTF">2025-11-12T15:35:01Z</dcterms:modified>
</cp:coreProperties>
</file>