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maguilar.DEPORTE\Desktop\INFORMACION PUBLICA ANGELICA\ARTICULO 17 TER DECRETO NUMERO 101-97\"/>
    </mc:Choice>
  </mc:AlternateContent>
  <xr:revisionPtr revIDLastSave="0" documentId="8_{CECFFAF9-3C2E-4B46-8C3A-CD9B4295D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B&quot; " sheetId="3" r:id="rId1"/>
  </sheets>
  <definedNames>
    <definedName name="_xlnm.Print_Area" localSheetId="0">'Literal "B" '!$A$1:$AJ$36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30" i="3" l="1"/>
  <c r="AI30" i="3"/>
  <c r="AH30" i="3"/>
  <c r="AG30" i="3"/>
  <c r="AE30" i="3"/>
  <c r="AC30" i="3"/>
  <c r="AJ29" i="3"/>
  <c r="AH29" i="3"/>
  <c r="AE29" i="3"/>
  <c r="AC29" i="3"/>
  <c r="AJ28" i="3"/>
  <c r="AI28" i="3"/>
  <c r="AH28" i="3"/>
  <c r="AG28" i="3"/>
  <c r="AE28" i="3"/>
  <c r="AC28" i="3"/>
  <c r="AJ27" i="3"/>
  <c r="AI27" i="3"/>
  <c r="AH27" i="3"/>
  <c r="AG27" i="3"/>
  <c r="AE27" i="3"/>
  <c r="AC27" i="3"/>
  <c r="AJ26" i="3"/>
  <c r="AH26" i="3"/>
  <c r="AE26" i="3"/>
  <c r="AC26" i="3"/>
  <c r="AJ25" i="3"/>
  <c r="AI25" i="3"/>
  <c r="AH25" i="3"/>
  <c r="AG25" i="3"/>
  <c r="AE25" i="3"/>
  <c r="AC25" i="3"/>
  <c r="AJ24" i="3"/>
  <c r="AH24" i="3"/>
  <c r="AE24" i="3"/>
  <c r="AC24" i="3"/>
  <c r="AJ23" i="3"/>
  <c r="AH23" i="3"/>
  <c r="AE23" i="3"/>
  <c r="AC23" i="3"/>
  <c r="AJ22" i="3"/>
  <c r="AI22" i="3"/>
  <c r="AH22" i="3"/>
  <c r="AG22" i="3"/>
  <c r="AE22" i="3"/>
  <c r="AC22" i="3"/>
  <c r="AJ21" i="3"/>
  <c r="AH21" i="3"/>
  <c r="AE21" i="3"/>
  <c r="AC21" i="3"/>
  <c r="AJ20" i="3"/>
  <c r="AE20" i="3"/>
  <c r="AC20" i="3"/>
  <c r="AJ19" i="3"/>
  <c r="AH19" i="3"/>
  <c r="AE19" i="3"/>
  <c r="AC19" i="3"/>
  <c r="A20" i="3" l="1"/>
  <c r="A21" i="3" s="1"/>
  <c r="A22" i="3" s="1"/>
  <c r="A23" i="3" s="1"/>
  <c r="A24" i="3" s="1"/>
  <c r="A25" i="3" s="1"/>
  <c r="A26" i="3" s="1"/>
  <c r="A27" i="3" s="1"/>
  <c r="A28" i="3" s="1"/>
  <c r="A29" i="3" s="1"/>
  <c r="A30" i="3" s="1"/>
</calcChain>
</file>

<file path=xl/sharedStrings.xml><?xml version="1.0" encoding="utf-8"?>
<sst xmlns="http://schemas.openxmlformats.org/spreadsheetml/2006/main" count="83" uniqueCount="46">
  <si>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</si>
  <si>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</si>
  <si>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</si>
  <si>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</si>
  <si>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</si>
  <si>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</si>
  <si>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</si>
  <si>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</si>
  <si>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</si>
  <si>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</si>
  <si>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</si>
  <si>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</si>
  <si>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</si>
  <si>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</si>
  <si>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</si>
  <si>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</si>
  <si>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</si>
  <si>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</si>
  <si>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</si>
  <si>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</si>
  <si>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</si>
  <si>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</si>
  <si>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</si>
  <si>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</si>
  <si>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</si>
  <si>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</si>
  <si>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</si>
  <si>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</si>
  <si>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</si>
  <si>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</si>
  <si>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DIRECCIÓN GENERAL DEL DEPORTE Y LA RECREACIÓN</t>
  </si>
  <si>
    <t>Dependencia: Delegación de Recursos Humanos</t>
  </si>
  <si>
    <t>ALBAÑIL V</t>
  </si>
  <si>
    <t xml:space="preserve">AUXILIAR DE BODEGA </t>
  </si>
  <si>
    <t>AUXILIAR MISCELÁNEO</t>
  </si>
  <si>
    <t>CONSERJE</t>
  </si>
  <si>
    <t>ELECTRICISTA I</t>
  </si>
  <si>
    <t>HERRERO IV</t>
  </si>
  <si>
    <t>JARDINERO II</t>
  </si>
  <si>
    <t>MENSAJERO II</t>
  </si>
  <si>
    <t>PEÓN VIGILANTE V</t>
  </si>
  <si>
    <t>PILOTO I VEHÍCULOS LIVIANOS</t>
  </si>
  <si>
    <t xml:space="preserve">PINTOR II </t>
  </si>
  <si>
    <t>TALLERISTA</t>
  </si>
  <si>
    <t>Responsable: Licenciada Martha Lizeth Alvarizaes Nájera de Barrios</t>
  </si>
  <si>
    <t>Mes/ 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</si>
</sst>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6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4" fontId="0" fillId="0" borderId="5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9" fillId="0" borderId="0" xfId="0" applyFont="1"/>
    <xf numFmtId="0" fontId="0" fillId="2" borderId="0" xfId="0" applyFill="1"/>
    <xf numFmtId="0" fontId="5" fillId="0" borderId="0" xfId="0" applyFont="1" applyBorder="1" applyAlignment="1">
      <alignment vertical="center"/>
    </xf>
    <xf numFmtId="44" fontId="0" fillId="0" borderId="9" xfId="1" applyFont="1" applyBorder="1" applyAlignment="1">
      <alignment horizontal="center" vertical="center" wrapText="1"/>
    </xf>
    <xf numFmtId="44" fontId="0" fillId="0" borderId="5" xfId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1" fontId="0" fillId="0" borderId="5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 wrapText="1"/>
    </xf>
    <xf numFmtId="44" fontId="0" fillId="0" borderId="11" xfId="1" applyFont="1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1" fontId="0" fillId="0" borderId="2" xfId="1" applyNumberFormat="1" applyFont="1" applyBorder="1" applyAlignment="1">
      <alignment horizontal="center" vertical="center" wrapText="1"/>
    </xf>
    <xf numFmtId="1" fontId="0" fillId="0" borderId="8" xfId="1" applyNumberFormat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 wrapText="1"/>
    </xf>
    <xf numFmtId="44" fontId="0" fillId="0" borderId="13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 vertical="center"/>
    </xf>
    <xf numFmtId="44" fontId="2" fillId="3" borderId="8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6" fontId="0" fillId="0" borderId="5" xfId="2" applyFont="1" applyBorder="1" applyAlignment="1">
      <alignment horizontal="center" vertical="center"/>
    </xf>
    <xf numFmtId="0" fontId="0" fillId="0" borderId="5" xfId="2" applyNumberFormat="1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66" fontId="0" fillId="0" borderId="8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0" fillId="0" borderId="2" xfId="2" applyFont="1" applyBorder="1" applyAlignment="1">
      <alignment horizontal="center" vertical="center" wrapText="1"/>
    </xf>
  </cellXfs>
  <cellStyles count="3">
    <cellStyle name="Moneda" xfId="1" builtinId="4"/>
    <cellStyle name="Moneda 2" xfId="2" xr:uid="{2B981ADE-C845-4BF9-9AAD-FC52B4ACBB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95250</xdr:rowOff>
    </xdr:from>
    <xdr:to>
      <xdr:col>3</xdr:col>
      <xdr:colOff>742950</xdr:colOff>
      <xdr:row>5</xdr:row>
      <xdr:rowOff>120294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4010024" cy="977544"/>
        </a:xfrm>
        <a:prstGeom prst="rect">
          <a:avLst/>
        </a:prstGeom>
      </xdr:spPr>
    </xdr:pic>
    <xdr:clientData/>
  </xdr:twoCellAnchor>
  <xdr:twoCellAnchor>
    <xdr:from>
      <xdr:col>30</xdr:col>
      <xdr:colOff>818029</xdr:colOff>
      <xdr:row>3</xdr:row>
      <xdr:rowOff>22412</xdr:rowOff>
    </xdr:from>
    <xdr:to>
      <xdr:col>35</xdr:col>
      <xdr:colOff>123265</xdr:colOff>
      <xdr:row>8</xdr:row>
      <xdr:rowOff>79562</xdr:rowOff>
    </xdr:to>
    <xdr:pic>
      <xdr:nvPicPr>
        <xdr:cNvPr id="3" name="Imagen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09588" y="593912"/>
          <a:ext cx="3697942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topLeftCell="A19" zoomScale="85" zoomScaleNormal="85" zoomScaleSheetLayoutView="70" zoomScalePageLayoutView="85" workbookViewId="0">
      <selection activeCell="H11" sqref="H11"/>
    </sheetView>
  </sheetViews>
  <sheetFormatPr baseColWidth="10" defaultRowHeight="15" x14ac:dyDescent="0.25"/>
  <cols>
    <col min="1" max="1" width="6" customWidth="1"/>
    <col min="2" max="2" width="25.140625" customWidth="1"/>
    <col min="3" max="3" width="18.140625" style="2" customWidth="1"/>
    <col min="4" max="4" width="11.42578125" style="3"/>
    <col min="5" max="5" width="12.7109375" style="4" customWidth="1"/>
    <col min="6" max="6" width="12.7109375" style="3" customWidth="1"/>
    <col min="7" max="7" width="12.7109375" style="4" customWidth="1"/>
    <col min="8" max="8" width="13.28515625" style="3" customWidth="1"/>
    <col min="9" max="9" width="12.7109375" style="5" customWidth="1"/>
    <col min="10" max="10" width="14" style="3" customWidth="1"/>
    <col min="11" max="11" width="12.7109375" style="4" customWidth="1"/>
    <col min="12" max="12" width="14" style="3" customWidth="1"/>
    <col min="13" max="13" width="12.7109375" style="4" customWidth="1"/>
    <col min="14" max="14" width="13.85546875" style="3" customWidth="1"/>
    <col min="15" max="15" width="12.7109375" style="4" customWidth="1"/>
    <col min="16" max="16" width="13.42578125" style="3" customWidth="1"/>
    <col min="17" max="17" width="12.7109375" style="4" customWidth="1"/>
    <col min="18" max="18" width="12.7109375" style="3" customWidth="1"/>
    <col min="19" max="19" width="12.7109375" style="4" customWidth="1"/>
    <col min="20" max="20" width="12.7109375" style="3" customWidth="1"/>
    <col min="21" max="21" width="12.7109375" style="6" customWidth="1"/>
    <col min="22" max="22" width="12.7109375" style="3" customWidth="1"/>
    <col min="23" max="23" width="12.7109375" style="4" customWidth="1"/>
    <col min="24" max="24" width="12.7109375" style="3" customWidth="1"/>
    <col min="25" max="25" width="12.7109375" style="4" customWidth="1"/>
    <col min="26" max="26" width="12.7109375" style="3" customWidth="1"/>
    <col min="27" max="27" width="12.7109375" style="4" customWidth="1"/>
    <col min="28" max="28" width="12.7109375" style="3" customWidth="1"/>
    <col min="29" max="29" width="13.140625" customWidth="1"/>
    <col min="30" max="30" width="13.85546875" customWidth="1"/>
    <col min="31" max="31" width="14.140625" bestFit="1" customWidth="1"/>
    <col min="32" max="32" width="14" bestFit="1" customWidth="1"/>
    <col min="33" max="34" width="13" style="3" bestFit="1" customWidth="1"/>
    <col min="35" max="35" width="12.85546875" style="3" customWidth="1"/>
    <col min="36" max="36" width="16.42578125" customWidth="1"/>
  </cols>
  <sheetData>
    <row r="1" spans="1:36" x14ac:dyDescent="0.25">
      <c r="C1"/>
      <c r="D1"/>
      <c r="E1"/>
      <c r="F1"/>
      <c r="G1"/>
    </row>
    <row r="2" spans="1:36" x14ac:dyDescent="0.25">
      <c r="C2"/>
      <c r="D2"/>
      <c r="E2"/>
      <c r="F2"/>
      <c r="G2"/>
    </row>
    <row r="3" spans="1:36" x14ac:dyDescent="0.25">
      <c r="C3"/>
      <c r="D3"/>
      <c r="E3"/>
      <c r="F3"/>
      <c r="G3"/>
    </row>
    <row r="4" spans="1:36" x14ac:dyDescent="0.25">
      <c r="C4"/>
      <c r="D4"/>
      <c r="E4"/>
      <c r="F4"/>
      <c r="G4"/>
    </row>
    <row r="5" spans="1:36" x14ac:dyDescent="0.25">
      <c r="C5"/>
      <c r="D5"/>
      <c r="E5"/>
      <c r="F5"/>
      <c r="G5"/>
    </row>
    <row r="6" spans="1:36" x14ac:dyDescent="0.25">
      <c r="C6"/>
      <c r="D6"/>
      <c r="E6"/>
      <c r="F6"/>
      <c r="G6"/>
    </row>
    <row r="7" spans="1:36" ht="26.25" x14ac:dyDescent="0.25">
      <c r="A7" s="15" t="s">
        <v>28</v>
      </c>
      <c r="B7" s="11"/>
      <c r="C7" s="11"/>
      <c r="D7"/>
      <c r="E7"/>
      <c r="F7"/>
      <c r="G7"/>
    </row>
    <row r="8" spans="1:36" ht="18.75" customHeight="1" x14ac:dyDescent="0.25">
      <c r="A8" s="38" t="s">
        <v>29</v>
      </c>
      <c r="B8" s="38"/>
      <c r="C8" s="38"/>
      <c r="D8" s="38"/>
      <c r="E8" s="38"/>
      <c r="F8" s="38"/>
      <c r="G8" s="38"/>
    </row>
    <row r="9" spans="1:36" ht="23.25" x14ac:dyDescent="0.25">
      <c r="A9" s="11" t="s">
        <v>30</v>
      </c>
      <c r="B9" s="12"/>
      <c r="C9" s="13"/>
      <c r="D9"/>
      <c r="E9"/>
      <c r="F9"/>
      <c r="G9"/>
      <c r="M9" s="1"/>
    </row>
    <row r="10" spans="1:36" ht="18.75" x14ac:dyDescent="0.25">
      <c r="A10" s="19" t="s">
        <v>31</v>
      </c>
      <c r="B10" s="19"/>
      <c r="C10" s="19"/>
      <c r="D10"/>
      <c r="E10"/>
      <c r="F10"/>
      <c r="G10"/>
    </row>
    <row r="11" spans="1:36" ht="18.75" x14ac:dyDescent="0.3">
      <c r="A11" s="16" t="s">
        <v>44</v>
      </c>
      <c r="B11" s="16"/>
      <c r="C11" s="16"/>
      <c r="D11"/>
      <c r="E11"/>
      <c r="F11"/>
      <c r="G11"/>
    </row>
    <row r="12" spans="1:36" ht="18.75" x14ac:dyDescent="0.25">
      <c r="A12" s="39" t="s">
        <v>45</v>
      </c>
      <c r="B12" s="39"/>
      <c r="C12" s="39"/>
      <c r="D12"/>
      <c r="E12"/>
      <c r="F12"/>
      <c r="G12"/>
      <c r="L12" s="14"/>
    </row>
    <row r="13" spans="1:36" x14ac:dyDescent="0.25">
      <c r="A13" s="1"/>
    </row>
    <row r="14" spans="1:36" ht="15.75" thickBot="1" x14ac:dyDescent="0.3"/>
    <row r="15" spans="1:36" s="18" customFormat="1" ht="35.1" customHeight="1" x14ac:dyDescent="0.25">
      <c r="A15" s="40" t="s">
        <v>0</v>
      </c>
      <c r="B15" s="43" t="s">
        <v>1</v>
      </c>
      <c r="C15" s="46" t="s">
        <v>2</v>
      </c>
      <c r="D15" s="49" t="s">
        <v>3</v>
      </c>
      <c r="E15" s="52" t="s">
        <v>4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43" t="s">
        <v>5</v>
      </c>
      <c r="AD15" s="43"/>
      <c r="AE15" s="43"/>
      <c r="AF15" s="43"/>
      <c r="AG15" s="43"/>
      <c r="AH15" s="43"/>
      <c r="AI15" s="43"/>
      <c r="AJ15" s="54" t="s">
        <v>6</v>
      </c>
    </row>
    <row r="16" spans="1:36" s="18" customFormat="1" ht="35.1" customHeight="1" x14ac:dyDescent="0.25">
      <c r="A16" s="41"/>
      <c r="B16" s="44"/>
      <c r="C16" s="47"/>
      <c r="D16" s="50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7" t="s">
        <v>7</v>
      </c>
      <c r="AD16" s="57"/>
      <c r="AE16" s="57" t="s">
        <v>8</v>
      </c>
      <c r="AF16" s="57"/>
      <c r="AG16" s="58" t="s">
        <v>9</v>
      </c>
      <c r="AH16" s="58" t="s">
        <v>10</v>
      </c>
      <c r="AI16" s="58" t="s">
        <v>11</v>
      </c>
      <c r="AJ16" s="55"/>
    </row>
    <row r="17" spans="1:36" s="18" customFormat="1" ht="35.1" customHeight="1" x14ac:dyDescent="0.25">
      <c r="A17" s="41"/>
      <c r="B17" s="44"/>
      <c r="C17" s="47"/>
      <c r="D17" s="50"/>
      <c r="E17" s="44" t="s">
        <v>12</v>
      </c>
      <c r="F17" s="44"/>
      <c r="G17" s="44" t="s">
        <v>13</v>
      </c>
      <c r="H17" s="44"/>
      <c r="I17" s="44" t="s">
        <v>14</v>
      </c>
      <c r="J17" s="44"/>
      <c r="K17" s="44" t="s">
        <v>15</v>
      </c>
      <c r="L17" s="44"/>
      <c r="M17" s="44" t="s">
        <v>16</v>
      </c>
      <c r="N17" s="44"/>
      <c r="O17" s="44" t="s">
        <v>17</v>
      </c>
      <c r="P17" s="44"/>
      <c r="Q17" s="44" t="s">
        <v>18</v>
      </c>
      <c r="R17" s="44"/>
      <c r="S17" s="44" t="s">
        <v>19</v>
      </c>
      <c r="T17" s="44"/>
      <c r="U17" s="44" t="s">
        <v>20</v>
      </c>
      <c r="V17" s="44"/>
      <c r="W17" s="44" t="s">
        <v>21</v>
      </c>
      <c r="X17" s="44"/>
      <c r="Y17" s="44" t="s">
        <v>22</v>
      </c>
      <c r="Z17" s="44"/>
      <c r="AA17" s="44" t="s">
        <v>23</v>
      </c>
      <c r="AB17" s="44"/>
      <c r="AC17" s="44" t="s">
        <v>24</v>
      </c>
      <c r="AD17" s="44" t="s">
        <v>25</v>
      </c>
      <c r="AE17" s="44" t="s">
        <v>24</v>
      </c>
      <c r="AF17" s="44" t="s">
        <v>25</v>
      </c>
      <c r="AG17" s="58"/>
      <c r="AH17" s="58"/>
      <c r="AI17" s="58"/>
      <c r="AJ17" s="55"/>
    </row>
    <row r="18" spans="1:36" s="18" customFormat="1" ht="45" customHeight="1" thickBot="1" x14ac:dyDescent="0.3">
      <c r="A18" s="42"/>
      <c r="B18" s="45"/>
      <c r="C18" s="48"/>
      <c r="D18" s="51"/>
      <c r="E18" s="36" t="s">
        <v>26</v>
      </c>
      <c r="F18" s="37" t="s">
        <v>6</v>
      </c>
      <c r="G18" s="36" t="s">
        <v>26</v>
      </c>
      <c r="H18" s="37" t="s">
        <v>6</v>
      </c>
      <c r="I18" s="22" t="s">
        <v>26</v>
      </c>
      <c r="J18" s="37" t="s">
        <v>6</v>
      </c>
      <c r="K18" s="36" t="s">
        <v>26</v>
      </c>
      <c r="L18" s="37" t="s">
        <v>6</v>
      </c>
      <c r="M18" s="36" t="s">
        <v>26</v>
      </c>
      <c r="N18" s="37" t="s">
        <v>6</v>
      </c>
      <c r="O18" s="36" t="s">
        <v>26</v>
      </c>
      <c r="P18" s="37" t="s">
        <v>6</v>
      </c>
      <c r="Q18" s="36" t="s">
        <v>26</v>
      </c>
      <c r="R18" s="37" t="s">
        <v>6</v>
      </c>
      <c r="S18" s="36" t="s">
        <v>26</v>
      </c>
      <c r="T18" s="37" t="s">
        <v>6</v>
      </c>
      <c r="U18" s="23" t="s">
        <v>26</v>
      </c>
      <c r="V18" s="37" t="s">
        <v>6</v>
      </c>
      <c r="W18" s="36" t="s">
        <v>26</v>
      </c>
      <c r="X18" s="37" t="s">
        <v>6</v>
      </c>
      <c r="Y18" s="36" t="s">
        <v>26</v>
      </c>
      <c r="Z18" s="37" t="s">
        <v>6</v>
      </c>
      <c r="AA18" s="36" t="s">
        <v>26</v>
      </c>
      <c r="AB18" s="37" t="s">
        <v>6</v>
      </c>
      <c r="AC18" s="45"/>
      <c r="AD18" s="45"/>
      <c r="AE18" s="45"/>
      <c r="AF18" s="45"/>
      <c r="AG18" s="59"/>
      <c r="AH18" s="59"/>
      <c r="AI18" s="59"/>
      <c r="AJ18" s="56"/>
    </row>
    <row r="19" spans="1:36" s="7" customFormat="1" ht="54.95" customHeight="1" x14ac:dyDescent="0.25">
      <c r="A19" s="72">
        <v>1</v>
      </c>
      <c r="B19" s="70" t="s">
        <v>30</v>
      </c>
      <c r="C19" s="70" t="s">
        <v>32</v>
      </c>
      <c r="D19" s="29">
        <v>77.59</v>
      </c>
      <c r="E19" s="70">
        <v>8</v>
      </c>
      <c r="F19" s="29">
        <v>19242.32</v>
      </c>
      <c r="G19" s="70">
        <v>8</v>
      </c>
      <c r="H19" s="29">
        <v>17380.16</v>
      </c>
      <c r="I19" s="30">
        <v>9</v>
      </c>
      <c r="J19" s="29">
        <v>21570.02</v>
      </c>
      <c r="K19" s="31">
        <v>9</v>
      </c>
      <c r="L19" s="29">
        <v>20949.3</v>
      </c>
      <c r="M19" s="31">
        <v>9</v>
      </c>
      <c r="N19" s="29">
        <v>21647.61</v>
      </c>
      <c r="O19" s="30">
        <v>9</v>
      </c>
      <c r="P19" s="29">
        <v>20949.3</v>
      </c>
      <c r="Q19" s="70">
        <v>9</v>
      </c>
      <c r="R19" s="29">
        <v>21647.61</v>
      </c>
      <c r="S19" s="70">
        <v>9</v>
      </c>
      <c r="T19" s="73">
        <v>21647.61</v>
      </c>
      <c r="U19" s="30"/>
      <c r="V19" s="29"/>
      <c r="W19" s="70"/>
      <c r="X19" s="29"/>
      <c r="Y19" s="30"/>
      <c r="Z19" s="29"/>
      <c r="AA19" s="30"/>
      <c r="AB19" s="29"/>
      <c r="AC19" s="29">
        <f>AD19*12</f>
        <v>1200</v>
      </c>
      <c r="AD19" s="29">
        <v>100</v>
      </c>
      <c r="AE19" s="29">
        <f>AF19*12</f>
        <v>318600</v>
      </c>
      <c r="AF19" s="29">
        <v>26550</v>
      </c>
      <c r="AG19" s="29">
        <v>16680.98</v>
      </c>
      <c r="AH19" s="29">
        <f>16852.38+3779.14</f>
        <v>20631.52</v>
      </c>
      <c r="AI19" s="29">
        <v>661.92</v>
      </c>
      <c r="AJ19" s="35">
        <f>SUM(AE19:AI19)</f>
        <v>383124.42</v>
      </c>
    </row>
    <row r="20" spans="1:36" ht="54.95" customHeight="1" x14ac:dyDescent="0.25">
      <c r="A20" s="61">
        <f>A19+1</f>
        <v>2</v>
      </c>
      <c r="B20" s="63" t="s">
        <v>30</v>
      </c>
      <c r="C20" s="62" t="s">
        <v>33</v>
      </c>
      <c r="D20" s="8">
        <v>71.400000000000006</v>
      </c>
      <c r="E20" s="64">
        <v>0</v>
      </c>
      <c r="F20" s="8">
        <v>0</v>
      </c>
      <c r="G20" s="64">
        <v>0</v>
      </c>
      <c r="H20" s="8">
        <v>0</v>
      </c>
      <c r="I20" s="10">
        <v>0</v>
      </c>
      <c r="J20" s="8">
        <v>0</v>
      </c>
      <c r="K20" s="24">
        <v>0</v>
      </c>
      <c r="L20" s="9">
        <v>0</v>
      </c>
      <c r="M20" s="10">
        <v>0</v>
      </c>
      <c r="N20" s="8">
        <v>0</v>
      </c>
      <c r="O20" s="10">
        <v>0</v>
      </c>
      <c r="P20" s="8">
        <v>0</v>
      </c>
      <c r="Q20" s="10">
        <v>0</v>
      </c>
      <c r="R20" s="8">
        <v>0</v>
      </c>
      <c r="S20" s="66">
        <v>0</v>
      </c>
      <c r="T20" s="65">
        <v>0</v>
      </c>
      <c r="U20" s="10"/>
      <c r="V20" s="9"/>
      <c r="W20" s="64"/>
      <c r="X20" s="8"/>
      <c r="Y20" s="10"/>
      <c r="Z20" s="9"/>
      <c r="AA20" s="64"/>
      <c r="AB20" s="8"/>
      <c r="AC20" s="20">
        <f>AD20*12</f>
        <v>0</v>
      </c>
      <c r="AD20" s="8">
        <v>0</v>
      </c>
      <c r="AE20" s="20">
        <f>AF20*12</f>
        <v>0</v>
      </c>
      <c r="AF20" s="20">
        <v>0</v>
      </c>
      <c r="AG20" s="20">
        <v>0</v>
      </c>
      <c r="AH20" s="20">
        <v>0</v>
      </c>
      <c r="AI20" s="20">
        <v>0</v>
      </c>
      <c r="AJ20" s="27">
        <f t="shared" ref="AJ20:AJ30" si="0">SUM(AE20:AI20)</f>
        <v>0</v>
      </c>
    </row>
    <row r="21" spans="1:36" ht="54.95" customHeight="1" x14ac:dyDescent="0.25">
      <c r="A21" s="61">
        <f t="shared" ref="A21:A30" si="1">A20+1</f>
        <v>3</v>
      </c>
      <c r="B21" s="63" t="s">
        <v>30</v>
      </c>
      <c r="C21" s="62" t="s">
        <v>34</v>
      </c>
      <c r="D21" s="8">
        <v>71.400000000000006</v>
      </c>
      <c r="E21" s="64">
        <v>30</v>
      </c>
      <c r="F21" s="8">
        <v>64688.4</v>
      </c>
      <c r="G21" s="64">
        <v>30</v>
      </c>
      <c r="H21" s="8">
        <v>57976.800000000003</v>
      </c>
      <c r="I21" s="10">
        <v>36</v>
      </c>
      <c r="J21" s="8">
        <v>77897.399999999994</v>
      </c>
      <c r="K21" s="24">
        <v>37</v>
      </c>
      <c r="L21" s="9">
        <v>83181</v>
      </c>
      <c r="M21" s="10">
        <v>43</v>
      </c>
      <c r="N21" s="8">
        <v>102958.8</v>
      </c>
      <c r="O21" s="10">
        <v>42</v>
      </c>
      <c r="P21" s="9">
        <v>89964</v>
      </c>
      <c r="Q21" s="64">
        <v>42</v>
      </c>
      <c r="R21" s="8">
        <v>92962.8</v>
      </c>
      <c r="S21" s="64">
        <v>42</v>
      </c>
      <c r="T21" s="65">
        <v>89678.399999999994</v>
      </c>
      <c r="U21" s="10"/>
      <c r="V21" s="9"/>
      <c r="W21" s="64"/>
      <c r="X21" s="8"/>
      <c r="Y21" s="10"/>
      <c r="Z21" s="9"/>
      <c r="AA21" s="64"/>
      <c r="AB21" s="8"/>
      <c r="AC21" s="20">
        <f t="shared" ref="AC21:AC30" si="2">AD21*12</f>
        <v>6420</v>
      </c>
      <c r="AD21" s="8">
        <v>535</v>
      </c>
      <c r="AE21" s="20">
        <f t="shared" ref="AE21:AE30" si="3">AF21*12</f>
        <v>1493856</v>
      </c>
      <c r="AF21" s="20">
        <v>124488</v>
      </c>
      <c r="AG21" s="8">
        <v>64652.87</v>
      </c>
      <c r="AH21" s="8">
        <f>65299.08+17039.4</f>
        <v>82338.48000000001</v>
      </c>
      <c r="AI21" s="8">
        <v>2654.79</v>
      </c>
      <c r="AJ21" s="27">
        <f t="shared" si="0"/>
        <v>1767990.1400000001</v>
      </c>
    </row>
    <row r="22" spans="1:36" ht="54.95" customHeight="1" x14ac:dyDescent="0.25">
      <c r="A22" s="61">
        <f t="shared" si="1"/>
        <v>4</v>
      </c>
      <c r="B22" s="63" t="s">
        <v>30</v>
      </c>
      <c r="C22" s="62" t="s">
        <v>35</v>
      </c>
      <c r="D22" s="8">
        <v>71.400000000000006</v>
      </c>
      <c r="E22" s="64">
        <v>85</v>
      </c>
      <c r="F22" s="8">
        <v>180927.6</v>
      </c>
      <c r="G22" s="64">
        <v>84</v>
      </c>
      <c r="H22" s="8">
        <v>165648</v>
      </c>
      <c r="I22" s="10">
        <v>82</v>
      </c>
      <c r="J22" s="8">
        <v>177714.6</v>
      </c>
      <c r="K22" s="24">
        <v>83</v>
      </c>
      <c r="L22" s="9">
        <v>182355.6</v>
      </c>
      <c r="M22" s="10">
        <v>87</v>
      </c>
      <c r="N22" s="8">
        <v>197920.8</v>
      </c>
      <c r="O22" s="10">
        <v>86</v>
      </c>
      <c r="P22" s="9">
        <v>182212.8</v>
      </c>
      <c r="Q22" s="64">
        <v>86</v>
      </c>
      <c r="R22" s="8">
        <v>188139</v>
      </c>
      <c r="S22" s="64">
        <v>87</v>
      </c>
      <c r="T22" s="65">
        <v>189210</v>
      </c>
      <c r="U22" s="10"/>
      <c r="V22" s="9"/>
      <c r="W22" s="64"/>
      <c r="X22" s="8"/>
      <c r="Y22" s="10"/>
      <c r="Z22" s="9"/>
      <c r="AA22" s="64"/>
      <c r="AB22" s="8"/>
      <c r="AC22" s="20">
        <f t="shared" si="2"/>
        <v>13620</v>
      </c>
      <c r="AD22" s="8">
        <v>1135</v>
      </c>
      <c r="AE22" s="20">
        <f t="shared" si="3"/>
        <v>3094416</v>
      </c>
      <c r="AF22" s="20">
        <v>257868</v>
      </c>
      <c r="AG22" s="8">
        <f>4717.72+156020.07</f>
        <v>160737.79</v>
      </c>
      <c r="AH22" s="8">
        <f>4828.62+157588.1+34896.03</f>
        <v>197312.75</v>
      </c>
      <c r="AI22" s="8">
        <f>193.98+6407.14</f>
        <v>6601.12</v>
      </c>
      <c r="AJ22" s="27">
        <f t="shared" si="0"/>
        <v>3716935.66</v>
      </c>
    </row>
    <row r="23" spans="1:36" ht="54.95" customHeight="1" x14ac:dyDescent="0.25">
      <c r="A23" s="61">
        <f t="shared" si="1"/>
        <v>5</v>
      </c>
      <c r="B23" s="63" t="s">
        <v>30</v>
      </c>
      <c r="C23" s="62" t="s">
        <v>36</v>
      </c>
      <c r="D23" s="8">
        <v>73.59</v>
      </c>
      <c r="E23" s="64">
        <v>2</v>
      </c>
      <c r="F23" s="8">
        <v>4562.58</v>
      </c>
      <c r="G23" s="64">
        <v>2</v>
      </c>
      <c r="H23" s="8">
        <v>4121.04</v>
      </c>
      <c r="I23" s="10">
        <v>2</v>
      </c>
      <c r="J23" s="8">
        <v>4562.58</v>
      </c>
      <c r="K23" s="24">
        <v>2</v>
      </c>
      <c r="L23" s="9">
        <v>4415.3999999999996</v>
      </c>
      <c r="M23" s="10">
        <v>2</v>
      </c>
      <c r="N23" s="8">
        <v>4562.58</v>
      </c>
      <c r="O23" s="10">
        <v>1</v>
      </c>
      <c r="P23" s="9">
        <v>4415.3999999999996</v>
      </c>
      <c r="Q23" s="64">
        <v>2</v>
      </c>
      <c r="R23" s="8">
        <v>4562.58</v>
      </c>
      <c r="S23" s="64">
        <v>2</v>
      </c>
      <c r="T23" s="65">
        <v>4562.58</v>
      </c>
      <c r="U23" s="10"/>
      <c r="V23" s="9"/>
      <c r="W23" s="64"/>
      <c r="X23" s="8"/>
      <c r="Y23" s="10"/>
      <c r="Z23" s="9"/>
      <c r="AA23" s="64"/>
      <c r="AB23" s="8"/>
      <c r="AC23" s="20">
        <f t="shared" si="2"/>
        <v>600</v>
      </c>
      <c r="AD23" s="8">
        <v>50</v>
      </c>
      <c r="AE23" s="20">
        <f t="shared" si="3"/>
        <v>71448</v>
      </c>
      <c r="AF23" s="8">
        <v>5954</v>
      </c>
      <c r="AG23" s="8">
        <v>4103.6400000000003</v>
      </c>
      <c r="AH23" s="8">
        <f>4145.35+826.62</f>
        <v>4971.97</v>
      </c>
      <c r="AI23" s="21">
        <v>165.48</v>
      </c>
      <c r="AJ23" s="27">
        <f t="shared" si="0"/>
        <v>86643.09</v>
      </c>
    </row>
    <row r="24" spans="1:36" ht="54.95" customHeight="1" x14ac:dyDescent="0.25">
      <c r="A24" s="61">
        <f t="shared" si="1"/>
        <v>6</v>
      </c>
      <c r="B24" s="63" t="s">
        <v>30</v>
      </c>
      <c r="C24" s="62" t="s">
        <v>37</v>
      </c>
      <c r="D24" s="8">
        <v>75.64</v>
      </c>
      <c r="E24" s="64">
        <v>2</v>
      </c>
      <c r="F24" s="8">
        <v>4689.68</v>
      </c>
      <c r="G24" s="64">
        <v>2</v>
      </c>
      <c r="H24" s="8">
        <v>4235.84</v>
      </c>
      <c r="I24" s="10">
        <v>2</v>
      </c>
      <c r="J24" s="8">
        <v>4689.68</v>
      </c>
      <c r="K24" s="24">
        <v>2</v>
      </c>
      <c r="L24" s="9">
        <v>4538.3999999999996</v>
      </c>
      <c r="M24" s="10">
        <v>2</v>
      </c>
      <c r="N24" s="8">
        <v>4689.68</v>
      </c>
      <c r="O24" s="10">
        <v>2</v>
      </c>
      <c r="P24" s="9">
        <v>4538.3999999999996</v>
      </c>
      <c r="Q24" s="64">
        <v>2</v>
      </c>
      <c r="R24" s="8">
        <v>4689.68</v>
      </c>
      <c r="S24" s="64">
        <v>2</v>
      </c>
      <c r="T24" s="65">
        <v>4689.68</v>
      </c>
      <c r="U24" s="10"/>
      <c r="V24" s="9"/>
      <c r="W24" s="64"/>
      <c r="X24" s="8"/>
      <c r="Y24" s="10"/>
      <c r="Z24" s="9"/>
      <c r="AA24" s="64"/>
      <c r="AB24" s="8"/>
      <c r="AC24" s="20">
        <f t="shared" si="2"/>
        <v>1020</v>
      </c>
      <c r="AD24" s="8">
        <v>85</v>
      </c>
      <c r="AE24" s="20">
        <f t="shared" si="3"/>
        <v>71400</v>
      </c>
      <c r="AF24" s="20">
        <v>5950</v>
      </c>
      <c r="AG24" s="8">
        <v>4167.3500000000004</v>
      </c>
      <c r="AH24" s="8">
        <f>4209.85+839.45</f>
        <v>5049.3</v>
      </c>
      <c r="AI24" s="8">
        <v>165.48</v>
      </c>
      <c r="AJ24" s="27">
        <f t="shared" si="0"/>
        <v>86732.13</v>
      </c>
    </row>
    <row r="25" spans="1:36" ht="54.95" customHeight="1" x14ac:dyDescent="0.25">
      <c r="A25" s="61">
        <f t="shared" si="1"/>
        <v>7</v>
      </c>
      <c r="B25" s="63" t="s">
        <v>30</v>
      </c>
      <c r="C25" s="62" t="s">
        <v>38</v>
      </c>
      <c r="D25" s="8">
        <v>72.540000000000006</v>
      </c>
      <c r="E25" s="64">
        <v>40</v>
      </c>
      <c r="F25" s="8">
        <v>85452.12</v>
      </c>
      <c r="G25" s="64">
        <v>40</v>
      </c>
      <c r="H25" s="8">
        <v>77182.559999999998</v>
      </c>
      <c r="I25" s="10">
        <v>39</v>
      </c>
      <c r="J25" s="8">
        <v>85814.82</v>
      </c>
      <c r="K25" s="24">
        <v>42</v>
      </c>
      <c r="L25" s="9">
        <v>89369.279999999999</v>
      </c>
      <c r="M25" s="10">
        <v>45</v>
      </c>
      <c r="N25" s="8">
        <v>103079.34</v>
      </c>
      <c r="O25" s="10">
        <v>45</v>
      </c>
      <c r="P25" s="9">
        <v>95752.8</v>
      </c>
      <c r="Q25" s="64">
        <v>45</v>
      </c>
      <c r="R25" s="8">
        <v>98944.56</v>
      </c>
      <c r="S25" s="64">
        <v>46</v>
      </c>
      <c r="T25" s="65">
        <v>103949.82</v>
      </c>
      <c r="U25" s="10"/>
      <c r="V25" s="9"/>
      <c r="W25" s="64"/>
      <c r="X25" s="8"/>
      <c r="Y25" s="10"/>
      <c r="Z25" s="9"/>
      <c r="AA25" s="64"/>
      <c r="AB25" s="8"/>
      <c r="AC25" s="20">
        <f t="shared" si="2"/>
        <v>14640</v>
      </c>
      <c r="AD25" s="8">
        <v>1220</v>
      </c>
      <c r="AE25" s="20">
        <f t="shared" si="3"/>
        <v>1638888</v>
      </c>
      <c r="AF25" s="20">
        <v>136574</v>
      </c>
      <c r="AG25" s="8">
        <f>2373.84+75434.78</f>
        <v>77808.62</v>
      </c>
      <c r="AH25" s="8">
        <f>2429.46+76199.77+18458.6</f>
        <v>97087.830000000016</v>
      </c>
      <c r="AI25" s="8">
        <f>96.99+3061.38</f>
        <v>3158.37</v>
      </c>
      <c r="AJ25" s="27">
        <f t="shared" si="0"/>
        <v>1953516.8200000003</v>
      </c>
    </row>
    <row r="26" spans="1:36" ht="54.95" customHeight="1" x14ac:dyDescent="0.25">
      <c r="A26" s="61">
        <f t="shared" si="1"/>
        <v>8</v>
      </c>
      <c r="B26" s="63" t="s">
        <v>30</v>
      </c>
      <c r="C26" s="62" t="s">
        <v>39</v>
      </c>
      <c r="D26" s="8">
        <v>73.59</v>
      </c>
      <c r="E26" s="64">
        <v>5</v>
      </c>
      <c r="F26" s="8">
        <v>11406.45</v>
      </c>
      <c r="G26" s="64">
        <v>5</v>
      </c>
      <c r="H26" s="8">
        <v>10302.6</v>
      </c>
      <c r="I26" s="10">
        <v>6</v>
      </c>
      <c r="J26" s="8">
        <v>13614.15</v>
      </c>
      <c r="K26" s="24">
        <v>5</v>
      </c>
      <c r="L26" s="9">
        <v>10302.6</v>
      </c>
      <c r="M26" s="10">
        <v>5</v>
      </c>
      <c r="N26" s="8">
        <v>11406.45</v>
      </c>
      <c r="O26" s="10">
        <v>5</v>
      </c>
      <c r="P26" s="9">
        <v>11038.5</v>
      </c>
      <c r="Q26" s="64">
        <v>5</v>
      </c>
      <c r="R26" s="8">
        <v>11406.45</v>
      </c>
      <c r="S26" s="64">
        <v>5</v>
      </c>
      <c r="T26" s="65">
        <v>11406.45</v>
      </c>
      <c r="U26" s="10"/>
      <c r="V26" s="9"/>
      <c r="W26" s="64"/>
      <c r="X26" s="8"/>
      <c r="Y26" s="10"/>
      <c r="Z26" s="9"/>
      <c r="AA26" s="64"/>
      <c r="AB26" s="8"/>
      <c r="AC26" s="20">
        <f t="shared" si="2"/>
        <v>1800</v>
      </c>
      <c r="AD26" s="8">
        <v>150</v>
      </c>
      <c r="AE26" s="20">
        <f t="shared" si="3"/>
        <v>178620</v>
      </c>
      <c r="AF26" s="8">
        <v>14885</v>
      </c>
      <c r="AG26" s="8">
        <v>10269.44</v>
      </c>
      <c r="AH26" s="8">
        <f>10373.79+20068.63</f>
        <v>30442.420000000002</v>
      </c>
      <c r="AI26" s="8">
        <v>413.7</v>
      </c>
      <c r="AJ26" s="27">
        <f t="shared" si="0"/>
        <v>234630.56000000003</v>
      </c>
    </row>
    <row r="27" spans="1:36" ht="54.95" customHeight="1" x14ac:dyDescent="0.25">
      <c r="A27" s="61">
        <f t="shared" si="1"/>
        <v>9</v>
      </c>
      <c r="B27" s="63" t="s">
        <v>30</v>
      </c>
      <c r="C27" s="62" t="s">
        <v>40</v>
      </c>
      <c r="D27" s="8">
        <v>75.64</v>
      </c>
      <c r="E27" s="64">
        <v>69</v>
      </c>
      <c r="F27" s="8">
        <v>160432.44</v>
      </c>
      <c r="G27" s="64">
        <v>69</v>
      </c>
      <c r="H27" s="8">
        <v>144018.56</v>
      </c>
      <c r="I27" s="10">
        <v>69</v>
      </c>
      <c r="J27" s="8">
        <v>157860.68</v>
      </c>
      <c r="K27" s="24">
        <v>69</v>
      </c>
      <c r="L27" s="9">
        <v>155440.20000000001</v>
      </c>
      <c r="M27" s="10">
        <v>70</v>
      </c>
      <c r="N27" s="8">
        <v>161567.04000000001</v>
      </c>
      <c r="O27" s="10">
        <v>73</v>
      </c>
      <c r="P27" s="9">
        <v>169660.52</v>
      </c>
      <c r="Q27" s="64">
        <v>74</v>
      </c>
      <c r="R27" s="8">
        <v>175787.36</v>
      </c>
      <c r="S27" s="64">
        <v>74</v>
      </c>
      <c r="T27" s="65">
        <v>170190</v>
      </c>
      <c r="U27" s="10"/>
      <c r="V27" s="9"/>
      <c r="W27" s="64"/>
      <c r="X27" s="8"/>
      <c r="Y27" s="10"/>
      <c r="Z27" s="9"/>
      <c r="AA27" s="64"/>
      <c r="AB27" s="8"/>
      <c r="AC27" s="20">
        <f t="shared" si="2"/>
        <v>11520</v>
      </c>
      <c r="AD27" s="8">
        <v>960</v>
      </c>
      <c r="AE27" s="20">
        <f t="shared" si="3"/>
        <v>2641800</v>
      </c>
      <c r="AF27" s="8">
        <v>220150</v>
      </c>
      <c r="AG27" s="8">
        <f>6458.24+126416.3+1086.12</f>
        <v>133960.66</v>
      </c>
      <c r="AH27" s="8">
        <f>6608.48+127691.6+29210.17+416.18</f>
        <v>163926.43</v>
      </c>
      <c r="AI27" s="8">
        <f>258.64+5047.14+72.33</f>
        <v>5378.1100000000006</v>
      </c>
      <c r="AJ27" s="27">
        <f t="shared" si="0"/>
        <v>3165215.2</v>
      </c>
    </row>
    <row r="28" spans="1:36" ht="54.95" customHeight="1" x14ac:dyDescent="0.25">
      <c r="A28" s="61">
        <f t="shared" si="1"/>
        <v>10</v>
      </c>
      <c r="B28" s="63" t="s">
        <v>30</v>
      </c>
      <c r="C28" s="62" t="s">
        <v>41</v>
      </c>
      <c r="D28" s="8">
        <v>75.64</v>
      </c>
      <c r="E28" s="64">
        <v>8</v>
      </c>
      <c r="F28" s="8">
        <v>18758.72</v>
      </c>
      <c r="G28" s="64">
        <v>8</v>
      </c>
      <c r="H28" s="8">
        <v>16943.36</v>
      </c>
      <c r="I28" s="10">
        <v>8</v>
      </c>
      <c r="J28" s="8">
        <v>16413.88</v>
      </c>
      <c r="K28" s="24">
        <v>8</v>
      </c>
      <c r="L28" s="9">
        <v>20422.8</v>
      </c>
      <c r="M28" s="10">
        <v>9</v>
      </c>
      <c r="N28" s="8">
        <v>22238.16</v>
      </c>
      <c r="O28" s="10">
        <v>8</v>
      </c>
      <c r="P28" s="9">
        <v>18153.599999999999</v>
      </c>
      <c r="Q28" s="64">
        <v>8</v>
      </c>
      <c r="R28" s="8">
        <v>18758.72</v>
      </c>
      <c r="S28" s="64">
        <v>8</v>
      </c>
      <c r="T28" s="65">
        <v>18758.72</v>
      </c>
      <c r="U28" s="10"/>
      <c r="V28" s="9"/>
      <c r="W28" s="64"/>
      <c r="X28" s="8"/>
      <c r="Y28" s="10"/>
      <c r="Z28" s="9"/>
      <c r="AA28" s="64"/>
      <c r="AB28" s="8"/>
      <c r="AC28" s="20">
        <f t="shared" si="2"/>
        <v>1020</v>
      </c>
      <c r="AD28" s="8">
        <v>85</v>
      </c>
      <c r="AE28" s="20">
        <f t="shared" si="3"/>
        <v>285600</v>
      </c>
      <c r="AF28" s="20">
        <v>23800</v>
      </c>
      <c r="AG28" s="8">
        <f>807.28+14497.8</f>
        <v>15305.08</v>
      </c>
      <c r="AH28" s="8">
        <f>826.06+14644.7+3336.53</f>
        <v>18807.29</v>
      </c>
      <c r="AI28" s="8">
        <f>32.33+579.18</f>
        <v>611.51</v>
      </c>
      <c r="AJ28" s="27">
        <f t="shared" si="0"/>
        <v>344123.88</v>
      </c>
    </row>
    <row r="29" spans="1:36" ht="54.95" customHeight="1" x14ac:dyDescent="0.25">
      <c r="A29" s="61">
        <f t="shared" si="1"/>
        <v>11</v>
      </c>
      <c r="B29" s="63" t="s">
        <v>30</v>
      </c>
      <c r="C29" s="62" t="s">
        <v>42</v>
      </c>
      <c r="D29" s="8">
        <v>73.59</v>
      </c>
      <c r="E29" s="64">
        <v>3</v>
      </c>
      <c r="F29" s="8">
        <v>5004.12</v>
      </c>
      <c r="G29" s="64">
        <v>3</v>
      </c>
      <c r="H29" s="8">
        <v>5004.12</v>
      </c>
      <c r="I29" s="10">
        <v>3</v>
      </c>
      <c r="J29" s="8">
        <v>6843.87</v>
      </c>
      <c r="K29" s="24">
        <v>2</v>
      </c>
      <c r="L29" s="9">
        <v>4415.3999999999996</v>
      </c>
      <c r="M29" s="10">
        <v>2</v>
      </c>
      <c r="N29" s="8">
        <v>4562.58</v>
      </c>
      <c r="O29" s="10">
        <v>1</v>
      </c>
      <c r="P29" s="9">
        <v>2207.6999999999998</v>
      </c>
      <c r="Q29" s="64">
        <v>2</v>
      </c>
      <c r="R29" s="8">
        <v>2281.29</v>
      </c>
      <c r="S29" s="64">
        <v>2</v>
      </c>
      <c r="T29" s="65">
        <v>9051.57</v>
      </c>
      <c r="U29" s="10"/>
      <c r="V29" s="9"/>
      <c r="W29" s="64"/>
      <c r="X29" s="8"/>
      <c r="Y29" s="10"/>
      <c r="Z29" s="9"/>
      <c r="AA29" s="64"/>
      <c r="AB29" s="8"/>
      <c r="AC29" s="20">
        <f t="shared" si="2"/>
        <v>1200</v>
      </c>
      <c r="AD29" s="8">
        <v>100</v>
      </c>
      <c r="AE29" s="20">
        <f t="shared" si="3"/>
        <v>71448</v>
      </c>
      <c r="AF29" s="9">
        <v>5954</v>
      </c>
      <c r="AG29" s="8">
        <v>4124.32</v>
      </c>
      <c r="AH29" s="8">
        <f>4166.18+415.39</f>
        <v>4581.5700000000006</v>
      </c>
      <c r="AI29" s="8">
        <v>165.48</v>
      </c>
      <c r="AJ29" s="27">
        <f t="shared" si="0"/>
        <v>86273.37000000001</v>
      </c>
    </row>
    <row r="30" spans="1:36" ht="54.95" customHeight="1" thickBot="1" x14ac:dyDescent="0.3">
      <c r="A30" s="67">
        <f t="shared" si="1"/>
        <v>12</v>
      </c>
      <c r="B30" s="69" t="s">
        <v>30</v>
      </c>
      <c r="C30" s="71" t="s">
        <v>43</v>
      </c>
      <c r="D30" s="28">
        <v>80.86</v>
      </c>
      <c r="E30" s="60">
        <v>132</v>
      </c>
      <c r="F30" s="28">
        <v>327887.3</v>
      </c>
      <c r="G30" s="60">
        <v>130</v>
      </c>
      <c r="H30" s="28">
        <v>293198.36</v>
      </c>
      <c r="I30" s="25">
        <v>136</v>
      </c>
      <c r="J30" s="28">
        <v>338965.12</v>
      </c>
      <c r="K30" s="32">
        <v>131</v>
      </c>
      <c r="L30" s="26">
        <v>317779.8</v>
      </c>
      <c r="M30" s="25">
        <v>143</v>
      </c>
      <c r="N30" s="28">
        <v>365648.92</v>
      </c>
      <c r="O30" s="25">
        <v>148</v>
      </c>
      <c r="P30" s="26">
        <v>365325.48</v>
      </c>
      <c r="Q30" s="60">
        <v>151</v>
      </c>
      <c r="R30" s="28">
        <v>382225.22</v>
      </c>
      <c r="S30" s="60">
        <v>153</v>
      </c>
      <c r="T30" s="68">
        <v>379475.98</v>
      </c>
      <c r="U30" s="25"/>
      <c r="V30" s="26"/>
      <c r="W30" s="60"/>
      <c r="X30" s="28"/>
      <c r="Y30" s="25"/>
      <c r="Z30" s="26"/>
      <c r="AA30" s="60"/>
      <c r="AB30" s="28"/>
      <c r="AC30" s="33">
        <f t="shared" si="2"/>
        <v>19440</v>
      </c>
      <c r="AD30" s="28">
        <v>1620</v>
      </c>
      <c r="AE30" s="33">
        <f t="shared" si="3"/>
        <v>5306040</v>
      </c>
      <c r="AF30" s="26">
        <v>442170</v>
      </c>
      <c r="AG30" s="28">
        <f>268076.02+5496.03</f>
        <v>273572.05000000005</v>
      </c>
      <c r="AH30" s="28">
        <f>270849.69+57546.28+1668.83</f>
        <v>330064.8</v>
      </c>
      <c r="AI30" s="28">
        <f>10557.84+216.99</f>
        <v>10774.83</v>
      </c>
      <c r="AJ30" s="34">
        <f t="shared" si="0"/>
        <v>6362621.6799999997</v>
      </c>
    </row>
    <row r="32" spans="1:36" ht="21" x14ac:dyDescent="0.35">
      <c r="A32" s="17" t="s">
        <v>27</v>
      </c>
    </row>
  </sheetData>
  <mergeCells count="30">
    <mergeCell ref="W17:X17"/>
    <mergeCell ref="Y17:Z17"/>
    <mergeCell ref="AA17:AB17"/>
    <mergeCell ref="AC17:AC18"/>
    <mergeCell ref="AD17:AD18"/>
    <mergeCell ref="AC15:AI15"/>
    <mergeCell ref="AJ15:AJ18"/>
    <mergeCell ref="AC16:AD16"/>
    <mergeCell ref="AE16:AF16"/>
    <mergeCell ref="AG16:AG18"/>
    <mergeCell ref="AH16:AH18"/>
    <mergeCell ref="AI16:AI18"/>
    <mergeCell ref="AF17:AF18"/>
    <mergeCell ref="AE17:AE18"/>
    <mergeCell ref="A8:G8"/>
    <mergeCell ref="A12:C12"/>
    <mergeCell ref="A15:A18"/>
    <mergeCell ref="B15:B18"/>
    <mergeCell ref="C15:C18"/>
    <mergeCell ref="D15:D18"/>
    <mergeCell ref="E15:AB16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</mergeCells>
  <pageMargins left="0.31496062992125984" right="0.31496062992125984" top="0.74803149606299213" bottom="0.74803149606299213" header="0.31496062992125984" footer="0.31496062992125984"/>
  <pageSetup paperSize="281" scale="32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 </vt:lpstr>
      <vt:lpstr>'Literal "B"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Angelica Maria Aguilar</cp:lastModifiedBy>
  <cp:lastPrinted>2026-09-01T20:39:40Z</cp:lastPrinted>
  <dcterms:created xsi:type="dcterms:W3CDTF">2022-03-31T18:56:32Z</dcterms:created>
  <dcterms:modified xsi:type="dcterms:W3CDTF">2026-09-01T20:40:03Z</dcterms:modified>
</cp:coreProperties>
</file>